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externalLinks/externalLink14.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externalLinks/externalLink8.xml" ContentType="application/vnd.openxmlformats-officedocument.spreadsheetml.externalLink+xml"/>
  <Override PartName="/xl/comments2.xml" ContentType="application/vnd.openxmlformats-officedocument.spreadsheetml.comments+xml"/>
  <Override PartName="/xl/comments1.xml" ContentType="application/vnd.openxmlformats-officedocument.spreadsheetml.comments+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7.xml" ContentType="application/vnd.openxmlformats-officedocument.spreadsheetml.externalLink+xml"/>
  <Override PartName="/xl/comments3.xml" ContentType="application/vnd.openxmlformats-officedocument.spreadsheetml.comment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1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135" windowHeight="3690" tabRatio="782" activeTab="4"/>
  </bookViews>
  <sheets>
    <sheet name="References" sheetId="5" r:id="rId1"/>
    <sheet name="DF Calc (Kitsap Co.)" sheetId="11" r:id="rId2"/>
    <sheet name="Prop. Rates" sheetId="9" r:id="rId3"/>
    <sheet name="Kitsap Regulated - Price Out" sheetId="13" r:id="rId4"/>
    <sheet name="Co Tons - Kitsap" sheetId="1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CYA1">[1]Hidden!$N$11</definedName>
    <definedName name="___CYA10">[1]Hidden!$E$11</definedName>
    <definedName name="___CYA11">[1]Hidden!$P$11</definedName>
    <definedName name="___CYA2">[1]Hidden!$M$11</definedName>
    <definedName name="___CYA3">[1]Hidden!$L$11</definedName>
    <definedName name="___CYA4">[1]Hidden!$K$11</definedName>
    <definedName name="___CYA5">[1]Hidden!$J$11</definedName>
    <definedName name="___CYA6">[1]Hidden!$I$11</definedName>
    <definedName name="___CYA7">[1]Hidden!$H$11</definedName>
    <definedName name="___CYA8">[1]Hidden!$G$11</definedName>
    <definedName name="___CYA9">[1]Hidden!$F$11</definedName>
    <definedName name="___LYA12">[1]Hidden!$O$11</definedName>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2">[1]Hidden!$O$11</definedName>
    <definedName name="_ACT1" localSheetId="1">[2]Hidden!#REF!</definedName>
    <definedName name="_ACT1" localSheetId="3">[2]Hidden!#REF!</definedName>
    <definedName name="_ACT1">[2]Hidden!#REF!</definedName>
    <definedName name="_ACT2" localSheetId="1">[2]Hidden!#REF!</definedName>
    <definedName name="_ACT2" localSheetId="3">[2]Hidden!#REF!</definedName>
    <definedName name="_ACT2">[2]Hidden!#REF!</definedName>
    <definedName name="_ACT3" localSheetId="1">[2]Hidden!#REF!</definedName>
    <definedName name="_ACT3" localSheetId="3">[2]Hidden!#REF!</definedName>
    <definedName name="_ACT3">[2]Hidden!#REF!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xlnm._FilterDatabase" localSheetId="3" hidden="1">'Kitsap Regulated - Price Out'!$A$1:$AJ$216</definedName>
    <definedName name="_LYA12">[1]Hidden!$O$11</definedName>
    <definedName name="a" localSheetId="3">#REF!</definedName>
    <definedName name="a">#REF!</definedName>
    <definedName name="ACCT" localSheetId="3">[2]Hidden!#REF!</definedName>
    <definedName name="ACCT">[1]Hidden!$D$11</definedName>
    <definedName name="ACCT.ConsolSum">[1]Hidden!$Q$11</definedName>
    <definedName name="ACT_CUR" localSheetId="1">[2]Hidden!#REF!</definedName>
    <definedName name="ACT_CUR" localSheetId="3">[2]Hidden!#REF!</definedName>
    <definedName name="ACT_CUR">[2]Hidden!#REF!</definedName>
    <definedName name="ACT_YTD" localSheetId="1">[2]Hidden!#REF!</definedName>
    <definedName name="ACT_YTD" localSheetId="3">[2]Hidden!#REF!</definedName>
    <definedName name="ACT_YTD">[2]Hidden!#REF!</definedName>
    <definedName name="AmountCount" localSheetId="1">#REF!</definedName>
    <definedName name="AmountCount" localSheetId="3">#REF!</definedName>
    <definedName name="AmountCount">#REF!</definedName>
    <definedName name="AmountTotal" localSheetId="1">#REF!</definedName>
    <definedName name="AmountTotal" localSheetId="3">#REF!</definedName>
    <definedName name="AmountTotal">#REF!</definedName>
    <definedName name="BookRev">'[3]Pacific Regulated - Price Out'!$F$50</definedName>
    <definedName name="BookRev_com">'[3]Pacific Regulated - Price Out'!$F$214</definedName>
    <definedName name="BookRev_mfr">'[3]Pacific Regulated - Price Out'!$F$222</definedName>
    <definedName name="BookRev_ro">'[3]Pacific Regulated - Price Out'!$F$282</definedName>
    <definedName name="BookRev_rr">'[3]Pacific Regulated - Price Out'!$F$59</definedName>
    <definedName name="BookRev_yw">'[3]Pacific Regulated - Price Out'!$F$70</definedName>
    <definedName name="BREMAIR_COST_of_SERVICE_STUDY" localSheetId="1">#REF!</definedName>
    <definedName name="BREMAIR_COST_of_SERVICE_STUDY" localSheetId="3">#REF!</definedName>
    <definedName name="BREMAIR_COST_of_SERVICE_STUDY">#REF!</definedName>
    <definedName name="BUD_CUR" localSheetId="1">[2]Hidden!#REF!</definedName>
    <definedName name="BUD_CUR" localSheetId="3">[2]Hidden!#REF!</definedName>
    <definedName name="BUD_CUR">[2]Hidden!#REF!</definedName>
    <definedName name="BUD_YTD" localSheetId="1">[2]Hidden!#REF!</definedName>
    <definedName name="BUD_YTD" localSheetId="3">[2]Hidden!#REF!</definedName>
    <definedName name="BUD_YTD">[2]Hidden!#REF!</definedName>
    <definedName name="CalRecyTons">'[4]Recycl Tons, Commodity Value'!$L$23</definedName>
    <definedName name="CheckTotals" localSheetId="1">#REF!</definedName>
    <definedName name="CheckTotals" localSheetId="3">#REF!</definedName>
    <definedName name="CheckTotals">#REF!</definedName>
    <definedName name="colgroup">[1]Orientation!$G$6</definedName>
    <definedName name="colsegment">[1]Orientation!$F$6</definedName>
    <definedName name="CRCTable" localSheetId="1">#REF!</definedName>
    <definedName name="CRCTable" localSheetId="3">#REF!</definedName>
    <definedName name="CRCTable">#REF!</definedName>
    <definedName name="CRCTableOLD" localSheetId="1">#REF!</definedName>
    <definedName name="CRCTableOLD" localSheetId="3">#REF!</definedName>
    <definedName name="CRCTableOLD">#REF!</definedName>
    <definedName name="CriteriaType" localSheetId="3">[5]ControlPanel!$Z$2:$Z$5</definedName>
    <definedName name="CriteriaType">[6]ControlPanel!$Z$2:$Z$5</definedName>
    <definedName name="Cutomers" localSheetId="1">#REF!</definedName>
    <definedName name="Cutomers" localSheetId="3">#REF!</definedName>
    <definedName name="Cutomers">#REF!</definedName>
    <definedName name="_xlnm.Database" localSheetId="1">#REF!</definedName>
    <definedName name="_xlnm.Database" localSheetId="3">#REF!</definedName>
    <definedName name="_xlnm.Database">#REF!</definedName>
    <definedName name="Database1" localSheetId="1">#REF!</definedName>
    <definedName name="Database1" localSheetId="3">#REF!</definedName>
    <definedName name="Database1">#REF!</definedName>
    <definedName name="DEPT" localSheetId="1">[2]Hidden!#REF!</definedName>
    <definedName name="DEPT" localSheetId="3">[2]Hidden!#REF!</definedName>
    <definedName name="DEPT">[2]Hidden!#REF!</definedName>
    <definedName name="District" localSheetId="1">'[7]Vashon BS'!#REF!</definedName>
    <definedName name="District">'[7]Vashon BS'!#REF!</definedName>
    <definedName name="DistrictNum" localSheetId="1">#REF!</definedName>
    <definedName name="DistrictNum" localSheetId="3">#REF!</definedName>
    <definedName name="DistrictNum">#REF!</definedName>
    <definedName name="drlFilter">[1]Settings!$D$27</definedName>
    <definedName name="End" localSheetId="1">#REF!</definedName>
    <definedName name="End" localSheetId="3">#REF!</definedName>
    <definedName name="End">#REF!</definedName>
    <definedName name="ExcludeIC" localSheetId="1">'[7]Vashon BS'!#REF!</definedName>
    <definedName name="ExcludeIC">'[7]Vashon BS'!#REF!</definedName>
    <definedName name="FBTable" localSheetId="1">#REF!</definedName>
    <definedName name="FBTable" localSheetId="3">#REF!</definedName>
    <definedName name="FBTable">#REF!</definedName>
    <definedName name="FBTableOld" localSheetId="1">#REF!</definedName>
    <definedName name="FBTableOld" localSheetId="3">#REF!</definedName>
    <definedName name="FBTableOld">#REF!</definedName>
    <definedName name="filter">[1]Settings!$B$14:$H$25</definedName>
    <definedName name="GLMappingStart" localSheetId="1">#REF!</definedName>
    <definedName name="GLMappingStart" localSheetId="3">#REF!</definedName>
    <definedName name="GLMappingStart">#REF!</definedName>
    <definedName name="IncomeStmnt" localSheetId="1">#REF!</definedName>
    <definedName name="IncomeStmnt" localSheetId="3">#REF!</definedName>
    <definedName name="IncomeStmnt">#REF!</definedName>
    <definedName name="INPUT" localSheetId="1">#REF!</definedName>
    <definedName name="INPUT" localSheetId="3">#REF!</definedName>
    <definedName name="INPUT">#REF!</definedName>
    <definedName name="Insurance" localSheetId="1">#REF!</definedName>
    <definedName name="Insurance" localSheetId="3">#REF!</definedName>
    <definedName name="Insurance">#REF!</definedName>
    <definedName name="JEDetail" localSheetId="1">#REF!</definedName>
    <definedName name="JEDetail" localSheetId="3">#REF!</definedName>
    <definedName name="JEDetail">#REF!</definedName>
    <definedName name="JEType" localSheetId="1">#REF!</definedName>
    <definedName name="JEType" localSheetId="3">#REF!</definedName>
    <definedName name="JEType">#REF!</definedName>
    <definedName name="lblBillAreaStatus" localSheetId="1">#REF!</definedName>
    <definedName name="lblBillAreaStatus" localSheetId="3">#REF!</definedName>
    <definedName name="lblBillAreaStatus">#REF!</definedName>
    <definedName name="lblBillCycleStatus" localSheetId="1">#REF!</definedName>
    <definedName name="lblBillCycleStatus" localSheetId="3">#REF!</definedName>
    <definedName name="lblBillCycleStatus">#REF!</definedName>
    <definedName name="lblCategoryStatus" localSheetId="1">#REF!</definedName>
    <definedName name="lblCategoryStatus" localSheetId="3">#REF!</definedName>
    <definedName name="lblCategoryStatus">#REF!</definedName>
    <definedName name="lblCompanyStatus" localSheetId="1">#REF!</definedName>
    <definedName name="lblCompanyStatus" localSheetId="3">#REF!</definedName>
    <definedName name="lblCompanyStatus">#REF!</definedName>
    <definedName name="lblDatabaseStatus" localSheetId="1">#REF!</definedName>
    <definedName name="lblDatabaseStatus" localSheetId="3">#REF!</definedName>
    <definedName name="lblDatabaseStatus">#REF!</definedName>
    <definedName name="lblPullStatus" localSheetId="1">#REF!</definedName>
    <definedName name="lblPullStatus" localSheetId="3">#REF!</definedName>
    <definedName name="lblPullStatus">#REF!</definedName>
    <definedName name="lllllllllllllllllllll" localSheetId="1">#REF!</definedName>
    <definedName name="lllllllllllllllllllll" localSheetId="3">#REF!</definedName>
    <definedName name="lllllllllllllllllllll">#REF!</definedName>
    <definedName name="MainDataEnd" localSheetId="1">#REF!</definedName>
    <definedName name="MainDataEnd" localSheetId="3">#REF!</definedName>
    <definedName name="MainDataEnd">#REF!</definedName>
    <definedName name="MainDataStart" localSheetId="1">#REF!</definedName>
    <definedName name="MainDataStart" localSheetId="3">#REF!</definedName>
    <definedName name="MainDataStart">#REF!</definedName>
    <definedName name="MapKeyStart" localSheetId="1">#REF!</definedName>
    <definedName name="MapKeyStart" localSheetId="3">#REF!</definedName>
    <definedName name="MapKeyStart">#REF!</definedName>
    <definedName name="master_def" localSheetId="1">#REF!</definedName>
    <definedName name="master_def" localSheetId="3">#REF!</definedName>
    <definedName name="master_def">#REF!</definedName>
    <definedName name="MemoAttachment" localSheetId="1">#REF!</definedName>
    <definedName name="MemoAttachment">#REF!</definedName>
    <definedName name="MetaSet">[1]Orientation!$C$22</definedName>
    <definedName name="NewOnlyOrg">#N/A</definedName>
    <definedName name="NOTES" localSheetId="1">#REF!</definedName>
    <definedName name="NOTES" localSheetId="3">#REF!</definedName>
    <definedName name="NOTES">#REF!</definedName>
    <definedName name="NR" localSheetId="1">#REF!</definedName>
    <definedName name="NR">#REF!</definedName>
    <definedName name="OfficerSalary">#N/A</definedName>
    <definedName name="OffsetAcctBil">[8]JEexport!$L$10</definedName>
    <definedName name="OffsetAcctPmt">[8]JEexport!$L$9</definedName>
    <definedName name="Org11_13">#N/A</definedName>
    <definedName name="Org7_10">#N/A</definedName>
    <definedName name="p" localSheetId="1">#REF!</definedName>
    <definedName name="p" localSheetId="3">#REF!</definedName>
    <definedName name="p">#REF!</definedName>
    <definedName name="PAGE_1" localSheetId="1">#REF!</definedName>
    <definedName name="PAGE_1" localSheetId="3">#REF!</definedName>
    <definedName name="PAGE_1">#REF!</definedName>
    <definedName name="pBatchID" localSheetId="1">#REF!</definedName>
    <definedName name="pBatchID" localSheetId="3">#REF!</definedName>
    <definedName name="pBatchID">#REF!</definedName>
    <definedName name="pBillArea" localSheetId="1">#REF!</definedName>
    <definedName name="pBillArea" localSheetId="3">#REF!</definedName>
    <definedName name="pBillArea">#REF!</definedName>
    <definedName name="pBillCycle" localSheetId="1">#REF!</definedName>
    <definedName name="pBillCycle" localSheetId="3">#REF!</definedName>
    <definedName name="pBillCycle">#REF!</definedName>
    <definedName name="pCategory" localSheetId="1">#REF!</definedName>
    <definedName name="pCategory" localSheetId="3">#REF!</definedName>
    <definedName name="pCategory">#REF!</definedName>
    <definedName name="pCompany" localSheetId="1">#REF!</definedName>
    <definedName name="pCompany" localSheetId="3">#REF!</definedName>
    <definedName name="pCompany">#REF!</definedName>
    <definedName name="pCustomerNumber" localSheetId="1">#REF!</definedName>
    <definedName name="pCustomerNumber" localSheetId="3">#REF!</definedName>
    <definedName name="pCustomerNumber">#REF!</definedName>
    <definedName name="pDatabase" localSheetId="1">#REF!</definedName>
    <definedName name="pDatabase" localSheetId="3">#REF!</definedName>
    <definedName name="pDatabase">#REF!</definedName>
    <definedName name="pEndPostDate" localSheetId="1">#REF!</definedName>
    <definedName name="pEndPostDate" localSheetId="3">#REF!</definedName>
    <definedName name="pEndPostDate">#REF!</definedName>
    <definedName name="Period" localSheetId="1">#REF!</definedName>
    <definedName name="Period" localSheetId="3">#REF!</definedName>
    <definedName name="Period">#REF!</definedName>
    <definedName name="pMonth" localSheetId="1">#REF!</definedName>
    <definedName name="pMonth" localSheetId="3">#REF!</definedName>
    <definedName name="pMonth">#REF!</definedName>
    <definedName name="pOnlyShowLastTranx" localSheetId="1">#REF!</definedName>
    <definedName name="pOnlyShowLastTranx" localSheetId="3">#REF!</definedName>
    <definedName name="pOnlyShowLastTranx">#REF!</definedName>
    <definedName name="primtbl">[1]Orientation!$C$23</definedName>
    <definedName name="_xlnm.Print_Area" localSheetId="1">'DF Calc (Kitsap Co.)'!$A$1:$U$85</definedName>
    <definedName name="_xlnm.Print_Area" localSheetId="3">'Kitsap Regulated - Price Out'!$C$1:$AG$115</definedName>
    <definedName name="_xlnm.Print_Area" localSheetId="2">'Prop. Rates'!$A$1:$E$95</definedName>
    <definedName name="_xlnm.Print_Area">#REF!</definedName>
    <definedName name="Print_Area_MI" localSheetId="1">#REF!</definedName>
    <definedName name="Print_Area_MI" localSheetId="3">#REF!</definedName>
    <definedName name="Print_Area_MI">#REF!</definedName>
    <definedName name="Print_Area1" localSheetId="1">#REF!</definedName>
    <definedName name="Print_Area1" localSheetId="3">#REF!</definedName>
    <definedName name="Print_Area1">#REF!</definedName>
    <definedName name="Print_Area2" localSheetId="1">#REF!</definedName>
    <definedName name="Print_Area2" localSheetId="3">#REF!</definedName>
    <definedName name="Print_Area2">#REF!</definedName>
    <definedName name="Print_Area3" localSheetId="1">#REF!</definedName>
    <definedName name="Print_Area3" localSheetId="3">#REF!</definedName>
    <definedName name="Print_Area3">#REF!</definedName>
    <definedName name="Print_Area5" localSheetId="1">#REF!</definedName>
    <definedName name="Print_Area5" localSheetId="3">#REF!</definedName>
    <definedName name="Print_Area5">#REF!</definedName>
    <definedName name="_xlnm.Print_Titles" localSheetId="1">'DF Calc (Kitsap Co.)'!$A:$D,'DF Calc (Kitsap Co.)'!$5:$5</definedName>
    <definedName name="_xlnm.Print_Titles" localSheetId="3">'Kitsap Regulated - Price Out'!$D:$D,'Kitsap Regulated - Price Out'!$1:$5</definedName>
    <definedName name="_xlnm.Print_Titles" localSheetId="2">'Prop. Rates'!$2:$5</definedName>
    <definedName name="Print1" localSheetId="1">#REF!</definedName>
    <definedName name="Print1" localSheetId="3">#REF!</definedName>
    <definedName name="Print1">#REF!</definedName>
    <definedName name="Print2" localSheetId="1">#REF!</definedName>
    <definedName name="Print2" localSheetId="3">#REF!</definedName>
    <definedName name="Print2">#REF!</definedName>
    <definedName name="Print5" localSheetId="1">#REF!</definedName>
    <definedName name="Print5" localSheetId="3">#REF!</definedName>
    <definedName name="Print5">#REF!</definedName>
    <definedName name="ProRev">'[3]Pacific Regulated - Price Out'!$M$49</definedName>
    <definedName name="ProRev_com">'[3]Pacific Regulated - Price Out'!$M$213</definedName>
    <definedName name="ProRev_mfr">'[3]Pacific Regulated - Price Out'!$M$221</definedName>
    <definedName name="ProRev_ro">'[3]Pacific Regulated - Price Out'!$M$281</definedName>
    <definedName name="ProRev_rr">'[3]Pacific Regulated - Price Out'!$M$58</definedName>
    <definedName name="ProRev_yw">'[3]Pacific Regulated - Price Out'!$M$69</definedName>
    <definedName name="pServer" localSheetId="1">#REF!</definedName>
    <definedName name="pServer" localSheetId="3">#REF!</definedName>
    <definedName name="pServer">#REF!</definedName>
    <definedName name="pServiceCode" localSheetId="1">#REF!</definedName>
    <definedName name="pServiceCode" localSheetId="3">#REF!</definedName>
    <definedName name="pServiceCode">#REF!</definedName>
    <definedName name="pShowAllUnposted" localSheetId="1">#REF!</definedName>
    <definedName name="pShowAllUnposted" localSheetId="3">#REF!</definedName>
    <definedName name="pShowAllUnposted">#REF!</definedName>
    <definedName name="pShowCustomerDetail" localSheetId="1">#REF!</definedName>
    <definedName name="pShowCustomerDetail" localSheetId="3">#REF!</definedName>
    <definedName name="pShowCustomerDetail">#REF!</definedName>
    <definedName name="pSortOption" localSheetId="1">#REF!</definedName>
    <definedName name="pSortOption" localSheetId="3">#REF!</definedName>
    <definedName name="pSortOption">#REF!</definedName>
    <definedName name="pStartPostDate" localSheetId="1">#REF!</definedName>
    <definedName name="pStartPostDate" localSheetId="3">#REF!</definedName>
    <definedName name="pStartPostDate">#REF!</definedName>
    <definedName name="pTransType" localSheetId="1">#REF!</definedName>
    <definedName name="pTransType" localSheetId="3">#REF!</definedName>
    <definedName name="pTransType">#REF!</definedName>
    <definedName name="RCW_81.04.080">#N/A</definedName>
    <definedName name="RecyDisposal">#N/A</definedName>
    <definedName name="RelatedSalary">#N/A</definedName>
    <definedName name="report_type">[1]Orientation!$C$24</definedName>
    <definedName name="ReportNames" localSheetId="3">[5]ControlPanel!$X$2:$X$8</definedName>
    <definedName name="ReportNames">[9]ControlPanel!$S$2:$S$16</definedName>
    <definedName name="ReportVersion">[1]Settings!$D$5</definedName>
    <definedName name="RetainedEarnings" localSheetId="1">#REF!</definedName>
    <definedName name="RetainedEarnings" localSheetId="3">#REF!</definedName>
    <definedName name="RetainedEarnings">#REF!</definedName>
    <definedName name="RevCust" localSheetId="1">[10]RevenuesCust!#REF!</definedName>
    <definedName name="RevCust" localSheetId="3">[10]RevenuesCust!#REF!</definedName>
    <definedName name="RevCust">[10]RevenuesCust!#REF!</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equential_Group">[1]Settings!$J$6</definedName>
    <definedName name="Sequential_Segment">[1]Settings!$I$6</definedName>
    <definedName name="Sequential_sort">[1]Settings!$I$10:$J$11</definedName>
    <definedName name="sortcol" localSheetId="1">#REF!</definedName>
    <definedName name="sortcol" localSheetId="3">#REF!</definedName>
    <definedName name="sortcol">#REF!</definedName>
    <definedName name="sSRCDate" localSheetId="1">'[11]Feb''12 FAR Data'!#REF!</definedName>
    <definedName name="sSRCDate" localSheetId="3">'[11]Feb''12 FAR Data'!#REF!</definedName>
    <definedName name="sSRCDate">'[11]Feb''12 FAR Data'!#REF!</definedName>
    <definedName name="Supplemental_filter">[1]Settings!$C$31</definedName>
    <definedName name="SWDisposal">#N/A</definedName>
    <definedName name="System">[12]BS_Close!$V$8</definedName>
    <definedName name="TemplateEnd" localSheetId="1">#REF!</definedName>
    <definedName name="TemplateEnd" localSheetId="3">#REF!</definedName>
    <definedName name="TemplateEnd">#REF!</definedName>
    <definedName name="TemplateStart" localSheetId="1">#REF!</definedName>
    <definedName name="TemplateStart" localSheetId="3">#REF!</definedName>
    <definedName name="TemplateStart">#REF!</definedName>
    <definedName name="TheTable" localSheetId="1">#REF!</definedName>
    <definedName name="TheTable" localSheetId="3">#REF!</definedName>
    <definedName name="TheTable">#REF!</definedName>
    <definedName name="TheTableOLD" localSheetId="1">#REF!</definedName>
    <definedName name="TheTableOLD" localSheetId="3">#REF!</definedName>
    <definedName name="TheTableOLD">#REF!</definedName>
    <definedName name="timeseries">[1]Orientation!$B$6:$C$13</definedName>
    <definedName name="Total_Comm">'[4]Tariff Rate Sheet'!$L$214</definedName>
    <definedName name="Total_DB">'[4]Tariff Rate Sheet'!$L$278</definedName>
    <definedName name="Total_Resi">'[4]Tariff Rate Sheet'!$L$107</definedName>
    <definedName name="Transactions" localSheetId="1">#REF!</definedName>
    <definedName name="Transactions" localSheetId="3">#REF!</definedName>
    <definedName name="Transactions">#REF!</definedName>
    <definedName name="WTable" localSheetId="1">#REF!</definedName>
    <definedName name="WTable" localSheetId="3">#REF!</definedName>
    <definedName name="WTable">#REF!</definedName>
    <definedName name="WTableOld" localSheetId="1">#REF!</definedName>
    <definedName name="WTableOld" localSheetId="3">#REF!</definedName>
    <definedName name="WTableOld">#REF!</definedName>
    <definedName name="ww" localSheetId="1">#REF!</definedName>
    <definedName name="ww">#REF!</definedName>
    <definedName name="xperiod">[1]Orientation!$G$15</definedName>
    <definedName name="xtabin" localSheetId="1">[2]Hidden!#REF!</definedName>
    <definedName name="xtabin" localSheetId="3">[2]Hidden!#REF!</definedName>
    <definedName name="xtabin">[2]Hidden!#REF!</definedName>
    <definedName name="xx" localSheetId="1">#REF!</definedName>
    <definedName name="xx" localSheetId="3">#REF!</definedName>
    <definedName name="xx">#REF!</definedName>
    <definedName name="xxx" localSheetId="1">#REF!</definedName>
    <definedName name="xxx">#REF!</definedName>
    <definedName name="xxxx" localSheetId="1">#REF!</definedName>
    <definedName name="xxxx">#REF!</definedName>
    <definedName name="YearMonth" localSheetId="1">'[7]Vashon BS'!#REF!</definedName>
    <definedName name="YearMonth">'[7]Vashon BS'!#REF!</definedName>
    <definedName name="YWMedWasteDisp">#N/A</definedName>
  </definedNames>
  <calcPr calcId="145621" calcMode="manual" concurrentManualCount="4"/>
</workbook>
</file>

<file path=xl/calcChain.xml><?xml version="1.0" encoding="utf-8"?>
<calcChain xmlns="http://schemas.openxmlformats.org/spreadsheetml/2006/main">
  <c r="I23" i="14" l="1"/>
  <c r="I22" i="14"/>
  <c r="I21" i="14"/>
  <c r="I20" i="14"/>
  <c r="G20" i="14"/>
  <c r="I19" i="14"/>
  <c r="I18" i="14"/>
  <c r="I17" i="14"/>
  <c r="I16" i="14"/>
  <c r="I15" i="14"/>
  <c r="I13" i="14"/>
  <c r="I12" i="14"/>
  <c r="I14" i="14"/>
  <c r="C23" i="14"/>
  <c r="C22" i="14"/>
  <c r="C21" i="14"/>
  <c r="C20" i="14"/>
  <c r="C19" i="14"/>
  <c r="C18" i="14"/>
  <c r="C17" i="14"/>
  <c r="C16" i="14"/>
  <c r="C15" i="14"/>
  <c r="C14" i="14"/>
  <c r="C13" i="14"/>
  <c r="C12" i="14"/>
  <c r="B23" i="14"/>
  <c r="B22" i="14"/>
  <c r="D22" i="14" s="1"/>
  <c r="F22" i="14" s="1"/>
  <c r="B21" i="14"/>
  <c r="B20" i="14"/>
  <c r="B19" i="14"/>
  <c r="D19" i="14" s="1"/>
  <c r="F19" i="14" s="1"/>
  <c r="B18" i="14"/>
  <c r="D18" i="14" s="1"/>
  <c r="F18" i="14" s="1"/>
  <c r="B17" i="14"/>
  <c r="D17" i="14" s="1"/>
  <c r="F17" i="14" s="1"/>
  <c r="B16" i="14"/>
  <c r="D16" i="14" s="1"/>
  <c r="F16" i="14" s="1"/>
  <c r="B15" i="14"/>
  <c r="D15" i="14" s="1"/>
  <c r="F15" i="14" s="1"/>
  <c r="B14" i="14"/>
  <c r="D14" i="14" s="1"/>
  <c r="F14" i="14" s="1"/>
  <c r="B13" i="14"/>
  <c r="B12" i="14"/>
  <c r="D21" i="14" l="1"/>
  <c r="F21" i="14" s="1"/>
  <c r="D13" i="14"/>
  <c r="F13" i="14" s="1"/>
  <c r="D23" i="14"/>
  <c r="F23" i="14" s="1"/>
  <c r="B24" i="14"/>
  <c r="B60" i="5" s="1"/>
  <c r="C24" i="14"/>
  <c r="D20" i="14"/>
  <c r="F20" i="14" s="1"/>
  <c r="D12" i="14"/>
  <c r="D24" i="14" l="1"/>
  <c r="F12" i="14"/>
  <c r="F24" i="14" s="1"/>
  <c r="C81" i="11" l="1"/>
  <c r="F36" i="11" l="1"/>
  <c r="G36" i="11"/>
  <c r="P42" i="11"/>
  <c r="AG193" i="13" l="1"/>
  <c r="AF193" i="13"/>
  <c r="AE193" i="13"/>
  <c r="AD193" i="13"/>
  <c r="AC193" i="13"/>
  <c r="AB193" i="13"/>
  <c r="AA193" i="13"/>
  <c r="Z193" i="13"/>
  <c r="Y193" i="13"/>
  <c r="X193" i="13"/>
  <c r="W193" i="13"/>
  <c r="V193" i="13"/>
  <c r="AG192" i="13"/>
  <c r="AF192" i="13"/>
  <c r="AE192" i="13"/>
  <c r="AD192" i="13"/>
  <c r="AC192" i="13"/>
  <c r="AB192" i="13"/>
  <c r="AA192" i="13"/>
  <c r="Z192" i="13"/>
  <c r="Y192" i="13"/>
  <c r="X192" i="13"/>
  <c r="W192" i="13"/>
  <c r="V192" i="13"/>
  <c r="AG191" i="13"/>
  <c r="AF191" i="13"/>
  <c r="AE191" i="13"/>
  <c r="AD191" i="13"/>
  <c r="AC191" i="13"/>
  <c r="AB191" i="13"/>
  <c r="AA191" i="13"/>
  <c r="Z191" i="13"/>
  <c r="Y191" i="13"/>
  <c r="X191" i="13"/>
  <c r="W191" i="13"/>
  <c r="V191" i="13"/>
  <c r="AG190" i="13"/>
  <c r="AF190" i="13"/>
  <c r="AE190" i="13"/>
  <c r="AD190" i="13"/>
  <c r="AC190" i="13"/>
  <c r="AB190" i="13"/>
  <c r="AA190" i="13"/>
  <c r="Z190" i="13"/>
  <c r="Y190" i="13"/>
  <c r="X190" i="13"/>
  <c r="W190" i="13"/>
  <c r="V190" i="13"/>
  <c r="AG189" i="13"/>
  <c r="AF189" i="13"/>
  <c r="AE189" i="13"/>
  <c r="AD189" i="13"/>
  <c r="AC189" i="13"/>
  <c r="AB189" i="13"/>
  <c r="AA189" i="13"/>
  <c r="Z189" i="13"/>
  <c r="Y189" i="13"/>
  <c r="X189" i="13"/>
  <c r="W189" i="13"/>
  <c r="V189" i="13"/>
  <c r="AG188" i="13"/>
  <c r="AF188" i="13"/>
  <c r="AE188" i="13"/>
  <c r="AD188" i="13"/>
  <c r="AC188" i="13"/>
  <c r="AB188" i="13"/>
  <c r="AA188" i="13"/>
  <c r="Z188" i="13"/>
  <c r="Y188" i="13"/>
  <c r="X188" i="13"/>
  <c r="W188" i="13"/>
  <c r="V188" i="13"/>
  <c r="AG187" i="13"/>
  <c r="AF187" i="13"/>
  <c r="AE187" i="13"/>
  <c r="AD187" i="13"/>
  <c r="AC187" i="13"/>
  <c r="AB187" i="13"/>
  <c r="AA187" i="13"/>
  <c r="Z187" i="13"/>
  <c r="Y187" i="13"/>
  <c r="X187" i="13"/>
  <c r="W187" i="13"/>
  <c r="V187" i="13"/>
  <c r="AG186" i="13"/>
  <c r="AF186" i="13"/>
  <c r="AE186" i="13"/>
  <c r="AD186" i="13"/>
  <c r="AC186" i="13"/>
  <c r="AB186" i="13"/>
  <c r="AA186" i="13"/>
  <c r="Z186" i="13"/>
  <c r="Y186" i="13"/>
  <c r="X186" i="13"/>
  <c r="W186" i="13"/>
  <c r="V186" i="13"/>
  <c r="AG185" i="13"/>
  <c r="AF185" i="13"/>
  <c r="AE185" i="13"/>
  <c r="AD185" i="13"/>
  <c r="AC185" i="13"/>
  <c r="AB185" i="13"/>
  <c r="AA185" i="13"/>
  <c r="Z185" i="13"/>
  <c r="Y185" i="13"/>
  <c r="X185" i="13"/>
  <c r="W185" i="13"/>
  <c r="V185" i="13"/>
  <c r="AG184" i="13"/>
  <c r="AF184" i="13"/>
  <c r="AE184" i="13"/>
  <c r="AD184" i="13"/>
  <c r="AC184" i="13"/>
  <c r="AB184" i="13"/>
  <c r="AA184" i="13"/>
  <c r="Z184" i="13"/>
  <c r="Y184" i="13"/>
  <c r="X184" i="13"/>
  <c r="W184" i="13"/>
  <c r="V184" i="13"/>
  <c r="AG183" i="13"/>
  <c r="AF183" i="13"/>
  <c r="AE183" i="13"/>
  <c r="AD183" i="13"/>
  <c r="AC183" i="13"/>
  <c r="AB183" i="13"/>
  <c r="AA183" i="13"/>
  <c r="Z183" i="13"/>
  <c r="Y183" i="13"/>
  <c r="X183" i="13"/>
  <c r="W183" i="13"/>
  <c r="V183" i="13"/>
  <c r="AG182" i="13"/>
  <c r="AF182" i="13"/>
  <c r="AE182" i="13"/>
  <c r="AD182" i="13"/>
  <c r="AC182" i="13"/>
  <c r="AB182" i="13"/>
  <c r="AA182" i="13"/>
  <c r="Z182" i="13"/>
  <c r="Y182" i="13"/>
  <c r="X182" i="13"/>
  <c r="W182" i="13"/>
  <c r="V182" i="13"/>
  <c r="AG180" i="13"/>
  <c r="AF180" i="13"/>
  <c r="AE180" i="13"/>
  <c r="AD180" i="13"/>
  <c r="AC180" i="13"/>
  <c r="AB180" i="13"/>
  <c r="AA180" i="13"/>
  <c r="Z180" i="13"/>
  <c r="Y180" i="13"/>
  <c r="X180" i="13"/>
  <c r="W180" i="13"/>
  <c r="V180" i="13"/>
  <c r="D178" i="13"/>
  <c r="A178" i="13"/>
  <c r="S178" i="13" s="1"/>
  <c r="D177" i="13"/>
  <c r="A177" i="13"/>
  <c r="R177" i="13" s="1"/>
  <c r="D176" i="13"/>
  <c r="A176" i="13"/>
  <c r="I176" i="13" s="1"/>
  <c r="D175" i="13"/>
  <c r="A175" i="13"/>
  <c r="Q175" i="13" s="1"/>
  <c r="D174" i="13"/>
  <c r="A174" i="13"/>
  <c r="K174" i="13" s="1"/>
  <c r="N173" i="13"/>
  <c r="D173" i="13"/>
  <c r="A173" i="13"/>
  <c r="S173" i="13" s="1"/>
  <c r="D172" i="13"/>
  <c r="A172" i="13"/>
  <c r="P172" i="13" s="1"/>
  <c r="D171" i="13"/>
  <c r="A171" i="13"/>
  <c r="M171" i="13" s="1"/>
  <c r="H170" i="13"/>
  <c r="D170" i="13"/>
  <c r="A170" i="13"/>
  <c r="O170" i="13" s="1"/>
  <c r="R169" i="13"/>
  <c r="M169" i="13"/>
  <c r="E169" i="13"/>
  <c r="D169" i="13"/>
  <c r="A169" i="13"/>
  <c r="P169" i="13" s="1"/>
  <c r="J168" i="13"/>
  <c r="D168" i="13"/>
  <c r="A168" i="13"/>
  <c r="R168" i="13" s="1"/>
  <c r="D167" i="13"/>
  <c r="A167" i="13"/>
  <c r="S167" i="13" s="1"/>
  <c r="AG166" i="13"/>
  <c r="AF166" i="13"/>
  <c r="AE166" i="13"/>
  <c r="AD166" i="13"/>
  <c r="AC166" i="13"/>
  <c r="AB166" i="13"/>
  <c r="AA166" i="13"/>
  <c r="Z166" i="13"/>
  <c r="Y166" i="13"/>
  <c r="X166" i="13"/>
  <c r="W166" i="13"/>
  <c r="V166" i="13"/>
  <c r="AG165" i="13"/>
  <c r="AF165" i="13"/>
  <c r="AE165" i="13"/>
  <c r="AD165" i="13"/>
  <c r="AC165" i="13"/>
  <c r="AB165" i="13"/>
  <c r="AA165" i="13"/>
  <c r="Z165" i="13"/>
  <c r="Y165" i="13"/>
  <c r="X165" i="13"/>
  <c r="W165" i="13"/>
  <c r="V165" i="13"/>
  <c r="AG163" i="13"/>
  <c r="AF163" i="13"/>
  <c r="AE163" i="13"/>
  <c r="AD163" i="13"/>
  <c r="AC163" i="13"/>
  <c r="AB163" i="13"/>
  <c r="AA163" i="13"/>
  <c r="Z163" i="13"/>
  <c r="Y163" i="13"/>
  <c r="X163" i="13"/>
  <c r="V163" i="13"/>
  <c r="I163" i="13"/>
  <c r="W163" i="13" s="1"/>
  <c r="A162" i="13"/>
  <c r="L162" i="13" s="1"/>
  <c r="A161" i="13"/>
  <c r="O161" i="13" s="1"/>
  <c r="P160" i="13"/>
  <c r="J160" i="13"/>
  <c r="H160" i="13"/>
  <c r="A160" i="13"/>
  <c r="O160" i="13" s="1"/>
  <c r="AG159" i="13"/>
  <c r="AF159" i="13"/>
  <c r="AE159" i="13"/>
  <c r="AD159" i="13"/>
  <c r="AC159" i="13"/>
  <c r="AB159" i="13"/>
  <c r="AA159" i="13"/>
  <c r="Z159" i="13"/>
  <c r="Y159" i="13"/>
  <c r="X159" i="13"/>
  <c r="W159" i="13"/>
  <c r="V159" i="13"/>
  <c r="AG158" i="13"/>
  <c r="AF158" i="13"/>
  <c r="AE158" i="13"/>
  <c r="AD158" i="13"/>
  <c r="AC158" i="13"/>
  <c r="AB158" i="13"/>
  <c r="AA158" i="13"/>
  <c r="Z158" i="13"/>
  <c r="Y158" i="13"/>
  <c r="X158" i="13"/>
  <c r="W158" i="13"/>
  <c r="V158" i="13"/>
  <c r="AG157" i="13"/>
  <c r="AF157" i="13"/>
  <c r="AE157" i="13"/>
  <c r="AD157" i="13"/>
  <c r="AC157" i="13"/>
  <c r="AB157" i="13"/>
  <c r="AA157" i="13"/>
  <c r="Z157" i="13"/>
  <c r="Y157" i="13"/>
  <c r="X157" i="13"/>
  <c r="W157" i="13"/>
  <c r="V157" i="13"/>
  <c r="S155" i="13"/>
  <c r="D155" i="13"/>
  <c r="A155" i="13"/>
  <c r="O155" i="13" s="1"/>
  <c r="D154" i="13"/>
  <c r="A154" i="13"/>
  <c r="L154" i="13" s="1"/>
  <c r="O153" i="13"/>
  <c r="F153" i="13"/>
  <c r="E153" i="13"/>
  <c r="D153" i="13"/>
  <c r="A153" i="13"/>
  <c r="R153" i="13" s="1"/>
  <c r="D152" i="13"/>
  <c r="A152" i="13"/>
  <c r="M152" i="13" s="1"/>
  <c r="AG151" i="13"/>
  <c r="AF151" i="13"/>
  <c r="AE151" i="13"/>
  <c r="AD151" i="13"/>
  <c r="AC151" i="13"/>
  <c r="AB151" i="13"/>
  <c r="AA151" i="13"/>
  <c r="Z151" i="13"/>
  <c r="Y151" i="13"/>
  <c r="X151" i="13"/>
  <c r="W151" i="13"/>
  <c r="V151" i="13"/>
  <c r="AG150" i="13"/>
  <c r="AF150" i="13"/>
  <c r="AE150" i="13"/>
  <c r="AD150" i="13"/>
  <c r="AC150" i="13"/>
  <c r="AB150" i="13"/>
  <c r="AA150" i="13"/>
  <c r="Z150" i="13"/>
  <c r="Y150" i="13"/>
  <c r="X150" i="13"/>
  <c r="W150" i="13"/>
  <c r="V150" i="13"/>
  <c r="AG148" i="13"/>
  <c r="AF148" i="13"/>
  <c r="AE148" i="13"/>
  <c r="AD148" i="13"/>
  <c r="AC148" i="13"/>
  <c r="AB148" i="13"/>
  <c r="AA148" i="13"/>
  <c r="Z148" i="13"/>
  <c r="Y148" i="13"/>
  <c r="W148" i="13"/>
  <c r="V148" i="13"/>
  <c r="J148" i="13"/>
  <c r="X148" i="13" s="1"/>
  <c r="I148" i="13"/>
  <c r="D147" i="13"/>
  <c r="A147" i="13"/>
  <c r="Q147" i="13" s="1"/>
  <c r="D146" i="13"/>
  <c r="A146" i="13"/>
  <c r="K146" i="13" s="1"/>
  <c r="D145" i="13"/>
  <c r="A145" i="13"/>
  <c r="N145" i="13" s="1"/>
  <c r="D144" i="13"/>
  <c r="A144" i="13"/>
  <c r="O144" i="13" s="1"/>
  <c r="P143" i="13"/>
  <c r="J143" i="13"/>
  <c r="D143" i="13"/>
  <c r="A143" i="13"/>
  <c r="S143" i="13" s="1"/>
  <c r="D142" i="13"/>
  <c r="A142" i="13"/>
  <c r="D141" i="13"/>
  <c r="A141" i="13"/>
  <c r="S141" i="13" s="1"/>
  <c r="E140" i="13"/>
  <c r="D140" i="13"/>
  <c r="A140" i="13"/>
  <c r="L140" i="13" s="1"/>
  <c r="D139" i="13"/>
  <c r="A139" i="13"/>
  <c r="S139" i="13" s="1"/>
  <c r="D138" i="13"/>
  <c r="A138" i="13"/>
  <c r="O138" i="13" s="1"/>
  <c r="M137" i="13"/>
  <c r="E137" i="13"/>
  <c r="D137" i="13"/>
  <c r="A137" i="13"/>
  <c r="S137" i="13" s="1"/>
  <c r="I136" i="13"/>
  <c r="D136" i="13"/>
  <c r="A136" i="13"/>
  <c r="O136" i="13" s="1"/>
  <c r="D135" i="13"/>
  <c r="A135" i="13"/>
  <c r="P135" i="13" s="1"/>
  <c r="N134" i="13"/>
  <c r="D134" i="13"/>
  <c r="A134" i="13"/>
  <c r="K134" i="13" s="1"/>
  <c r="D133" i="13"/>
  <c r="A133" i="13"/>
  <c r="O133" i="13" s="1"/>
  <c r="D132" i="13"/>
  <c r="A132" i="13"/>
  <c r="O132" i="13" s="1"/>
  <c r="I131" i="13"/>
  <c r="H131" i="13"/>
  <c r="D131" i="13"/>
  <c r="A131" i="13"/>
  <c r="O131" i="13" s="1"/>
  <c r="D130" i="13"/>
  <c r="A130" i="13"/>
  <c r="I130" i="13" s="1"/>
  <c r="D129" i="13"/>
  <c r="A129" i="13"/>
  <c r="Q129" i="13" s="1"/>
  <c r="K128" i="13"/>
  <c r="D128" i="13"/>
  <c r="A128" i="13"/>
  <c r="O128" i="13" s="1"/>
  <c r="M127" i="13"/>
  <c r="D127" i="13"/>
  <c r="A127" i="13"/>
  <c r="F127" i="13" s="1"/>
  <c r="F126" i="13"/>
  <c r="D126" i="13"/>
  <c r="A126" i="13"/>
  <c r="M126" i="13" s="1"/>
  <c r="D125" i="13"/>
  <c r="A125" i="13"/>
  <c r="M125" i="13" s="1"/>
  <c r="D124" i="13"/>
  <c r="A124" i="13"/>
  <c r="N124" i="13" s="1"/>
  <c r="D123" i="13"/>
  <c r="A123" i="13"/>
  <c r="O123" i="13" s="1"/>
  <c r="D122" i="13"/>
  <c r="A122" i="13"/>
  <c r="O122" i="13" s="1"/>
  <c r="Q121" i="13"/>
  <c r="D121" i="13"/>
  <c r="A121" i="13"/>
  <c r="D120" i="13"/>
  <c r="A120" i="13"/>
  <c r="K120" i="13" s="1"/>
  <c r="AG119" i="13"/>
  <c r="AF119" i="13"/>
  <c r="AE119" i="13"/>
  <c r="AD119" i="13"/>
  <c r="AC119" i="13"/>
  <c r="AB119" i="13"/>
  <c r="AA119" i="13"/>
  <c r="Z119" i="13"/>
  <c r="Y119" i="13"/>
  <c r="X119" i="13"/>
  <c r="W119" i="13"/>
  <c r="V119" i="13"/>
  <c r="AG118" i="13"/>
  <c r="AF118" i="13"/>
  <c r="AE118" i="13"/>
  <c r="AD118" i="13"/>
  <c r="AC118" i="13"/>
  <c r="AB118" i="13"/>
  <c r="AA118" i="13"/>
  <c r="Z118" i="13"/>
  <c r="Y118" i="13"/>
  <c r="X118" i="13"/>
  <c r="W118" i="13"/>
  <c r="V118" i="13"/>
  <c r="AG117" i="13"/>
  <c r="AF117" i="13"/>
  <c r="AE117" i="13"/>
  <c r="AD117" i="13"/>
  <c r="AC117" i="13"/>
  <c r="AB117" i="13"/>
  <c r="AA117" i="13"/>
  <c r="Z117" i="13"/>
  <c r="Y117" i="13"/>
  <c r="X117" i="13"/>
  <c r="W117" i="13"/>
  <c r="V117" i="13"/>
  <c r="AG116" i="13"/>
  <c r="AF116" i="13"/>
  <c r="AE116" i="13"/>
  <c r="AD116" i="13"/>
  <c r="AC116" i="13"/>
  <c r="AB116" i="13"/>
  <c r="AA116" i="13"/>
  <c r="Z116" i="13"/>
  <c r="Y116" i="13"/>
  <c r="X116" i="13"/>
  <c r="W116" i="13"/>
  <c r="V116" i="13"/>
  <c r="AG115" i="13"/>
  <c r="AF115" i="13"/>
  <c r="AE115" i="13"/>
  <c r="AD115" i="13"/>
  <c r="AC115" i="13"/>
  <c r="AB115" i="13"/>
  <c r="AA115" i="13"/>
  <c r="Z115" i="13"/>
  <c r="Y115" i="13"/>
  <c r="X115" i="13"/>
  <c r="W115" i="13"/>
  <c r="V115" i="13"/>
  <c r="D113" i="13"/>
  <c r="A113" i="13"/>
  <c r="O113" i="13" s="1"/>
  <c r="O112" i="13"/>
  <c r="F112" i="13"/>
  <c r="D112" i="13"/>
  <c r="A112" i="13"/>
  <c r="R112" i="13" s="1"/>
  <c r="D111" i="13"/>
  <c r="A111" i="13"/>
  <c r="I111" i="13" s="1"/>
  <c r="I110" i="13"/>
  <c r="D110" i="13"/>
  <c r="A110" i="13"/>
  <c r="R110" i="13" s="1"/>
  <c r="O109" i="13"/>
  <c r="I109" i="13"/>
  <c r="D109" i="13"/>
  <c r="A109" i="13"/>
  <c r="Q109" i="13" s="1"/>
  <c r="D108" i="13"/>
  <c r="A108" i="13"/>
  <c r="J108" i="13" s="1"/>
  <c r="K107" i="13"/>
  <c r="D107" i="13"/>
  <c r="A107" i="13"/>
  <c r="S107" i="13" s="1"/>
  <c r="D106" i="13"/>
  <c r="A106" i="13"/>
  <c r="O106" i="13" s="1"/>
  <c r="D105" i="13"/>
  <c r="A105" i="13"/>
  <c r="H105" i="13" s="1"/>
  <c r="D104" i="13"/>
  <c r="A104" i="13"/>
  <c r="R104" i="13" s="1"/>
  <c r="D103" i="13"/>
  <c r="A103" i="13"/>
  <c r="S103" i="13" s="1"/>
  <c r="D102" i="13"/>
  <c r="A102" i="13"/>
  <c r="M102" i="13" s="1"/>
  <c r="D101" i="13"/>
  <c r="A101" i="13"/>
  <c r="Q101" i="13" s="1"/>
  <c r="S100" i="13"/>
  <c r="O100" i="13"/>
  <c r="I100" i="13"/>
  <c r="F100" i="13"/>
  <c r="D100" i="13"/>
  <c r="A100" i="13"/>
  <c r="M100" i="13" s="1"/>
  <c r="D99" i="13"/>
  <c r="A99" i="13"/>
  <c r="P99" i="13" s="1"/>
  <c r="D98" i="13"/>
  <c r="A98" i="13"/>
  <c r="N98" i="13" s="1"/>
  <c r="Q97" i="13"/>
  <c r="L97" i="13"/>
  <c r="E97" i="13"/>
  <c r="D97" i="13"/>
  <c r="A97" i="13"/>
  <c r="S97" i="13" s="1"/>
  <c r="F96" i="13"/>
  <c r="D96" i="13"/>
  <c r="A96" i="13"/>
  <c r="P96" i="13" s="1"/>
  <c r="J95" i="13"/>
  <c r="D95" i="13"/>
  <c r="A95" i="13"/>
  <c r="P95" i="13" s="1"/>
  <c r="D94" i="13"/>
  <c r="A94" i="13"/>
  <c r="R94" i="13" s="1"/>
  <c r="Q93" i="13"/>
  <c r="L93" i="13"/>
  <c r="Z93" i="13" s="1"/>
  <c r="E93" i="13"/>
  <c r="D93" i="13"/>
  <c r="A93" i="13"/>
  <c r="S93" i="13" s="1"/>
  <c r="P92" i="13"/>
  <c r="O92" i="13"/>
  <c r="L92" i="13"/>
  <c r="I92" i="13"/>
  <c r="F92" i="13"/>
  <c r="D92" i="13"/>
  <c r="A92" i="13"/>
  <c r="Q92" i="13" s="1"/>
  <c r="D91" i="13"/>
  <c r="A91" i="13"/>
  <c r="P91" i="13" s="1"/>
  <c r="D90" i="13"/>
  <c r="A90" i="13"/>
  <c r="S90" i="13" s="1"/>
  <c r="D89" i="13"/>
  <c r="A89" i="13"/>
  <c r="O89" i="13" s="1"/>
  <c r="D88" i="13"/>
  <c r="A88" i="13"/>
  <c r="Q88" i="13" s="1"/>
  <c r="P87" i="13"/>
  <c r="L87" i="13"/>
  <c r="I87" i="13"/>
  <c r="D87" i="13"/>
  <c r="A87" i="13"/>
  <c r="S87" i="13" s="1"/>
  <c r="AG86" i="13"/>
  <c r="AF86" i="13"/>
  <c r="AE86" i="13"/>
  <c r="AD86" i="13"/>
  <c r="AC86" i="13"/>
  <c r="AB86" i="13"/>
  <c r="AA86" i="13"/>
  <c r="Z86" i="13"/>
  <c r="Y86" i="13"/>
  <c r="X86" i="13"/>
  <c r="W86" i="13"/>
  <c r="V86" i="13"/>
  <c r="AG85" i="13"/>
  <c r="AF85" i="13"/>
  <c r="AE85" i="13"/>
  <c r="AD85" i="13"/>
  <c r="AC85" i="13"/>
  <c r="AB85" i="13"/>
  <c r="AA85" i="13"/>
  <c r="Z85" i="13"/>
  <c r="Y85" i="13"/>
  <c r="X85" i="13"/>
  <c r="W85" i="13"/>
  <c r="V85" i="13"/>
  <c r="AG84" i="13"/>
  <c r="AF84" i="13"/>
  <c r="AE84" i="13"/>
  <c r="AD84" i="13"/>
  <c r="AC84" i="13"/>
  <c r="AB84" i="13"/>
  <c r="AA84" i="13"/>
  <c r="Z84" i="13"/>
  <c r="Y84" i="13"/>
  <c r="X84" i="13"/>
  <c r="W84" i="13"/>
  <c r="V84" i="13"/>
  <c r="AG83" i="13"/>
  <c r="AF83" i="13"/>
  <c r="AE83" i="13"/>
  <c r="AD83" i="13"/>
  <c r="AC83" i="13"/>
  <c r="AB83" i="13"/>
  <c r="AA83" i="13"/>
  <c r="Z83" i="13"/>
  <c r="Y83" i="13"/>
  <c r="X83" i="13"/>
  <c r="W83" i="13"/>
  <c r="V83" i="13"/>
  <c r="AG82" i="13"/>
  <c r="AF82" i="13"/>
  <c r="AE82" i="13"/>
  <c r="AD82" i="13"/>
  <c r="AC82" i="13"/>
  <c r="AB82" i="13"/>
  <c r="AA82" i="13"/>
  <c r="Z82" i="13"/>
  <c r="Y82" i="13"/>
  <c r="X82" i="13"/>
  <c r="W82" i="13"/>
  <c r="V82" i="13"/>
  <c r="AG81" i="13"/>
  <c r="Y81" i="13"/>
  <c r="T81" i="13"/>
  <c r="S81" i="13"/>
  <c r="R81" i="13"/>
  <c r="AF81" i="13" s="1"/>
  <c r="Q81" i="13"/>
  <c r="AE81" i="13" s="1"/>
  <c r="P81" i="13"/>
  <c r="AD81" i="13" s="1"/>
  <c r="O81" i="13"/>
  <c r="AC81" i="13" s="1"/>
  <c r="N81" i="13"/>
  <c r="AB81" i="13" s="1"/>
  <c r="M81" i="13"/>
  <c r="AA81" i="13" s="1"/>
  <c r="L81" i="13"/>
  <c r="Z81" i="13" s="1"/>
  <c r="K81" i="13"/>
  <c r="J81" i="13"/>
  <c r="X81" i="13" s="1"/>
  <c r="I81" i="13"/>
  <c r="W81" i="13" s="1"/>
  <c r="H81" i="13"/>
  <c r="V81" i="13" s="1"/>
  <c r="AG80" i="13"/>
  <c r="AF80" i="13"/>
  <c r="AE80" i="13"/>
  <c r="AD80" i="13"/>
  <c r="AC80" i="13"/>
  <c r="AB80" i="13"/>
  <c r="AA80" i="13"/>
  <c r="Z80" i="13"/>
  <c r="Y80" i="13"/>
  <c r="X80" i="13"/>
  <c r="W80" i="13"/>
  <c r="V80" i="13"/>
  <c r="AG79" i="13"/>
  <c r="AF79" i="13"/>
  <c r="AE79" i="13"/>
  <c r="AD79" i="13"/>
  <c r="AC79" i="13"/>
  <c r="AB79" i="13"/>
  <c r="AG78" i="13"/>
  <c r="AF78" i="13"/>
  <c r="AE78" i="13"/>
  <c r="AD78" i="13"/>
  <c r="AC78" i="13"/>
  <c r="AB78" i="13"/>
  <c r="AG77" i="13"/>
  <c r="AF77" i="13"/>
  <c r="AE77" i="13"/>
  <c r="AD77" i="13"/>
  <c r="AC77" i="13"/>
  <c r="AB77" i="13"/>
  <c r="AA77" i="13"/>
  <c r="Z77" i="13"/>
  <c r="Y77" i="13"/>
  <c r="X77" i="13"/>
  <c r="W77" i="13"/>
  <c r="V77" i="13"/>
  <c r="AG76" i="13"/>
  <c r="AF76" i="13"/>
  <c r="AE76" i="13"/>
  <c r="AD76" i="13"/>
  <c r="AC76" i="13"/>
  <c r="AB76" i="13"/>
  <c r="AA76" i="13"/>
  <c r="Z76" i="13"/>
  <c r="Y76" i="13"/>
  <c r="X76" i="13"/>
  <c r="W76" i="13"/>
  <c r="V76" i="13"/>
  <c r="AG75" i="13"/>
  <c r="AF75" i="13"/>
  <c r="AE75" i="13"/>
  <c r="AD75" i="13"/>
  <c r="AC75" i="13"/>
  <c r="AB75" i="13"/>
  <c r="AA75" i="13"/>
  <c r="Z75" i="13"/>
  <c r="Y75" i="13"/>
  <c r="X75" i="13"/>
  <c r="W75" i="13"/>
  <c r="V75" i="13"/>
  <c r="AG73" i="13"/>
  <c r="AF73" i="13"/>
  <c r="AE73" i="13"/>
  <c r="AD73" i="13"/>
  <c r="AC73" i="13"/>
  <c r="AB73" i="13"/>
  <c r="AA73" i="13"/>
  <c r="Z73" i="13"/>
  <c r="Y73" i="13"/>
  <c r="X73" i="13"/>
  <c r="W73" i="13"/>
  <c r="V73" i="13"/>
  <c r="AG72" i="13"/>
  <c r="AF72" i="13"/>
  <c r="AE72" i="13"/>
  <c r="AD72" i="13"/>
  <c r="AC72" i="13"/>
  <c r="AB72" i="13"/>
  <c r="AA72" i="13"/>
  <c r="Z72" i="13"/>
  <c r="Y72" i="13"/>
  <c r="X72" i="13"/>
  <c r="W72" i="13"/>
  <c r="V72" i="13"/>
  <c r="D71" i="13"/>
  <c r="A71" i="13"/>
  <c r="P71" i="13" s="1"/>
  <c r="A70" i="13"/>
  <c r="S70" i="13" s="1"/>
  <c r="D69" i="13"/>
  <c r="A69" i="13"/>
  <c r="P69" i="13" s="1"/>
  <c r="D68" i="13"/>
  <c r="A68" i="13"/>
  <c r="O68" i="13" s="1"/>
  <c r="D67" i="13"/>
  <c r="A67" i="13"/>
  <c r="S67" i="13" s="1"/>
  <c r="I66" i="13"/>
  <c r="D66" i="13"/>
  <c r="A66" i="13"/>
  <c r="O66" i="13" s="1"/>
  <c r="R65" i="13"/>
  <c r="F65" i="13"/>
  <c r="D65" i="13"/>
  <c r="A65" i="13"/>
  <c r="K65" i="13" s="1"/>
  <c r="Q64" i="13"/>
  <c r="F64" i="13"/>
  <c r="D64" i="13"/>
  <c r="A64" i="13"/>
  <c r="P64" i="13" s="1"/>
  <c r="I63" i="13"/>
  <c r="D63" i="13"/>
  <c r="A63" i="13"/>
  <c r="N63" i="13" s="1"/>
  <c r="E62" i="13"/>
  <c r="D62" i="13"/>
  <c r="A62" i="13"/>
  <c r="P62" i="13" s="1"/>
  <c r="AG61" i="13"/>
  <c r="AF61" i="13"/>
  <c r="AE61" i="13"/>
  <c r="AD61" i="13"/>
  <c r="AC61" i="13"/>
  <c r="AB61" i="13"/>
  <c r="AA61" i="13"/>
  <c r="Z61" i="13"/>
  <c r="Y61" i="13"/>
  <c r="X61" i="13"/>
  <c r="W61" i="13"/>
  <c r="V61" i="13"/>
  <c r="AG60" i="13"/>
  <c r="AF60" i="13"/>
  <c r="AE60" i="13"/>
  <c r="AD60" i="13"/>
  <c r="AC60" i="13"/>
  <c r="AB60" i="13"/>
  <c r="AA60" i="13"/>
  <c r="Z60" i="13"/>
  <c r="Y60" i="13"/>
  <c r="X60" i="13"/>
  <c r="W60" i="13"/>
  <c r="V60" i="13"/>
  <c r="AG59" i="13"/>
  <c r="AF59" i="13"/>
  <c r="AE59" i="13"/>
  <c r="AD59" i="13"/>
  <c r="AC59" i="13"/>
  <c r="AB59" i="13"/>
  <c r="AA59" i="13"/>
  <c r="Z59" i="13"/>
  <c r="Y59" i="13"/>
  <c r="X59" i="13"/>
  <c r="W59" i="13"/>
  <c r="V59" i="13"/>
  <c r="D57" i="13"/>
  <c r="A57" i="13"/>
  <c r="S57" i="13" s="1"/>
  <c r="D56" i="13"/>
  <c r="A56" i="13"/>
  <c r="Q56" i="13" s="1"/>
  <c r="D55" i="13"/>
  <c r="A55" i="13"/>
  <c r="S55" i="13" s="1"/>
  <c r="D54" i="13"/>
  <c r="A54" i="13"/>
  <c r="Q54" i="13" s="1"/>
  <c r="D53" i="13"/>
  <c r="A53" i="13"/>
  <c r="S53" i="13" s="1"/>
  <c r="D52" i="13"/>
  <c r="A52" i="13"/>
  <c r="Q52" i="13" s="1"/>
  <c r="D51" i="13"/>
  <c r="A51" i="13"/>
  <c r="S51" i="13" s="1"/>
  <c r="D50" i="13"/>
  <c r="A50" i="13"/>
  <c r="Q50" i="13" s="1"/>
  <c r="D49" i="13"/>
  <c r="A49" i="13"/>
  <c r="S49" i="13" s="1"/>
  <c r="D48" i="13"/>
  <c r="A48" i="13"/>
  <c r="Q48" i="13" s="1"/>
  <c r="D47" i="13"/>
  <c r="A47" i="13"/>
  <c r="D46" i="13"/>
  <c r="A46" i="13"/>
  <c r="Q46" i="13" s="1"/>
  <c r="D45" i="13"/>
  <c r="A45" i="13"/>
  <c r="H45" i="13" s="1"/>
  <c r="D44" i="13"/>
  <c r="A44" i="13"/>
  <c r="Q44" i="13" s="1"/>
  <c r="H43" i="13"/>
  <c r="D43" i="13"/>
  <c r="A43" i="13"/>
  <c r="R43" i="13" s="1"/>
  <c r="D42" i="13"/>
  <c r="A42" i="13"/>
  <c r="Q42" i="13" s="1"/>
  <c r="D41" i="13"/>
  <c r="A41" i="13"/>
  <c r="H41" i="13" s="1"/>
  <c r="D40" i="13"/>
  <c r="A40" i="13"/>
  <c r="Q40" i="13" s="1"/>
  <c r="D39" i="13"/>
  <c r="A39" i="13"/>
  <c r="R39" i="13" s="1"/>
  <c r="E38" i="13"/>
  <c r="D38" i="13"/>
  <c r="A38" i="13"/>
  <c r="Q38" i="13" s="1"/>
  <c r="D37" i="13"/>
  <c r="A37" i="13"/>
  <c r="H37" i="13" s="1"/>
  <c r="D36" i="13"/>
  <c r="A36" i="13"/>
  <c r="Q36" i="13" s="1"/>
  <c r="D35" i="13"/>
  <c r="A35" i="13"/>
  <c r="R35" i="13" s="1"/>
  <c r="D34" i="13"/>
  <c r="A34" i="13"/>
  <c r="Q34" i="13" s="1"/>
  <c r="D33" i="13"/>
  <c r="A33" i="13"/>
  <c r="R33" i="13" s="1"/>
  <c r="D32" i="13"/>
  <c r="A32" i="13"/>
  <c r="R32" i="13" s="1"/>
  <c r="D31" i="13"/>
  <c r="A31" i="13"/>
  <c r="Q31" i="13" s="1"/>
  <c r="I30" i="13"/>
  <c r="D30" i="13"/>
  <c r="A30" i="13"/>
  <c r="P30" i="13" s="1"/>
  <c r="J29" i="13"/>
  <c r="D29" i="13"/>
  <c r="A29" i="13"/>
  <c r="S29" i="13" s="1"/>
  <c r="D28" i="13"/>
  <c r="A28" i="13"/>
  <c r="R28" i="13" s="1"/>
  <c r="D27" i="13"/>
  <c r="A27" i="13"/>
  <c r="Q27" i="13" s="1"/>
  <c r="M26" i="13"/>
  <c r="I26" i="13"/>
  <c r="D26" i="13"/>
  <c r="A26" i="13"/>
  <c r="P26" i="13" s="1"/>
  <c r="P25" i="13"/>
  <c r="J25" i="13"/>
  <c r="D25" i="13"/>
  <c r="A25" i="13"/>
  <c r="S25" i="13" s="1"/>
  <c r="D24" i="13"/>
  <c r="A24" i="13"/>
  <c r="R24" i="13" s="1"/>
  <c r="D23" i="13"/>
  <c r="A23" i="13"/>
  <c r="Q23" i="13" s="1"/>
  <c r="D22" i="13"/>
  <c r="A22" i="13"/>
  <c r="P22" i="13" s="1"/>
  <c r="D21" i="13"/>
  <c r="A21" i="13"/>
  <c r="S21" i="13" s="1"/>
  <c r="D20" i="13"/>
  <c r="A20" i="13"/>
  <c r="R20" i="13" s="1"/>
  <c r="D19" i="13"/>
  <c r="A19" i="13"/>
  <c r="Q19" i="13" s="1"/>
  <c r="Q18" i="13"/>
  <c r="N18" i="13"/>
  <c r="I18" i="13"/>
  <c r="E18" i="13"/>
  <c r="D18" i="13"/>
  <c r="A18" i="13"/>
  <c r="P18" i="13" s="1"/>
  <c r="Q17" i="13"/>
  <c r="P17" i="13"/>
  <c r="L17" i="13"/>
  <c r="E17" i="13"/>
  <c r="D17" i="13"/>
  <c r="B17" i="13"/>
  <c r="A17" i="13"/>
  <c r="S17" i="13" s="1"/>
  <c r="D16" i="13"/>
  <c r="B16" i="13"/>
  <c r="A16" i="13"/>
  <c r="R16" i="13" s="1"/>
  <c r="D15" i="13"/>
  <c r="A15" i="13"/>
  <c r="Q15" i="13" s="1"/>
  <c r="Q14" i="13"/>
  <c r="N14" i="13"/>
  <c r="I14" i="13"/>
  <c r="E14" i="13"/>
  <c r="D14" i="13"/>
  <c r="A14" i="13"/>
  <c r="P14" i="13" s="1"/>
  <c r="Q13" i="13"/>
  <c r="E13" i="13"/>
  <c r="D13" i="13"/>
  <c r="A13" i="13"/>
  <c r="S13" i="13" s="1"/>
  <c r="D12" i="13"/>
  <c r="B12" i="13"/>
  <c r="A12" i="13"/>
  <c r="R12" i="13" s="1"/>
  <c r="D11" i="13"/>
  <c r="B11" i="13"/>
  <c r="A11" i="13"/>
  <c r="Q11" i="13" s="1"/>
  <c r="Q10" i="13"/>
  <c r="N10" i="13"/>
  <c r="I10" i="13"/>
  <c r="E10" i="13"/>
  <c r="D10" i="13"/>
  <c r="A10" i="13"/>
  <c r="M10" i="13" s="1"/>
  <c r="B7" i="13"/>
  <c r="E5" i="13"/>
  <c r="S4" i="13"/>
  <c r="AG4" i="13" s="1"/>
  <c r="R4" i="13"/>
  <c r="AF4" i="13" s="1"/>
  <c r="Q4" i="13"/>
  <c r="AE4" i="13" s="1"/>
  <c r="P4" i="13"/>
  <c r="AD4" i="13" s="1"/>
  <c r="O4" i="13"/>
  <c r="AC4" i="13" s="1"/>
  <c r="N4" i="13"/>
  <c r="AB4" i="13" s="1"/>
  <c r="M4" i="13"/>
  <c r="AA4" i="13" s="1"/>
  <c r="L4" i="13"/>
  <c r="Z4" i="13" s="1"/>
  <c r="K4" i="13"/>
  <c r="Y4" i="13" s="1"/>
  <c r="J4" i="13"/>
  <c r="X4" i="13" s="1"/>
  <c r="I4" i="13"/>
  <c r="W4" i="13" s="1"/>
  <c r="H4" i="13"/>
  <c r="V4" i="13" s="1"/>
  <c r="C3" i="13"/>
  <c r="B91" i="13" s="1"/>
  <c r="J21" i="13" l="1"/>
  <c r="I22" i="13"/>
  <c r="Q30" i="13"/>
  <c r="H39" i="13"/>
  <c r="AD64" i="13"/>
  <c r="L64" i="13"/>
  <c r="E67" i="13"/>
  <c r="N67" i="13"/>
  <c r="E90" i="13"/>
  <c r="Q90" i="13"/>
  <c r="I93" i="13"/>
  <c r="W93" i="13" s="1"/>
  <c r="N93" i="13"/>
  <c r="E94" i="13"/>
  <c r="M94" i="13"/>
  <c r="AD96" i="13"/>
  <c r="I97" i="13"/>
  <c r="N97" i="13"/>
  <c r="H99" i="13"/>
  <c r="F101" i="13"/>
  <c r="P101" i="13"/>
  <c r="E104" i="13"/>
  <c r="M104" i="13"/>
  <c r="AA104" i="13" s="1"/>
  <c r="I122" i="13"/>
  <c r="I123" i="13"/>
  <c r="F124" i="13"/>
  <c r="H125" i="13"/>
  <c r="F129" i="13"/>
  <c r="P129" i="13"/>
  <c r="I133" i="13"/>
  <c r="E135" i="13"/>
  <c r="J137" i="13"/>
  <c r="Q137" i="13"/>
  <c r="E138" i="13"/>
  <c r="E139" i="13"/>
  <c r="M139" i="13"/>
  <c r="P140" i="13"/>
  <c r="H141" i="13"/>
  <c r="F147" i="13"/>
  <c r="E167" i="13"/>
  <c r="M167" i="13"/>
  <c r="L169" i="13"/>
  <c r="S170" i="13"/>
  <c r="O171" i="13"/>
  <c r="L13" i="13"/>
  <c r="P13" i="13"/>
  <c r="P21" i="13"/>
  <c r="M22" i="13"/>
  <c r="O64" i="13"/>
  <c r="I67" i="13"/>
  <c r="P67" i="13"/>
  <c r="J87" i="13"/>
  <c r="Q87" i="13"/>
  <c r="J90" i="13"/>
  <c r="J93" i="13"/>
  <c r="X93" i="13" s="1"/>
  <c r="P93" i="13"/>
  <c r="F94" i="13"/>
  <c r="AF94" i="13" s="1"/>
  <c r="O94" i="13"/>
  <c r="J97" i="13"/>
  <c r="P97" i="13"/>
  <c r="K99" i="13"/>
  <c r="I101" i="13"/>
  <c r="F104" i="13"/>
  <c r="AF104" i="13" s="1"/>
  <c r="O104" i="13"/>
  <c r="L109" i="13"/>
  <c r="AF112" i="13"/>
  <c r="M112" i="13"/>
  <c r="S122" i="13"/>
  <c r="P123" i="13"/>
  <c r="K125" i="13"/>
  <c r="I129" i="13"/>
  <c r="O134" i="13"/>
  <c r="K135" i="13"/>
  <c r="L137" i="13"/>
  <c r="R137" i="13"/>
  <c r="L138" i="13"/>
  <c r="H139" i="13"/>
  <c r="P139" i="13"/>
  <c r="R140" i="13"/>
  <c r="M141" i="13"/>
  <c r="L143" i="13"/>
  <c r="K147" i="13"/>
  <c r="J162" i="13"/>
  <c r="H167" i="13"/>
  <c r="P167" i="13"/>
  <c r="Q22" i="13"/>
  <c r="J67" i="13"/>
  <c r="X67" i="13" s="1"/>
  <c r="Q67" i="13"/>
  <c r="J94" i="13"/>
  <c r="Q94" i="13"/>
  <c r="O125" i="13"/>
  <c r="L129" i="13"/>
  <c r="N135" i="13"/>
  <c r="J139" i="13"/>
  <c r="Q139" i="13"/>
  <c r="R141" i="13"/>
  <c r="O147" i="13"/>
  <c r="J167" i="13"/>
  <c r="Q167" i="13"/>
  <c r="L90" i="13"/>
  <c r="AE101" i="13"/>
  <c r="L101" i="13"/>
  <c r="J104" i="13"/>
  <c r="X104" i="13" s="1"/>
  <c r="Q104" i="13"/>
  <c r="AE104" i="13" s="1"/>
  <c r="J13" i="13"/>
  <c r="M14" i="13"/>
  <c r="J17" i="13"/>
  <c r="X17" i="13" s="1"/>
  <c r="M18" i="13"/>
  <c r="Q26" i="13"/>
  <c r="P29" i="13"/>
  <c r="M30" i="13"/>
  <c r="E42" i="13"/>
  <c r="I55" i="13"/>
  <c r="N62" i="13"/>
  <c r="S63" i="13"/>
  <c r="K64" i="13"/>
  <c r="L67" i="13"/>
  <c r="Z67" i="13" s="1"/>
  <c r="E87" i="13"/>
  <c r="N87" i="13"/>
  <c r="P90" i="13"/>
  <c r="K92" i="13"/>
  <c r="H93" i="13"/>
  <c r="V93" i="13" s="1"/>
  <c r="M93" i="13"/>
  <c r="R93" i="13"/>
  <c r="K94" i="13"/>
  <c r="M96" i="13"/>
  <c r="H97" i="13"/>
  <c r="V97" i="13" s="1"/>
  <c r="M97" i="13"/>
  <c r="AA97" i="13" s="1"/>
  <c r="R97" i="13"/>
  <c r="N100" i="13"/>
  <c r="O101" i="13"/>
  <c r="F102" i="13"/>
  <c r="K104" i="13"/>
  <c r="Y104" i="13" s="1"/>
  <c r="F109" i="13"/>
  <c r="P109" i="13"/>
  <c r="E112" i="13"/>
  <c r="S125" i="13"/>
  <c r="O126" i="13"/>
  <c r="O129" i="13"/>
  <c r="P131" i="13"/>
  <c r="E134" i="13"/>
  <c r="S135" i="13"/>
  <c r="P136" i="13"/>
  <c r="H137" i="13"/>
  <c r="P137" i="13"/>
  <c r="L139" i="13"/>
  <c r="R139" i="13"/>
  <c r="F140" i="13"/>
  <c r="E143" i="13"/>
  <c r="X143" i="13" s="1"/>
  <c r="Q143" i="13"/>
  <c r="R147" i="13"/>
  <c r="M153" i="13"/>
  <c r="M154" i="13"/>
  <c r="L167" i="13"/>
  <c r="R167" i="13"/>
  <c r="O168" i="13"/>
  <c r="H169" i="13"/>
  <c r="S169" i="13"/>
  <c r="K170" i="13"/>
  <c r="F171" i="13"/>
  <c r="B21" i="13"/>
  <c r="B25" i="13"/>
  <c r="B29" i="13"/>
  <c r="B33" i="13"/>
  <c r="B37" i="13"/>
  <c r="B45" i="13"/>
  <c r="B49" i="13"/>
  <c r="B53" i="13"/>
  <c r="B60" i="13"/>
  <c r="B64" i="13"/>
  <c r="B66" i="13"/>
  <c r="B67" i="13"/>
  <c r="B69" i="13"/>
  <c r="Z143" i="13"/>
  <c r="X13" i="13"/>
  <c r="AA14" i="13"/>
  <c r="B15" i="13"/>
  <c r="B20" i="13"/>
  <c r="B24" i="13"/>
  <c r="B28" i="13"/>
  <c r="B32" i="13"/>
  <c r="B36" i="13"/>
  <c r="B42" i="13"/>
  <c r="B43" i="13"/>
  <c r="B44" i="13"/>
  <c r="B48" i="13"/>
  <c r="B52" i="13"/>
  <c r="B57" i="13"/>
  <c r="B61" i="13"/>
  <c r="B74" i="13"/>
  <c r="B87" i="13"/>
  <c r="AC92" i="13"/>
  <c r="AE147" i="13"/>
  <c r="B13" i="13"/>
  <c r="AA18" i="13"/>
  <c r="B19" i="13"/>
  <c r="B23" i="13"/>
  <c r="B27" i="13"/>
  <c r="B31" i="13"/>
  <c r="B35" i="13"/>
  <c r="B41" i="13"/>
  <c r="B47" i="13"/>
  <c r="B51" i="13"/>
  <c r="B55" i="13"/>
  <c r="B56" i="13"/>
  <c r="B80" i="13"/>
  <c r="B82" i="13"/>
  <c r="Z87" i="13"/>
  <c r="AA93" i="13"/>
  <c r="X94" i="13"/>
  <c r="AE94" i="13"/>
  <c r="AD101" i="13"/>
  <c r="AC129" i="13"/>
  <c r="B34" i="13"/>
  <c r="B38" i="13"/>
  <c r="B39" i="13"/>
  <c r="B40" i="13"/>
  <c r="B46" i="13"/>
  <c r="B50" i="13"/>
  <c r="B54" i="13"/>
  <c r="B58" i="13"/>
  <c r="B63" i="13"/>
  <c r="B84" i="13"/>
  <c r="W97" i="13"/>
  <c r="K121" i="13"/>
  <c r="H121" i="13"/>
  <c r="K144" i="13"/>
  <c r="S144" i="13"/>
  <c r="O146" i="13"/>
  <c r="E147" i="13"/>
  <c r="Y147" i="13" s="1"/>
  <c r="M147" i="13"/>
  <c r="J153" i="13"/>
  <c r="X153" i="13" s="1"/>
  <c r="Q153" i="13"/>
  <c r="F154" i="13"/>
  <c r="Q154" i="13"/>
  <c r="I155" i="13"/>
  <c r="N160" i="13"/>
  <c r="K161" i="13"/>
  <c r="S162" i="13"/>
  <c r="AA169" i="13"/>
  <c r="J171" i="13"/>
  <c r="Q171" i="13"/>
  <c r="O172" i="13"/>
  <c r="M175" i="13"/>
  <c r="L176" i="13"/>
  <c r="M178" i="13"/>
  <c r="Q130" i="13"/>
  <c r="J132" i="13"/>
  <c r="Q132" i="13"/>
  <c r="J144" i="13"/>
  <c r="P144" i="13"/>
  <c r="M146" i="13"/>
  <c r="AF153" i="13"/>
  <c r="L172" i="13"/>
  <c r="M122" i="13"/>
  <c r="K123" i="13"/>
  <c r="Q123" i="13"/>
  <c r="AB124" i="13"/>
  <c r="J126" i="13"/>
  <c r="Q126" i="13"/>
  <c r="AE126" i="13" s="1"/>
  <c r="N128" i="13"/>
  <c r="R130" i="13"/>
  <c r="K132" i="13"/>
  <c r="R132" i="13"/>
  <c r="Y135" i="13"/>
  <c r="K136" i="13"/>
  <c r="Q136" i="13"/>
  <c r="AA139" i="13"/>
  <c r="I141" i="13"/>
  <c r="N141" i="13"/>
  <c r="N122" i="13"/>
  <c r="L123" i="13"/>
  <c r="K126" i="13"/>
  <c r="R126" i="13"/>
  <c r="AF126" i="13" s="1"/>
  <c r="K129" i="13"/>
  <c r="F130" i="13"/>
  <c r="E132" i="13"/>
  <c r="M132" i="13"/>
  <c r="M133" i="13"/>
  <c r="I134" i="13"/>
  <c r="W134" i="13" s="1"/>
  <c r="S134" i="13"/>
  <c r="H135" i="13"/>
  <c r="V135" i="13" s="1"/>
  <c r="O135" i="13"/>
  <c r="L136" i="13"/>
  <c r="I137" i="13"/>
  <c r="W137" i="13" s="1"/>
  <c r="N137" i="13"/>
  <c r="I139" i="13"/>
  <c r="W139" i="13" s="1"/>
  <c r="N139" i="13"/>
  <c r="J141" i="13"/>
  <c r="P141" i="13"/>
  <c r="H143" i="13"/>
  <c r="V143" i="13" s="1"/>
  <c r="M143" i="13"/>
  <c r="AA143" i="13" s="1"/>
  <c r="R143" i="13"/>
  <c r="E144" i="13"/>
  <c r="N144" i="13"/>
  <c r="H146" i="13"/>
  <c r="S146" i="13"/>
  <c r="AF147" i="13"/>
  <c r="K153" i="13"/>
  <c r="I154" i="13"/>
  <c r="S154" i="13"/>
  <c r="K155" i="13"/>
  <c r="E160" i="13"/>
  <c r="X160" i="13" s="1"/>
  <c r="I167" i="13"/>
  <c r="N167" i="13"/>
  <c r="I169" i="13"/>
  <c r="W169" i="13" s="1"/>
  <c r="N169" i="13"/>
  <c r="M170" i="13"/>
  <c r="K171" i="13"/>
  <c r="R171" i="13"/>
  <c r="AF171" i="13" s="1"/>
  <c r="F172" i="13"/>
  <c r="AD172" i="13" s="1"/>
  <c r="Q172" i="13"/>
  <c r="O175" i="13"/>
  <c r="O176" i="13"/>
  <c r="J177" i="13"/>
  <c r="H178" i="13"/>
  <c r="P178" i="13"/>
  <c r="Z169" i="13"/>
  <c r="F122" i="13"/>
  <c r="F123" i="13"/>
  <c r="AD123" i="13" s="1"/>
  <c r="E126" i="13"/>
  <c r="AA126" i="13" s="1"/>
  <c r="E128" i="13"/>
  <c r="Y128" i="13" s="1"/>
  <c r="F132" i="13"/>
  <c r="J135" i="13"/>
  <c r="F136" i="13"/>
  <c r="AD136" i="13" s="1"/>
  <c r="E141" i="13"/>
  <c r="W141" i="13" s="1"/>
  <c r="L141" i="13"/>
  <c r="Q141" i="13"/>
  <c r="I143" i="13"/>
  <c r="W143" i="13" s="1"/>
  <c r="N143" i="13"/>
  <c r="H144" i="13"/>
  <c r="V144" i="13" s="1"/>
  <c r="J147" i="13"/>
  <c r="J169" i="13"/>
  <c r="X169" i="13" s="1"/>
  <c r="Q169" i="13"/>
  <c r="E171" i="13"/>
  <c r="AA171" i="13" s="1"/>
  <c r="I172" i="13"/>
  <c r="F175" i="13"/>
  <c r="AE175" i="13" s="1"/>
  <c r="R175" i="13"/>
  <c r="F176" i="13"/>
  <c r="AC176" i="13" s="1"/>
  <c r="Q176" i="13"/>
  <c r="I178" i="13"/>
  <c r="Q178" i="13"/>
  <c r="P174" i="13"/>
  <c r="J175" i="13"/>
  <c r="L178" i="13"/>
  <c r="K106" i="13"/>
  <c r="AC109" i="13"/>
  <c r="AA112" i="13"/>
  <c r="Q113" i="13"/>
  <c r="S106" i="13"/>
  <c r="L107" i="13"/>
  <c r="K109" i="13"/>
  <c r="K110" i="13"/>
  <c r="J112" i="13"/>
  <c r="Q112" i="13"/>
  <c r="AE112" i="13" s="1"/>
  <c r="H113" i="13"/>
  <c r="N106" i="13"/>
  <c r="E106" i="13"/>
  <c r="K112" i="13"/>
  <c r="Q102" i="13"/>
  <c r="AE102" i="13" s="1"/>
  <c r="K103" i="13"/>
  <c r="AC101" i="13"/>
  <c r="M103" i="13"/>
  <c r="O103" i="13"/>
  <c r="K101" i="13"/>
  <c r="H103" i="13"/>
  <c r="H87" i="13"/>
  <c r="M87" i="13"/>
  <c r="R87" i="13"/>
  <c r="J88" i="13"/>
  <c r="E89" i="13"/>
  <c r="I90" i="13"/>
  <c r="W90" i="13" s="1"/>
  <c r="N90" i="13"/>
  <c r="H91" i="13"/>
  <c r="S91" i="13"/>
  <c r="F89" i="13"/>
  <c r="AC89" i="13" s="1"/>
  <c r="X90" i="13"/>
  <c r="K91" i="13"/>
  <c r="L89" i="13"/>
  <c r="AA90" i="13"/>
  <c r="N91" i="13"/>
  <c r="H90" i="13"/>
  <c r="V90" i="13" s="1"/>
  <c r="M90" i="13"/>
  <c r="R90" i="13"/>
  <c r="E91" i="13"/>
  <c r="V91" i="13" s="1"/>
  <c r="E57" i="13"/>
  <c r="Q57" i="13"/>
  <c r="P49" i="13"/>
  <c r="E34" i="13"/>
  <c r="H35" i="13"/>
  <c r="E21" i="13"/>
  <c r="L21" i="13"/>
  <c r="Q21" i="13"/>
  <c r="E22" i="13"/>
  <c r="N22" i="13"/>
  <c r="N23" i="13"/>
  <c r="E25" i="13"/>
  <c r="L25" i="13"/>
  <c r="Q25" i="13"/>
  <c r="E26" i="13"/>
  <c r="N26" i="13"/>
  <c r="N27" i="13"/>
  <c r="E29" i="13"/>
  <c r="L29" i="13"/>
  <c r="Q29" i="13"/>
  <c r="E30" i="13"/>
  <c r="N30" i="13"/>
  <c r="N31" i="13"/>
  <c r="H33" i="13"/>
  <c r="E40" i="13"/>
  <c r="E44" i="13"/>
  <c r="E49" i="13"/>
  <c r="Q49" i="13"/>
  <c r="Q53" i="13"/>
  <c r="N55" i="13"/>
  <c r="L57" i="13"/>
  <c r="J11" i="13"/>
  <c r="J15" i="13"/>
  <c r="J19" i="13"/>
  <c r="X21" i="13"/>
  <c r="AA22" i="13"/>
  <c r="J23" i="13"/>
  <c r="X25" i="13"/>
  <c r="AA26" i="13"/>
  <c r="J27" i="13"/>
  <c r="X29" i="13"/>
  <c r="AA30" i="13"/>
  <c r="J31" i="13"/>
  <c r="R37" i="13"/>
  <c r="L53" i="13"/>
  <c r="N11" i="13"/>
  <c r="Z13" i="13"/>
  <c r="N15" i="13"/>
  <c r="Z17" i="13"/>
  <c r="N19" i="13"/>
  <c r="R11" i="13"/>
  <c r="H13" i="13"/>
  <c r="V13" i="13" s="1"/>
  <c r="M13" i="13"/>
  <c r="AA13" i="13" s="1"/>
  <c r="R13" i="13"/>
  <c r="W14" i="13"/>
  <c r="R15" i="13"/>
  <c r="H17" i="13"/>
  <c r="V17" i="13" s="1"/>
  <c r="M17" i="13"/>
  <c r="AA17" i="13" s="1"/>
  <c r="R17" i="13"/>
  <c r="W18" i="13"/>
  <c r="R19" i="13"/>
  <c r="H21" i="13"/>
  <c r="M21" i="13"/>
  <c r="AA21" i="13" s="1"/>
  <c r="R21" i="13"/>
  <c r="W22" i="13"/>
  <c r="R23" i="13"/>
  <c r="H25" i="13"/>
  <c r="M25" i="13"/>
  <c r="AA25" i="13" s="1"/>
  <c r="R25" i="13"/>
  <c r="W26" i="13"/>
  <c r="R27" i="13"/>
  <c r="H29" i="13"/>
  <c r="V29" i="13" s="1"/>
  <c r="M29" i="13"/>
  <c r="AA29" i="13" s="1"/>
  <c r="R29" i="13"/>
  <c r="W30" i="13"/>
  <c r="R31" i="13"/>
  <c r="J49" i="13"/>
  <c r="P10" i="13"/>
  <c r="F10" i="13"/>
  <c r="J10" i="13"/>
  <c r="X10" i="13" s="1"/>
  <c r="R10" i="13"/>
  <c r="E11" i="13"/>
  <c r="I13" i="13"/>
  <c r="W13" i="13" s="1"/>
  <c r="N13" i="13"/>
  <c r="J14" i="13"/>
  <c r="X14" i="13" s="1"/>
  <c r="R14" i="13"/>
  <c r="E15" i="13"/>
  <c r="I17" i="13"/>
  <c r="W17" i="13" s="1"/>
  <c r="N17" i="13"/>
  <c r="J18" i="13"/>
  <c r="X18" i="13" s="1"/>
  <c r="R18" i="13"/>
  <c r="E19" i="13"/>
  <c r="I21" i="13"/>
  <c r="W21" i="13" s="1"/>
  <c r="N21" i="13"/>
  <c r="J22" i="13"/>
  <c r="X22" i="13" s="1"/>
  <c r="R22" i="13"/>
  <c r="E23" i="13"/>
  <c r="I25" i="13"/>
  <c r="W25" i="13" s="1"/>
  <c r="N25" i="13"/>
  <c r="J26" i="13"/>
  <c r="X26" i="13" s="1"/>
  <c r="R26" i="13"/>
  <c r="E27" i="13"/>
  <c r="I29" i="13"/>
  <c r="W29" i="13" s="1"/>
  <c r="N29" i="13"/>
  <c r="J30" i="13"/>
  <c r="X30" i="13" s="1"/>
  <c r="R30" i="13"/>
  <c r="E31" i="13"/>
  <c r="E36" i="13"/>
  <c r="L49" i="13"/>
  <c r="E53" i="13"/>
  <c r="M65" i="13"/>
  <c r="H67" i="13"/>
  <c r="V67" i="13" s="1"/>
  <c r="M67" i="13"/>
  <c r="AA67" i="13" s="1"/>
  <c r="R67" i="13"/>
  <c r="J68" i="13"/>
  <c r="K69" i="13"/>
  <c r="S69" i="13"/>
  <c r="F70" i="13"/>
  <c r="N70" i="13"/>
  <c r="U81" i="13"/>
  <c r="AC64" i="13"/>
  <c r="I62" i="13"/>
  <c r="Q62" i="13"/>
  <c r="I64" i="13"/>
  <c r="E65" i="13"/>
  <c r="Y65" i="13" s="1"/>
  <c r="Q65" i="13"/>
  <c r="AE65" i="13" s="1"/>
  <c r="W67" i="13"/>
  <c r="E69" i="13"/>
  <c r="N69" i="13"/>
  <c r="I70" i="13"/>
  <c r="Q70" i="13"/>
  <c r="J62" i="13"/>
  <c r="R62" i="13"/>
  <c r="AF65" i="13"/>
  <c r="H69" i="13"/>
  <c r="O69" i="13"/>
  <c r="K70" i="13"/>
  <c r="R70" i="13"/>
  <c r="M62" i="13"/>
  <c r="AA62" i="13" s="1"/>
  <c r="J69" i="13"/>
  <c r="X69" i="13" s="1"/>
  <c r="E70" i="13"/>
  <c r="W70" i="13" s="1"/>
  <c r="M70" i="13"/>
  <c r="R41" i="13"/>
  <c r="R45" i="13"/>
  <c r="S47" i="13"/>
  <c r="Q47" i="13"/>
  <c r="L47" i="13"/>
  <c r="E47" i="13"/>
  <c r="N47" i="13"/>
  <c r="I47" i="13"/>
  <c r="R47" i="13"/>
  <c r="M47" i="13"/>
  <c r="AA47" i="13" s="1"/>
  <c r="H47" i="13"/>
  <c r="P47" i="13"/>
  <c r="J47" i="13"/>
  <c r="S35" i="13"/>
  <c r="Q35" i="13"/>
  <c r="L35" i="13"/>
  <c r="E35" i="13"/>
  <c r="V35" i="13" s="1"/>
  <c r="P35" i="13"/>
  <c r="J35" i="13"/>
  <c r="N35" i="13"/>
  <c r="I35" i="13"/>
  <c r="W35" i="13" s="1"/>
  <c r="M35" i="13"/>
  <c r="S39" i="13"/>
  <c r="Q39" i="13"/>
  <c r="L39" i="13"/>
  <c r="E39" i="13"/>
  <c r="V39" i="13" s="1"/>
  <c r="N39" i="13"/>
  <c r="I39" i="13"/>
  <c r="P39" i="13"/>
  <c r="J39" i="13"/>
  <c r="X39" i="13" s="1"/>
  <c r="M39" i="13"/>
  <c r="S43" i="13"/>
  <c r="Q43" i="13"/>
  <c r="L43" i="13"/>
  <c r="E43" i="13"/>
  <c r="V43" i="13" s="1"/>
  <c r="N43" i="13"/>
  <c r="I43" i="13"/>
  <c r="P43" i="13"/>
  <c r="J43" i="13"/>
  <c r="X43" i="13" s="1"/>
  <c r="M43" i="13"/>
  <c r="S33" i="13"/>
  <c r="Q33" i="13"/>
  <c r="L33" i="13"/>
  <c r="E33" i="13"/>
  <c r="V33" i="13" s="1"/>
  <c r="P33" i="13"/>
  <c r="J33" i="13"/>
  <c r="N33" i="13"/>
  <c r="I33" i="13"/>
  <c r="W33" i="13" s="1"/>
  <c r="M33" i="13"/>
  <c r="AA33" i="13" s="1"/>
  <c r="S37" i="13"/>
  <c r="Q37" i="13"/>
  <c r="L37" i="13"/>
  <c r="E37" i="13"/>
  <c r="N37" i="13"/>
  <c r="I37" i="13"/>
  <c r="P37" i="13"/>
  <c r="J37" i="13"/>
  <c r="X37" i="13" s="1"/>
  <c r="M37" i="13"/>
  <c r="S41" i="13"/>
  <c r="Q41" i="13"/>
  <c r="L41" i="13"/>
  <c r="E41" i="13"/>
  <c r="V41" i="13" s="1"/>
  <c r="N41" i="13"/>
  <c r="I41" i="13"/>
  <c r="P41" i="13"/>
  <c r="J41" i="13"/>
  <c r="X41" i="13" s="1"/>
  <c r="M41" i="13"/>
  <c r="S45" i="13"/>
  <c r="Q45" i="13"/>
  <c r="L45" i="13"/>
  <c r="E45" i="13"/>
  <c r="V45" i="13" s="1"/>
  <c r="N45" i="13"/>
  <c r="I45" i="13"/>
  <c r="W45" i="13" s="1"/>
  <c r="P45" i="13"/>
  <c r="J45" i="13"/>
  <c r="X45" i="13" s="1"/>
  <c r="M45" i="13"/>
  <c r="N38" i="13"/>
  <c r="N40" i="13"/>
  <c r="N42" i="13"/>
  <c r="N44" i="13"/>
  <c r="H49" i="13"/>
  <c r="V49" i="13" s="1"/>
  <c r="M49" i="13"/>
  <c r="AA49" i="13" s="1"/>
  <c r="R49" i="13"/>
  <c r="J51" i="13"/>
  <c r="P51" i="13"/>
  <c r="H53" i="13"/>
  <c r="M53" i="13"/>
  <c r="R53" i="13"/>
  <c r="J55" i="13"/>
  <c r="P55" i="13"/>
  <c r="H57" i="13"/>
  <c r="V57" i="13" s="1"/>
  <c r="M57" i="13"/>
  <c r="R57" i="13"/>
  <c r="H51" i="13"/>
  <c r="M51" i="13"/>
  <c r="R51" i="13"/>
  <c r="J34" i="13"/>
  <c r="X34" i="13" s="1"/>
  <c r="J36" i="13"/>
  <c r="X36" i="13" s="1"/>
  <c r="J38" i="13"/>
  <c r="X38" i="13" s="1"/>
  <c r="J40" i="13"/>
  <c r="J42" i="13"/>
  <c r="X42" i="13" s="1"/>
  <c r="J44" i="13"/>
  <c r="X44" i="13" s="1"/>
  <c r="I51" i="13"/>
  <c r="N51" i="13"/>
  <c r="N34" i="13"/>
  <c r="N36" i="13"/>
  <c r="R34" i="13"/>
  <c r="R36" i="13"/>
  <c r="R38" i="13"/>
  <c r="R40" i="13"/>
  <c r="R42" i="13"/>
  <c r="R44" i="13"/>
  <c r="I49" i="13"/>
  <c r="W49" i="13" s="1"/>
  <c r="N49" i="13"/>
  <c r="E51" i="13"/>
  <c r="L51" i="13"/>
  <c r="Q51" i="13"/>
  <c r="I53" i="13"/>
  <c r="N53" i="13"/>
  <c r="E55" i="13"/>
  <c r="W55" i="13" s="1"/>
  <c r="L55" i="13"/>
  <c r="Q55" i="13"/>
  <c r="I57" i="13"/>
  <c r="W57" i="13" s="1"/>
  <c r="N57" i="13"/>
  <c r="J53" i="13"/>
  <c r="P53" i="13"/>
  <c r="H55" i="13"/>
  <c r="M55" i="13"/>
  <c r="AA55" i="13" s="1"/>
  <c r="R55" i="13"/>
  <c r="J57" i="13"/>
  <c r="P57" i="13"/>
  <c r="F12" i="13"/>
  <c r="AF12" i="13" s="1"/>
  <c r="K12" i="13"/>
  <c r="O12" i="13"/>
  <c r="AC12" i="13" s="1"/>
  <c r="S12" i="13"/>
  <c r="F28" i="13"/>
  <c r="AF28" i="13" s="1"/>
  <c r="K28" i="13"/>
  <c r="O28" i="13"/>
  <c r="AC28" i="13" s="1"/>
  <c r="S28" i="13"/>
  <c r="E46" i="13"/>
  <c r="J46" i="13"/>
  <c r="N46" i="13"/>
  <c r="R46" i="13"/>
  <c r="E48" i="13"/>
  <c r="J48" i="13"/>
  <c r="N48" i="13"/>
  <c r="R48" i="13"/>
  <c r="E50" i="13"/>
  <c r="J50" i="13"/>
  <c r="N50" i="13"/>
  <c r="R50" i="13"/>
  <c r="E52" i="13"/>
  <c r="J52" i="13"/>
  <c r="N52" i="13"/>
  <c r="R52" i="13"/>
  <c r="E54" i="13"/>
  <c r="J54" i="13"/>
  <c r="N54" i="13"/>
  <c r="R54" i="13"/>
  <c r="E56" i="13"/>
  <c r="J56" i="13"/>
  <c r="N56" i="13"/>
  <c r="R56" i="13"/>
  <c r="P63" i="13"/>
  <c r="L63" i="13"/>
  <c r="H63" i="13"/>
  <c r="F63" i="13"/>
  <c r="AB63" i="13" s="1"/>
  <c r="M63" i="13"/>
  <c r="R63" i="13"/>
  <c r="R66" i="13"/>
  <c r="N66" i="13"/>
  <c r="J66" i="13"/>
  <c r="E66" i="13"/>
  <c r="W66" i="13" s="1"/>
  <c r="H66" i="13"/>
  <c r="M66" i="13"/>
  <c r="S66" i="13"/>
  <c r="P68" i="13"/>
  <c r="L68" i="13"/>
  <c r="H68" i="13"/>
  <c r="I68" i="13"/>
  <c r="N68" i="13"/>
  <c r="S68" i="13"/>
  <c r="E71" i="13"/>
  <c r="K71" i="13"/>
  <c r="S88" i="13"/>
  <c r="O88" i="13"/>
  <c r="K88" i="13"/>
  <c r="R88" i="13"/>
  <c r="M88" i="13"/>
  <c r="H88" i="13"/>
  <c r="I88" i="13"/>
  <c r="P88" i="13"/>
  <c r="Z89" i="13"/>
  <c r="B92" i="13"/>
  <c r="AE92" i="13"/>
  <c r="F20" i="13"/>
  <c r="AF20" i="13" s="1"/>
  <c r="K20" i="13"/>
  <c r="O20" i="13"/>
  <c r="S20" i="13"/>
  <c r="W10" i="13"/>
  <c r="AA10" i="13"/>
  <c r="F11" i="13"/>
  <c r="AB11" i="13" s="1"/>
  <c r="K11" i="13"/>
  <c r="Y11" i="13" s="1"/>
  <c r="O11" i="13"/>
  <c r="S11" i="13"/>
  <c r="H16" i="13"/>
  <c r="L16" i="13"/>
  <c r="P16" i="13"/>
  <c r="F19" i="13"/>
  <c r="AF19" i="13" s="1"/>
  <c r="K19" i="13"/>
  <c r="Y19" i="13" s="1"/>
  <c r="O19" i="13"/>
  <c r="S19" i="13"/>
  <c r="V21" i="13"/>
  <c r="H24" i="13"/>
  <c r="L24" i="13"/>
  <c r="P24" i="13"/>
  <c r="V25" i="13"/>
  <c r="F27" i="13"/>
  <c r="AB27" i="13" s="1"/>
  <c r="K27" i="13"/>
  <c r="Y27" i="13" s="1"/>
  <c r="O27" i="13"/>
  <c r="S27" i="13"/>
  <c r="H28" i="13"/>
  <c r="L28" i="13"/>
  <c r="P28" i="13"/>
  <c r="AD28" i="13" s="1"/>
  <c r="F31" i="13"/>
  <c r="AF31" i="13" s="1"/>
  <c r="K31" i="13"/>
  <c r="Y31" i="13" s="1"/>
  <c r="O31" i="13"/>
  <c r="S31" i="13"/>
  <c r="H32" i="13"/>
  <c r="L32" i="13"/>
  <c r="P32" i="13"/>
  <c r="F34" i="13"/>
  <c r="AB34" i="13" s="1"/>
  <c r="K34" i="13"/>
  <c r="Y34" i="13" s="1"/>
  <c r="O34" i="13"/>
  <c r="S34" i="13"/>
  <c r="F36" i="13"/>
  <c r="AB36" i="13" s="1"/>
  <c r="K36" i="13"/>
  <c r="Y36" i="13" s="1"/>
  <c r="O36" i="13"/>
  <c r="S36" i="13"/>
  <c r="V37" i="13"/>
  <c r="F38" i="13"/>
  <c r="AE38" i="13" s="1"/>
  <c r="K38" i="13"/>
  <c r="Y38" i="13" s="1"/>
  <c r="O38" i="13"/>
  <c r="S38" i="13"/>
  <c r="F40" i="13"/>
  <c r="AE40" i="13" s="1"/>
  <c r="K40" i="13"/>
  <c r="Y40" i="13" s="1"/>
  <c r="O40" i="13"/>
  <c r="S40" i="13"/>
  <c r="F44" i="13"/>
  <c r="AE44" i="13" s="1"/>
  <c r="K44" i="13"/>
  <c r="Y44" i="13" s="1"/>
  <c r="O44" i="13"/>
  <c r="S44" i="13"/>
  <c r="F46" i="13"/>
  <c r="AE46" i="13" s="1"/>
  <c r="K46" i="13"/>
  <c r="Y46" i="13" s="1"/>
  <c r="O46" i="13"/>
  <c r="S46" i="13"/>
  <c r="F48" i="13"/>
  <c r="AE48" i="13" s="1"/>
  <c r="K48" i="13"/>
  <c r="Y48" i="13" s="1"/>
  <c r="O48" i="13"/>
  <c r="S48" i="13"/>
  <c r="F50" i="13"/>
  <c r="AE50" i="13" s="1"/>
  <c r="K50" i="13"/>
  <c r="Y50" i="13" s="1"/>
  <c r="O50" i="13"/>
  <c r="S50" i="13"/>
  <c r="F52" i="13"/>
  <c r="AE52" i="13" s="1"/>
  <c r="K52" i="13"/>
  <c r="Y52" i="13" s="1"/>
  <c r="O52" i="13"/>
  <c r="S52" i="13"/>
  <c r="F54" i="13"/>
  <c r="AE54" i="13" s="1"/>
  <c r="K54" i="13"/>
  <c r="O54" i="13"/>
  <c r="S54" i="13"/>
  <c r="F56" i="13"/>
  <c r="AE56" i="13" s="1"/>
  <c r="K56" i="13"/>
  <c r="O56" i="13"/>
  <c r="S56" i="13"/>
  <c r="W62" i="13"/>
  <c r="Q71" i="13"/>
  <c r="M71" i="13"/>
  <c r="AA71" i="13" s="1"/>
  <c r="I71" i="13"/>
  <c r="W71" i="13" s="1"/>
  <c r="F71" i="13"/>
  <c r="AD71" i="13" s="1"/>
  <c r="L71" i="13"/>
  <c r="Z71" i="13" s="1"/>
  <c r="R71" i="13"/>
  <c r="AF71" i="13" s="1"/>
  <c r="F16" i="13"/>
  <c r="AF16" i="13" s="1"/>
  <c r="K16" i="13"/>
  <c r="O16" i="13"/>
  <c r="S16" i="13"/>
  <c r="F32" i="13"/>
  <c r="AF32" i="13" s="1"/>
  <c r="K32" i="13"/>
  <c r="O32" i="13"/>
  <c r="S32" i="13"/>
  <c r="AD10" i="13"/>
  <c r="K10" i="13"/>
  <c r="O10" i="13"/>
  <c r="S10" i="13"/>
  <c r="AG10" i="13" s="1"/>
  <c r="H11" i="13"/>
  <c r="L11" i="13"/>
  <c r="Z11" i="13" s="1"/>
  <c r="P11" i="13"/>
  <c r="I12" i="13"/>
  <c r="M12" i="13"/>
  <c r="Q12" i="13"/>
  <c r="AE12" i="13" s="1"/>
  <c r="F18" i="13"/>
  <c r="AF18" i="13" s="1"/>
  <c r="K18" i="13"/>
  <c r="Y18" i="13" s="1"/>
  <c r="O18" i="13"/>
  <c r="S18" i="13"/>
  <c r="H19" i="13"/>
  <c r="L19" i="13"/>
  <c r="Z19" i="13" s="1"/>
  <c r="P19" i="13"/>
  <c r="AD19" i="13" s="1"/>
  <c r="I20" i="13"/>
  <c r="M20" i="13"/>
  <c r="Q20" i="13"/>
  <c r="AE20" i="13" s="1"/>
  <c r="F26" i="13"/>
  <c r="AD26" i="13" s="1"/>
  <c r="K26" i="13"/>
  <c r="Y26" i="13" s="1"/>
  <c r="O26" i="13"/>
  <c r="S26" i="13"/>
  <c r="H27" i="13"/>
  <c r="L27" i="13"/>
  <c r="Z27" i="13" s="1"/>
  <c r="P27" i="13"/>
  <c r="I28" i="13"/>
  <c r="M28" i="13"/>
  <c r="Q28" i="13"/>
  <c r="AE28" i="13" s="1"/>
  <c r="L31" i="13"/>
  <c r="Z31" i="13" s="1"/>
  <c r="I32" i="13"/>
  <c r="M32" i="13"/>
  <c r="Q32" i="13"/>
  <c r="H36" i="13"/>
  <c r="L36" i="13"/>
  <c r="Z36" i="13" s="1"/>
  <c r="P36" i="13"/>
  <c r="H42" i="13"/>
  <c r="L42" i="13"/>
  <c r="Z42" i="13" s="1"/>
  <c r="P42" i="13"/>
  <c r="H46" i="13"/>
  <c r="L46" i="13"/>
  <c r="P46" i="13"/>
  <c r="H50" i="13"/>
  <c r="L50" i="13"/>
  <c r="P50" i="13"/>
  <c r="H54" i="13"/>
  <c r="L54" i="13"/>
  <c r="Z54" i="13" s="1"/>
  <c r="P54" i="13"/>
  <c r="H56" i="13"/>
  <c r="L56" i="13"/>
  <c r="P56" i="13"/>
  <c r="O63" i="13"/>
  <c r="E68" i="13"/>
  <c r="X68" i="13" s="1"/>
  <c r="K68" i="13"/>
  <c r="Y68" i="13" s="1"/>
  <c r="Q68" i="13"/>
  <c r="B71" i="13"/>
  <c r="H71" i="13"/>
  <c r="N71" i="13"/>
  <c r="S71" i="13"/>
  <c r="AG71" i="13" s="1"/>
  <c r="B76" i="13"/>
  <c r="B85" i="13"/>
  <c r="X87" i="13"/>
  <c r="V87" i="13"/>
  <c r="AA87" i="13"/>
  <c r="E88" i="13"/>
  <c r="X88" i="13" s="1"/>
  <c r="L88" i="13"/>
  <c r="Q89" i="13"/>
  <c r="M89" i="13"/>
  <c r="AA89" i="13" s="1"/>
  <c r="I89" i="13"/>
  <c r="W89" i="13" s="1"/>
  <c r="S89" i="13"/>
  <c r="N89" i="13"/>
  <c r="H89" i="13"/>
  <c r="J89" i="13"/>
  <c r="X89" i="13" s="1"/>
  <c r="P89" i="13"/>
  <c r="Z90" i="13"/>
  <c r="Q95" i="13"/>
  <c r="M95" i="13"/>
  <c r="I95" i="13"/>
  <c r="S95" i="13"/>
  <c r="N95" i="13"/>
  <c r="H95" i="13"/>
  <c r="O95" i="13"/>
  <c r="F95" i="13"/>
  <c r="AD95" i="13" s="1"/>
  <c r="L95" i="13"/>
  <c r="E95" i="13"/>
  <c r="X95" i="13" s="1"/>
  <c r="R95" i="13"/>
  <c r="K95" i="13"/>
  <c r="F24" i="13"/>
  <c r="AF24" i="13" s="1"/>
  <c r="K24" i="13"/>
  <c r="O24" i="13"/>
  <c r="S24" i="13"/>
  <c r="H12" i="13"/>
  <c r="L12" i="13"/>
  <c r="P12" i="13"/>
  <c r="F15" i="13"/>
  <c r="AF15" i="13" s="1"/>
  <c r="K15" i="13"/>
  <c r="Y15" i="13" s="1"/>
  <c r="O15" i="13"/>
  <c r="S15" i="13"/>
  <c r="H20" i="13"/>
  <c r="L20" i="13"/>
  <c r="P20" i="13"/>
  <c r="AD20" i="13" s="1"/>
  <c r="F23" i="13"/>
  <c r="AF23" i="13" s="1"/>
  <c r="K23" i="13"/>
  <c r="Y23" i="13" s="1"/>
  <c r="O23" i="13"/>
  <c r="S23" i="13"/>
  <c r="F42" i="13"/>
  <c r="AE42" i="13" s="1"/>
  <c r="K42" i="13"/>
  <c r="Y42" i="13" s="1"/>
  <c r="O42" i="13"/>
  <c r="S42" i="13"/>
  <c r="F14" i="13"/>
  <c r="AF14" i="13" s="1"/>
  <c r="K14" i="13"/>
  <c r="Y14" i="13" s="1"/>
  <c r="O14" i="13"/>
  <c r="S14" i="13"/>
  <c r="H15" i="13"/>
  <c r="L15" i="13"/>
  <c r="Z15" i="13" s="1"/>
  <c r="P15" i="13"/>
  <c r="I16" i="13"/>
  <c r="M16" i="13"/>
  <c r="Q16" i="13"/>
  <c r="F22" i="13"/>
  <c r="AB22" i="13" s="1"/>
  <c r="K22" i="13"/>
  <c r="Y22" i="13" s="1"/>
  <c r="O22" i="13"/>
  <c r="S22" i="13"/>
  <c r="H23" i="13"/>
  <c r="L23" i="13"/>
  <c r="Z23" i="13" s="1"/>
  <c r="P23" i="13"/>
  <c r="AD23" i="13" s="1"/>
  <c r="I24" i="13"/>
  <c r="M24" i="13"/>
  <c r="Q24" i="13"/>
  <c r="F30" i="13"/>
  <c r="AE30" i="13" s="1"/>
  <c r="K30" i="13"/>
  <c r="Y30" i="13" s="1"/>
  <c r="O30" i="13"/>
  <c r="S30" i="13"/>
  <c r="H31" i="13"/>
  <c r="P31" i="13"/>
  <c r="AD31" i="13" s="1"/>
  <c r="H34" i="13"/>
  <c r="L34" i="13"/>
  <c r="Z34" i="13" s="1"/>
  <c r="P34" i="13"/>
  <c r="H38" i="13"/>
  <c r="L38" i="13"/>
  <c r="Z38" i="13" s="1"/>
  <c r="P38" i="13"/>
  <c r="AD38" i="13" s="1"/>
  <c r="H40" i="13"/>
  <c r="L40" i="13"/>
  <c r="Z40" i="13" s="1"/>
  <c r="P40" i="13"/>
  <c r="AD40" i="13" s="1"/>
  <c r="H44" i="13"/>
  <c r="L44" i="13"/>
  <c r="Z44" i="13" s="1"/>
  <c r="P44" i="13"/>
  <c r="H48" i="13"/>
  <c r="L48" i="13"/>
  <c r="Z48" i="13" s="1"/>
  <c r="P48" i="13"/>
  <c r="H52" i="13"/>
  <c r="L52" i="13"/>
  <c r="P52" i="13"/>
  <c r="F62" i="13"/>
  <c r="AE62" i="13" s="1"/>
  <c r="K62" i="13"/>
  <c r="O62" i="13"/>
  <c r="S62" i="13"/>
  <c r="X62" i="13"/>
  <c r="J63" i="13"/>
  <c r="AE64" i="13"/>
  <c r="P65" i="13"/>
  <c r="AD65" i="13" s="1"/>
  <c r="L65" i="13"/>
  <c r="H65" i="13"/>
  <c r="I65" i="13"/>
  <c r="N65" i="13"/>
  <c r="AB65" i="13" s="1"/>
  <c r="S65" i="13"/>
  <c r="AG65" i="13" s="1"/>
  <c r="K66" i="13"/>
  <c r="Y66" i="13" s="1"/>
  <c r="P66" i="13"/>
  <c r="B179" i="13"/>
  <c r="B177" i="13"/>
  <c r="B175" i="13"/>
  <c r="B173" i="13"/>
  <c r="B171" i="13"/>
  <c r="B178" i="13"/>
  <c r="B174" i="13"/>
  <c r="B163" i="13"/>
  <c r="B162" i="13"/>
  <c r="B160" i="13"/>
  <c r="B157" i="13"/>
  <c r="B155" i="13"/>
  <c r="B153" i="13"/>
  <c r="B176" i="13"/>
  <c r="B172" i="13"/>
  <c r="B169" i="13"/>
  <c r="B168" i="13"/>
  <c r="B170" i="13"/>
  <c r="B158" i="13"/>
  <c r="B151" i="13"/>
  <c r="B149" i="13"/>
  <c r="B147" i="13"/>
  <c r="B145" i="13"/>
  <c r="B134" i="13"/>
  <c r="B132" i="13"/>
  <c r="B130" i="13"/>
  <c r="B167" i="13"/>
  <c r="B161" i="13"/>
  <c r="B154" i="13"/>
  <c r="B139" i="13"/>
  <c r="B138" i="13"/>
  <c r="B128" i="13"/>
  <c r="B126" i="13"/>
  <c r="B124" i="13"/>
  <c r="B122" i="13"/>
  <c r="B120" i="13"/>
  <c r="B117" i="13"/>
  <c r="B112" i="13"/>
  <c r="B110" i="13"/>
  <c r="B108" i="13"/>
  <c r="B106" i="13"/>
  <c r="B104" i="13"/>
  <c r="B102" i="13"/>
  <c r="B100" i="13"/>
  <c r="B98" i="13"/>
  <c r="B94" i="13"/>
  <c r="B152" i="13"/>
  <c r="B148" i="13"/>
  <c r="B141" i="13"/>
  <c r="B140" i="13"/>
  <c r="B166" i="13"/>
  <c r="B143" i="13"/>
  <c r="B142" i="13"/>
  <c r="B159" i="13"/>
  <c r="B156" i="13"/>
  <c r="B150" i="13"/>
  <c r="B146" i="13"/>
  <c r="B144" i="13"/>
  <c r="B136" i="13"/>
  <c r="B137" i="13"/>
  <c r="B131" i="13"/>
  <c r="B121" i="13"/>
  <c r="B119" i="13"/>
  <c r="B107" i="13"/>
  <c r="B133" i="13"/>
  <c r="B129" i="13"/>
  <c r="B125" i="13"/>
  <c r="B118" i="13"/>
  <c r="B109" i="13"/>
  <c r="B127" i="13"/>
  <c r="B116" i="13"/>
  <c r="B114" i="13"/>
  <c r="B111" i="13"/>
  <c r="B105" i="13"/>
  <c r="B97" i="13"/>
  <c r="B96" i="13"/>
  <c r="B95" i="13"/>
  <c r="B135" i="13"/>
  <c r="B123" i="13"/>
  <c r="B113" i="13"/>
  <c r="B103" i="13"/>
  <c r="B90" i="13"/>
  <c r="B89" i="13"/>
  <c r="B88" i="13"/>
  <c r="B83" i="13"/>
  <c r="B81" i="13"/>
  <c r="B75" i="13"/>
  <c r="B73" i="13"/>
  <c r="B68" i="13"/>
  <c r="B65" i="13"/>
  <c r="B101" i="13"/>
  <c r="B99" i="13"/>
  <c r="B115" i="13"/>
  <c r="B93" i="13"/>
  <c r="B10" i="13"/>
  <c r="H10" i="13"/>
  <c r="L10" i="13"/>
  <c r="I11" i="13"/>
  <c r="W11" i="13" s="1"/>
  <c r="M11" i="13"/>
  <c r="AA11" i="13" s="1"/>
  <c r="E12" i="13"/>
  <c r="J12" i="13"/>
  <c r="N12" i="13"/>
  <c r="AB12" i="13" s="1"/>
  <c r="F13" i="13"/>
  <c r="AG13" i="13" s="1"/>
  <c r="K13" i="13"/>
  <c r="Y13" i="13" s="1"/>
  <c r="O13" i="13"/>
  <c r="B14" i="13"/>
  <c r="H14" i="13"/>
  <c r="L14" i="13"/>
  <c r="Z14" i="13" s="1"/>
  <c r="I15" i="13"/>
  <c r="W15" i="13" s="1"/>
  <c r="M15" i="13"/>
  <c r="AA15" i="13" s="1"/>
  <c r="E16" i="13"/>
  <c r="J16" i="13"/>
  <c r="N16" i="13"/>
  <c r="AB16" i="13" s="1"/>
  <c r="F17" i="13"/>
  <c r="AG17" i="13" s="1"/>
  <c r="D10" i="11" s="1"/>
  <c r="K17" i="13"/>
  <c r="Y17" i="13" s="1"/>
  <c r="O17" i="13"/>
  <c r="B18" i="13"/>
  <c r="H18" i="13"/>
  <c r="L18" i="13"/>
  <c r="Z18" i="13" s="1"/>
  <c r="I19" i="13"/>
  <c r="W19" i="13" s="1"/>
  <c r="M19" i="13"/>
  <c r="AA19" i="13" s="1"/>
  <c r="E20" i="13"/>
  <c r="J20" i="13"/>
  <c r="N20" i="13"/>
  <c r="AB20" i="13" s="1"/>
  <c r="F21" i="13"/>
  <c r="AG21" i="13" s="1"/>
  <c r="K21" i="13"/>
  <c r="Y21" i="13" s="1"/>
  <c r="O21" i="13"/>
  <c r="B22" i="13"/>
  <c r="H22" i="13"/>
  <c r="L22" i="13"/>
  <c r="Z22" i="13" s="1"/>
  <c r="I23" i="13"/>
  <c r="W23" i="13" s="1"/>
  <c r="M23" i="13"/>
  <c r="AA23" i="13" s="1"/>
  <c r="E24" i="13"/>
  <c r="J24" i="13"/>
  <c r="N24" i="13"/>
  <c r="AB24" i="13" s="1"/>
  <c r="F25" i="13"/>
  <c r="AF25" i="13" s="1"/>
  <c r="K25" i="13"/>
  <c r="Y25" i="13" s="1"/>
  <c r="O25" i="13"/>
  <c r="B26" i="13"/>
  <c r="H26" i="13"/>
  <c r="L26" i="13"/>
  <c r="Z26" i="13" s="1"/>
  <c r="I27" i="13"/>
  <c r="W27" i="13" s="1"/>
  <c r="M27" i="13"/>
  <c r="AA27" i="13" s="1"/>
  <c r="E28" i="13"/>
  <c r="J28" i="13"/>
  <c r="N28" i="13"/>
  <c r="AB28" i="13" s="1"/>
  <c r="F29" i="13"/>
  <c r="AB29" i="13" s="1"/>
  <c r="K29" i="13"/>
  <c r="Y29" i="13" s="1"/>
  <c r="O29" i="13"/>
  <c r="B30" i="13"/>
  <c r="H30" i="13"/>
  <c r="L30" i="13"/>
  <c r="Z30" i="13" s="1"/>
  <c r="I31" i="13"/>
  <c r="W31" i="13" s="1"/>
  <c r="M31" i="13"/>
  <c r="AA31" i="13" s="1"/>
  <c r="E32" i="13"/>
  <c r="J32" i="13"/>
  <c r="N32" i="13"/>
  <c r="AB32" i="13" s="1"/>
  <c r="F33" i="13"/>
  <c r="AB33" i="13" s="1"/>
  <c r="K33" i="13"/>
  <c r="Y33" i="13" s="1"/>
  <c r="O33" i="13"/>
  <c r="I34" i="13"/>
  <c r="W34" i="13" s="1"/>
  <c r="M34" i="13"/>
  <c r="AA34" i="13" s="1"/>
  <c r="F35" i="13"/>
  <c r="AG35" i="13" s="1"/>
  <c r="K35" i="13"/>
  <c r="Y35" i="13" s="1"/>
  <c r="O35" i="13"/>
  <c r="I36" i="13"/>
  <c r="W36" i="13" s="1"/>
  <c r="M36" i="13"/>
  <c r="AA36" i="13" s="1"/>
  <c r="F37" i="13"/>
  <c r="AB37" i="13" s="1"/>
  <c r="K37" i="13"/>
  <c r="Y37" i="13" s="1"/>
  <c r="O37" i="13"/>
  <c r="I38" i="13"/>
  <c r="W38" i="13" s="1"/>
  <c r="M38" i="13"/>
  <c r="AA38" i="13" s="1"/>
  <c r="F39" i="13"/>
  <c r="AB39" i="13" s="1"/>
  <c r="K39" i="13"/>
  <c r="Y39" i="13" s="1"/>
  <c r="O39" i="13"/>
  <c r="I40" i="13"/>
  <c r="W40" i="13" s="1"/>
  <c r="M40" i="13"/>
  <c r="AA40" i="13" s="1"/>
  <c r="F41" i="13"/>
  <c r="AE41" i="13" s="1"/>
  <c r="K41" i="13"/>
  <c r="Y41" i="13" s="1"/>
  <c r="O41" i="13"/>
  <c r="I42" i="13"/>
  <c r="W42" i="13" s="1"/>
  <c r="M42" i="13"/>
  <c r="AA42" i="13" s="1"/>
  <c r="F43" i="13"/>
  <c r="AB43" i="13" s="1"/>
  <c r="K43" i="13"/>
  <c r="Y43" i="13" s="1"/>
  <c r="O43" i="13"/>
  <c r="I44" i="13"/>
  <c r="W44" i="13" s="1"/>
  <c r="M44" i="13"/>
  <c r="AA44" i="13" s="1"/>
  <c r="F45" i="13"/>
  <c r="AD45" i="13" s="1"/>
  <c r="K45" i="13"/>
  <c r="Y45" i="13" s="1"/>
  <c r="O45" i="13"/>
  <c r="I46" i="13"/>
  <c r="W46" i="13" s="1"/>
  <c r="M46" i="13"/>
  <c r="AA46" i="13" s="1"/>
  <c r="F47" i="13"/>
  <c r="AD47" i="13" s="1"/>
  <c r="K47" i="13"/>
  <c r="Y47" i="13" s="1"/>
  <c r="O47" i="13"/>
  <c r="I48" i="13"/>
  <c r="W48" i="13" s="1"/>
  <c r="M48" i="13"/>
  <c r="AA48" i="13" s="1"/>
  <c r="F49" i="13"/>
  <c r="AD49" i="13" s="1"/>
  <c r="K49" i="13"/>
  <c r="Y49" i="13" s="1"/>
  <c r="O49" i="13"/>
  <c r="I50" i="13"/>
  <c r="W50" i="13" s="1"/>
  <c r="M50" i="13"/>
  <c r="AA50" i="13" s="1"/>
  <c r="F51" i="13"/>
  <c r="AD51" i="13" s="1"/>
  <c r="K51" i="13"/>
  <c r="Y51" i="13" s="1"/>
  <c r="O51" i="13"/>
  <c r="I52" i="13"/>
  <c r="W52" i="13" s="1"/>
  <c r="M52" i="13"/>
  <c r="AA52" i="13" s="1"/>
  <c r="F53" i="13"/>
  <c r="AD53" i="13" s="1"/>
  <c r="K53" i="13"/>
  <c r="Y53" i="13" s="1"/>
  <c r="O53" i="13"/>
  <c r="I54" i="13"/>
  <c r="W54" i="13" s="1"/>
  <c r="M54" i="13"/>
  <c r="AA54" i="13" s="1"/>
  <c r="F55" i="13"/>
  <c r="AD55" i="13" s="1"/>
  <c r="K55" i="13"/>
  <c r="Y55" i="13" s="1"/>
  <c r="O55" i="13"/>
  <c r="I56" i="13"/>
  <c r="W56" i="13" s="1"/>
  <c r="M56" i="13"/>
  <c r="AA56" i="13" s="1"/>
  <c r="F57" i="13"/>
  <c r="AD57" i="13" s="1"/>
  <c r="K57" i="13"/>
  <c r="Y57" i="13" s="1"/>
  <c r="O57" i="13"/>
  <c r="B59" i="13"/>
  <c r="B62" i="13"/>
  <c r="H62" i="13"/>
  <c r="L62" i="13"/>
  <c r="E63" i="13"/>
  <c r="W63" i="13" s="1"/>
  <c r="K63" i="13"/>
  <c r="Q63" i="13"/>
  <c r="AE63" i="13" s="1"/>
  <c r="R64" i="13"/>
  <c r="AF64" i="13" s="1"/>
  <c r="N64" i="13"/>
  <c r="AB64" i="13" s="1"/>
  <c r="J64" i="13"/>
  <c r="E64" i="13"/>
  <c r="Z64" i="13" s="1"/>
  <c r="H64" i="13"/>
  <c r="M64" i="13"/>
  <c r="S64" i="13"/>
  <c r="AG64" i="13" s="1"/>
  <c r="J65" i="13"/>
  <c r="X65" i="13" s="1"/>
  <c r="O65" i="13"/>
  <c r="AC65" i="13" s="1"/>
  <c r="F66" i="13"/>
  <c r="AC66" i="13" s="1"/>
  <c r="L66" i="13"/>
  <c r="Z66" i="13" s="1"/>
  <c r="Q66" i="13"/>
  <c r="F68" i="13"/>
  <c r="AC68" i="13" s="1"/>
  <c r="M68" i="13"/>
  <c r="AA68" i="13" s="1"/>
  <c r="R68" i="13"/>
  <c r="Q69" i="13"/>
  <c r="M69" i="13"/>
  <c r="AA69" i="13" s="1"/>
  <c r="I69" i="13"/>
  <c r="W69" i="13" s="1"/>
  <c r="F69" i="13"/>
  <c r="AB69" i="13" s="1"/>
  <c r="L69" i="13"/>
  <c r="Z69" i="13" s="1"/>
  <c r="R69" i="13"/>
  <c r="P70" i="13"/>
  <c r="AD70" i="13" s="1"/>
  <c r="L70" i="13"/>
  <c r="Z70" i="13" s="1"/>
  <c r="H70" i="13"/>
  <c r="J70" i="13"/>
  <c r="X70" i="13" s="1"/>
  <c r="O70" i="13"/>
  <c r="AC70" i="13" s="1"/>
  <c r="J71" i="13"/>
  <c r="X71" i="13" s="1"/>
  <c r="O71" i="13"/>
  <c r="AC71" i="13" s="1"/>
  <c r="B77" i="13"/>
  <c r="B86" i="13"/>
  <c r="W87" i="13"/>
  <c r="F88" i="13"/>
  <c r="AE88" i="13" s="1"/>
  <c r="N88" i="13"/>
  <c r="K89" i="13"/>
  <c r="Y89" i="13" s="1"/>
  <c r="R89" i="13"/>
  <c r="AF89" i="13" s="1"/>
  <c r="AA94" i="13"/>
  <c r="Q91" i="13"/>
  <c r="M91" i="13"/>
  <c r="AA91" i="13" s="1"/>
  <c r="I91" i="13"/>
  <c r="W91" i="13" s="1"/>
  <c r="F91" i="13"/>
  <c r="AB91" i="13" s="1"/>
  <c r="L91" i="13"/>
  <c r="Z91" i="13" s="1"/>
  <c r="R91" i="13"/>
  <c r="AD92" i="13"/>
  <c r="AC94" i="13"/>
  <c r="H96" i="13"/>
  <c r="X97" i="13"/>
  <c r="K98" i="13"/>
  <c r="R98" i="13"/>
  <c r="R99" i="13"/>
  <c r="N99" i="13"/>
  <c r="J99" i="13"/>
  <c r="E99" i="13"/>
  <c r="Y99" i="13" s="1"/>
  <c r="O99" i="13"/>
  <c r="S99" i="13"/>
  <c r="L99" i="13"/>
  <c r="F99" i="13"/>
  <c r="AD99" i="13" s="1"/>
  <c r="I99" i="13"/>
  <c r="Q99" i="13"/>
  <c r="AB100" i="13"/>
  <c r="P102" i="13"/>
  <c r="AD102" i="13" s="1"/>
  <c r="L102" i="13"/>
  <c r="H102" i="13"/>
  <c r="O102" i="13"/>
  <c r="AC102" i="13" s="1"/>
  <c r="J102" i="13"/>
  <c r="R102" i="13"/>
  <c r="AF102" i="13" s="1"/>
  <c r="K102" i="13"/>
  <c r="I102" i="13"/>
  <c r="S102" i="13"/>
  <c r="AG102" i="13" s="1"/>
  <c r="O105" i="13"/>
  <c r="Y106" i="13"/>
  <c r="R108" i="13"/>
  <c r="P111" i="13"/>
  <c r="R96" i="13"/>
  <c r="AF96" i="13" s="1"/>
  <c r="N96" i="13"/>
  <c r="AB96" i="13" s="1"/>
  <c r="J96" i="13"/>
  <c r="E96" i="13"/>
  <c r="AA96" i="13" s="1"/>
  <c r="O96" i="13"/>
  <c r="AC96" i="13" s="1"/>
  <c r="I96" i="13"/>
  <c r="K96" i="13"/>
  <c r="Q96" i="13"/>
  <c r="AE96" i="13" s="1"/>
  <c r="Z97" i="13"/>
  <c r="E98" i="13"/>
  <c r="M98" i="13"/>
  <c r="S98" i="13"/>
  <c r="AC100" i="13"/>
  <c r="F105" i="13"/>
  <c r="I108" i="13"/>
  <c r="H111" i="13"/>
  <c r="X112" i="13"/>
  <c r="P120" i="13"/>
  <c r="L120" i="13"/>
  <c r="H120" i="13"/>
  <c r="R120" i="13"/>
  <c r="M120" i="13"/>
  <c r="F120" i="13"/>
  <c r="O120" i="13"/>
  <c r="I120" i="13"/>
  <c r="N120" i="13"/>
  <c r="E120" i="13"/>
  <c r="Y120" i="13" s="1"/>
  <c r="Q120" i="13"/>
  <c r="F67" i="13"/>
  <c r="AB67" i="13" s="1"/>
  <c r="K67" i="13"/>
  <c r="Y67" i="13" s="1"/>
  <c r="O67" i="13"/>
  <c r="F87" i="13"/>
  <c r="K87" i="13"/>
  <c r="O87" i="13"/>
  <c r="J91" i="13"/>
  <c r="X91" i="13" s="1"/>
  <c r="O91" i="13"/>
  <c r="Y94" i="13"/>
  <c r="L96" i="13"/>
  <c r="S96" i="13"/>
  <c r="AG96" i="13" s="1"/>
  <c r="D41" i="11" s="1"/>
  <c r="F98" i="13"/>
  <c r="AB98" i="13" s="1"/>
  <c r="M99" i="13"/>
  <c r="AG100" i="13"/>
  <c r="E102" i="13"/>
  <c r="AA102" i="13" s="1"/>
  <c r="N102" i="13"/>
  <c r="AB102" i="13" s="1"/>
  <c r="R107" i="13"/>
  <c r="N107" i="13"/>
  <c r="J107" i="13"/>
  <c r="E107" i="13"/>
  <c r="Z107" i="13" s="1"/>
  <c r="O107" i="13"/>
  <c r="I107" i="13"/>
  <c r="P107" i="13"/>
  <c r="H107" i="13"/>
  <c r="M107" i="13"/>
  <c r="F107" i="13"/>
  <c r="AG107" i="13" s="1"/>
  <c r="Q107" i="13"/>
  <c r="P110" i="13"/>
  <c r="L110" i="13"/>
  <c r="H110" i="13"/>
  <c r="O110" i="13"/>
  <c r="J110" i="13"/>
  <c r="N110" i="13"/>
  <c r="F110" i="13"/>
  <c r="S110" i="13"/>
  <c r="M110" i="13"/>
  <c r="E110" i="13"/>
  <c r="W110" i="13" s="1"/>
  <c r="Q110" i="13"/>
  <c r="AE110" i="13" s="1"/>
  <c r="Y112" i="13"/>
  <c r="R113" i="13"/>
  <c r="N113" i="13"/>
  <c r="J113" i="13"/>
  <c r="E113" i="13"/>
  <c r="V113" i="13" s="1"/>
  <c r="P113" i="13"/>
  <c r="K113" i="13"/>
  <c r="M113" i="13"/>
  <c r="F113" i="13"/>
  <c r="AE113" i="13" s="1"/>
  <c r="S113" i="13"/>
  <c r="L113" i="13"/>
  <c r="I113" i="13"/>
  <c r="S120" i="13"/>
  <c r="R121" i="13"/>
  <c r="N121" i="13"/>
  <c r="J121" i="13"/>
  <c r="E121" i="13"/>
  <c r="V121" i="13" s="1"/>
  <c r="O121" i="13"/>
  <c r="I121" i="13"/>
  <c r="M121" i="13"/>
  <c r="F121" i="13"/>
  <c r="S121" i="13"/>
  <c r="L121" i="13"/>
  <c r="P121" i="13"/>
  <c r="AC122" i="13"/>
  <c r="P98" i="13"/>
  <c r="AD98" i="13" s="1"/>
  <c r="L98" i="13"/>
  <c r="Z98" i="13" s="1"/>
  <c r="H98" i="13"/>
  <c r="O98" i="13"/>
  <c r="AC98" i="13" s="1"/>
  <c r="J98" i="13"/>
  <c r="X98" i="13" s="1"/>
  <c r="I98" i="13"/>
  <c r="W98" i="13" s="1"/>
  <c r="Q98" i="13"/>
  <c r="R105" i="13"/>
  <c r="AF105" i="13" s="1"/>
  <c r="N105" i="13"/>
  <c r="AB105" i="13" s="1"/>
  <c r="J105" i="13"/>
  <c r="E105" i="13"/>
  <c r="V105" i="13" s="1"/>
  <c r="P105" i="13"/>
  <c r="AD105" i="13" s="1"/>
  <c r="K105" i="13"/>
  <c r="S105" i="13"/>
  <c r="AG105" i="13" s="1"/>
  <c r="L105" i="13"/>
  <c r="Z105" i="13" s="1"/>
  <c r="Q105" i="13"/>
  <c r="AE105" i="13" s="1"/>
  <c r="I105" i="13"/>
  <c r="M105" i="13"/>
  <c r="P108" i="13"/>
  <c r="L108" i="13"/>
  <c r="H108" i="13"/>
  <c r="Q108" i="13"/>
  <c r="K108" i="13"/>
  <c r="E108" i="13"/>
  <c r="X108" i="13" s="1"/>
  <c r="N108" i="13"/>
  <c r="F108" i="13"/>
  <c r="S108" i="13"/>
  <c r="M108" i="13"/>
  <c r="O108" i="13"/>
  <c r="AF110" i="13"/>
  <c r="R111" i="13"/>
  <c r="N111" i="13"/>
  <c r="J111" i="13"/>
  <c r="X111" i="13" s="1"/>
  <c r="E111" i="13"/>
  <c r="W111" i="13" s="1"/>
  <c r="Q111" i="13"/>
  <c r="L111" i="13"/>
  <c r="F111" i="13"/>
  <c r="M111" i="13"/>
  <c r="AA111" i="13" s="1"/>
  <c r="S111" i="13"/>
  <c r="K111" i="13"/>
  <c r="O111" i="13"/>
  <c r="AC111" i="13" s="1"/>
  <c r="J120" i="13"/>
  <c r="AE121" i="13"/>
  <c r="P124" i="13"/>
  <c r="AD124" i="13" s="1"/>
  <c r="L124" i="13"/>
  <c r="H124" i="13"/>
  <c r="O124" i="13"/>
  <c r="AC124" i="13" s="1"/>
  <c r="J124" i="13"/>
  <c r="I124" i="13"/>
  <c r="Q124" i="13"/>
  <c r="AE124" i="13" s="1"/>
  <c r="R127" i="13"/>
  <c r="AF127" i="13" s="1"/>
  <c r="N127" i="13"/>
  <c r="AB127" i="13" s="1"/>
  <c r="J127" i="13"/>
  <c r="E127" i="13"/>
  <c r="P127" i="13"/>
  <c r="AD127" i="13" s="1"/>
  <c r="K127" i="13"/>
  <c r="H127" i="13"/>
  <c r="O127" i="13"/>
  <c r="AC127" i="13" s="1"/>
  <c r="AF130" i="13"/>
  <c r="X135" i="13"/>
  <c r="V137" i="13"/>
  <c r="AA137" i="13"/>
  <c r="Z137" i="13"/>
  <c r="F90" i="13"/>
  <c r="AG90" i="13" s="1"/>
  <c r="K90" i="13"/>
  <c r="Y90" i="13" s="1"/>
  <c r="O90" i="13"/>
  <c r="R92" i="13"/>
  <c r="AF92" i="13" s="1"/>
  <c r="N92" i="13"/>
  <c r="AB92" i="13" s="1"/>
  <c r="J92" i="13"/>
  <c r="E92" i="13"/>
  <c r="Z92" i="13" s="1"/>
  <c r="H92" i="13"/>
  <c r="M92" i="13"/>
  <c r="S92" i="13"/>
  <c r="AG92" i="13" s="1"/>
  <c r="D40" i="11" s="1"/>
  <c r="P94" i="13"/>
  <c r="AD94" i="13" s="1"/>
  <c r="L94" i="13"/>
  <c r="Z94" i="13" s="1"/>
  <c r="H94" i="13"/>
  <c r="I94" i="13"/>
  <c r="W94" i="13" s="1"/>
  <c r="N94" i="13"/>
  <c r="AB94" i="13" s="1"/>
  <c r="S94" i="13"/>
  <c r="AG94" i="13" s="1"/>
  <c r="D39" i="11" s="1"/>
  <c r="P100" i="13"/>
  <c r="AD100" i="13" s="1"/>
  <c r="L100" i="13"/>
  <c r="H100" i="13"/>
  <c r="Q100" i="13"/>
  <c r="AE100" i="13" s="1"/>
  <c r="K100" i="13"/>
  <c r="E100" i="13"/>
  <c r="W100" i="13" s="1"/>
  <c r="J100" i="13"/>
  <c r="R100" i="13"/>
  <c r="AF100" i="13" s="1"/>
  <c r="R103" i="13"/>
  <c r="N103" i="13"/>
  <c r="J103" i="13"/>
  <c r="E103" i="13"/>
  <c r="V103" i="13" s="1"/>
  <c r="Q103" i="13"/>
  <c r="L103" i="13"/>
  <c r="F103" i="13"/>
  <c r="AC103" i="13" s="1"/>
  <c r="I103" i="13"/>
  <c r="W103" i="13" s="1"/>
  <c r="P103" i="13"/>
  <c r="I106" i="13"/>
  <c r="W106" i="13" s="1"/>
  <c r="AD109" i="13"/>
  <c r="AC112" i="13"/>
  <c r="P122" i="13"/>
  <c r="AD122" i="13" s="1"/>
  <c r="L122" i="13"/>
  <c r="H122" i="13"/>
  <c r="Q122" i="13"/>
  <c r="AE122" i="13" s="1"/>
  <c r="K122" i="13"/>
  <c r="E122" i="13"/>
  <c r="AA122" i="13" s="1"/>
  <c r="J122" i="13"/>
  <c r="R122" i="13"/>
  <c r="AF122" i="13" s="1"/>
  <c r="K124" i="13"/>
  <c r="R124" i="13"/>
  <c r="AF124" i="13" s="1"/>
  <c r="R125" i="13"/>
  <c r="N125" i="13"/>
  <c r="J125" i="13"/>
  <c r="E125" i="13"/>
  <c r="Y125" i="13" s="1"/>
  <c r="Q125" i="13"/>
  <c r="L125" i="13"/>
  <c r="F125" i="13"/>
  <c r="AC125" i="13" s="1"/>
  <c r="I125" i="13"/>
  <c r="P125" i="13"/>
  <c r="I127" i="13"/>
  <c r="Q127" i="13"/>
  <c r="AE127" i="13" s="1"/>
  <c r="I128" i="13"/>
  <c r="W128" i="13" s="1"/>
  <c r="P130" i="13"/>
  <c r="AD130" i="13" s="1"/>
  <c r="L130" i="13"/>
  <c r="H130" i="13"/>
  <c r="O130" i="13"/>
  <c r="AC130" i="13" s="1"/>
  <c r="J130" i="13"/>
  <c r="S130" i="13"/>
  <c r="AG130" i="13" s="1"/>
  <c r="M130" i="13"/>
  <c r="E130" i="13"/>
  <c r="W130" i="13" s="1"/>
  <c r="K130" i="13"/>
  <c r="F133" i="13"/>
  <c r="AC133" i="13" s="1"/>
  <c r="Y134" i="13"/>
  <c r="AC104" i="13"/>
  <c r="P106" i="13"/>
  <c r="L106" i="13"/>
  <c r="Z106" i="13" s="1"/>
  <c r="H106" i="13"/>
  <c r="R106" i="13"/>
  <c r="M106" i="13"/>
  <c r="AA106" i="13" s="1"/>
  <c r="F106" i="13"/>
  <c r="AB106" i="13" s="1"/>
  <c r="J106" i="13"/>
  <c r="X106" i="13" s="1"/>
  <c r="Q106" i="13"/>
  <c r="AE109" i="13"/>
  <c r="AG122" i="13"/>
  <c r="E124" i="13"/>
  <c r="M124" i="13"/>
  <c r="AA124" i="13" s="1"/>
  <c r="S124" i="13"/>
  <c r="AG124" i="13" s="1"/>
  <c r="AC126" i="13"/>
  <c r="L127" i="13"/>
  <c r="Z127" i="13" s="1"/>
  <c r="S127" i="13"/>
  <c r="AG127" i="13" s="1"/>
  <c r="P128" i="13"/>
  <c r="Q128" i="13"/>
  <c r="L128" i="13"/>
  <c r="Z128" i="13" s="1"/>
  <c r="H128" i="13"/>
  <c r="S128" i="13"/>
  <c r="M128" i="13"/>
  <c r="AA128" i="13" s="1"/>
  <c r="F128" i="13"/>
  <c r="AB128" i="13" s="1"/>
  <c r="J128" i="13"/>
  <c r="X128" i="13" s="1"/>
  <c r="R128" i="13"/>
  <c r="AE129" i="13"/>
  <c r="N130" i="13"/>
  <c r="AB130" i="13" s="1"/>
  <c r="R131" i="13"/>
  <c r="N131" i="13"/>
  <c r="J131" i="13"/>
  <c r="E131" i="13"/>
  <c r="W131" i="13" s="1"/>
  <c r="Q131" i="13"/>
  <c r="L131" i="13"/>
  <c r="F131" i="13"/>
  <c r="AD131" i="13" s="1"/>
  <c r="S131" i="13"/>
  <c r="K131" i="13"/>
  <c r="M131" i="13"/>
  <c r="R133" i="13"/>
  <c r="AF133" i="13" s="1"/>
  <c r="N133" i="13"/>
  <c r="J133" i="13"/>
  <c r="X133" i="13" s="1"/>
  <c r="E133" i="13"/>
  <c r="AA133" i="13" s="1"/>
  <c r="P133" i="13"/>
  <c r="AD133" i="13" s="1"/>
  <c r="K133" i="13"/>
  <c r="S133" i="13"/>
  <c r="L133" i="13"/>
  <c r="Z133" i="13" s="1"/>
  <c r="H133" i="13"/>
  <c r="Q133" i="13"/>
  <c r="AA127" i="13"/>
  <c r="W133" i="13"/>
  <c r="R101" i="13"/>
  <c r="AF101" i="13" s="1"/>
  <c r="N101" i="13"/>
  <c r="AB101" i="13" s="1"/>
  <c r="J101" i="13"/>
  <c r="E101" i="13"/>
  <c r="W101" i="13" s="1"/>
  <c r="H101" i="13"/>
  <c r="M101" i="13"/>
  <c r="S101" i="13"/>
  <c r="AG101" i="13" s="1"/>
  <c r="P104" i="13"/>
  <c r="AD104" i="13" s="1"/>
  <c r="L104" i="13"/>
  <c r="Z104" i="13" s="1"/>
  <c r="H104" i="13"/>
  <c r="I104" i="13"/>
  <c r="W104" i="13" s="1"/>
  <c r="N104" i="13"/>
  <c r="AB104" i="13" s="1"/>
  <c r="S104" i="13"/>
  <c r="AG104" i="13" s="1"/>
  <c r="D42" i="11" s="1"/>
  <c r="R109" i="13"/>
  <c r="AF109" i="13" s="1"/>
  <c r="N109" i="13"/>
  <c r="AB109" i="13" s="1"/>
  <c r="J109" i="13"/>
  <c r="E109" i="13"/>
  <c r="Y109" i="13" s="1"/>
  <c r="H109" i="13"/>
  <c r="M109" i="13"/>
  <c r="S109" i="13"/>
  <c r="AG109" i="13" s="1"/>
  <c r="P112" i="13"/>
  <c r="AD112" i="13" s="1"/>
  <c r="L112" i="13"/>
  <c r="Z112" i="13" s="1"/>
  <c r="H112" i="13"/>
  <c r="I112" i="13"/>
  <c r="W112" i="13" s="1"/>
  <c r="N112" i="13"/>
  <c r="AB112" i="13" s="1"/>
  <c r="S112" i="13"/>
  <c r="AG112" i="13" s="1"/>
  <c r="R123" i="13"/>
  <c r="AF123" i="13" s="1"/>
  <c r="N123" i="13"/>
  <c r="AB123" i="13" s="1"/>
  <c r="J123" i="13"/>
  <c r="E123" i="13"/>
  <c r="Z123" i="13" s="1"/>
  <c r="H123" i="13"/>
  <c r="M123" i="13"/>
  <c r="S123" i="13"/>
  <c r="AG123" i="13" s="1"/>
  <c r="P126" i="13"/>
  <c r="AD126" i="13" s="1"/>
  <c r="L126" i="13"/>
  <c r="Z126" i="13" s="1"/>
  <c r="H126" i="13"/>
  <c r="I126" i="13"/>
  <c r="W126" i="13" s="1"/>
  <c r="N126" i="13"/>
  <c r="AB126" i="13" s="1"/>
  <c r="S126" i="13"/>
  <c r="AG126" i="13" s="1"/>
  <c r="AD129" i="13"/>
  <c r="AC132" i="13"/>
  <c r="P134" i="13"/>
  <c r="L134" i="13"/>
  <c r="Z134" i="13" s="1"/>
  <c r="H134" i="13"/>
  <c r="R134" i="13"/>
  <c r="M134" i="13"/>
  <c r="AA134" i="13" s="1"/>
  <c r="F134" i="13"/>
  <c r="AB134" i="13" s="1"/>
  <c r="J134" i="13"/>
  <c r="X134" i="13" s="1"/>
  <c r="Q134" i="13"/>
  <c r="F138" i="13"/>
  <c r="AC138" i="13" s="1"/>
  <c r="X139" i="13"/>
  <c r="Q140" i="13"/>
  <c r="AE140" i="13" s="1"/>
  <c r="M140" i="13"/>
  <c r="AA140" i="13" s="1"/>
  <c r="I140" i="13"/>
  <c r="W140" i="13" s="1"/>
  <c r="O140" i="13"/>
  <c r="AC140" i="13" s="1"/>
  <c r="J140" i="13"/>
  <c r="X140" i="13" s="1"/>
  <c r="S140" i="13"/>
  <c r="AG140" i="13" s="1"/>
  <c r="N140" i="13"/>
  <c r="AB140" i="13" s="1"/>
  <c r="H140" i="13"/>
  <c r="K140" i="13"/>
  <c r="Y140" i="13" s="1"/>
  <c r="V141" i="13"/>
  <c r="AA141" i="13"/>
  <c r="Q138" i="13"/>
  <c r="M138" i="13"/>
  <c r="AA138" i="13" s="1"/>
  <c r="I138" i="13"/>
  <c r="W138" i="13" s="1"/>
  <c r="S138" i="13"/>
  <c r="AG138" i="13" s="1"/>
  <c r="N138" i="13"/>
  <c r="H138" i="13"/>
  <c r="J138" i="13"/>
  <c r="X138" i="13" s="1"/>
  <c r="P138" i="13"/>
  <c r="AD138" i="13" s="1"/>
  <c r="Z139" i="13"/>
  <c r="Z140" i="13"/>
  <c r="X137" i="13"/>
  <c r="K138" i="13"/>
  <c r="Y138" i="13" s="1"/>
  <c r="R138" i="13"/>
  <c r="AF138" i="13" s="1"/>
  <c r="AD140" i="13"/>
  <c r="Z138" i="13"/>
  <c r="V139" i="13"/>
  <c r="AF140" i="13"/>
  <c r="Z141" i="13"/>
  <c r="Q142" i="13"/>
  <c r="M142" i="13"/>
  <c r="I142" i="13"/>
  <c r="W142" i="13" s="1"/>
  <c r="F142" i="13"/>
  <c r="L142" i="13"/>
  <c r="R142" i="13"/>
  <c r="E145" i="13"/>
  <c r="M145" i="13"/>
  <c r="S145" i="13"/>
  <c r="AC147" i="13"/>
  <c r="F152" i="13"/>
  <c r="AA153" i="13"/>
  <c r="H142" i="13"/>
  <c r="N142" i="13"/>
  <c r="S142" i="13"/>
  <c r="F145" i="13"/>
  <c r="AB145" i="13" s="1"/>
  <c r="R152" i="13"/>
  <c r="N152" i="13"/>
  <c r="J152" i="13"/>
  <c r="E152" i="13"/>
  <c r="AA152" i="13" s="1"/>
  <c r="P152" i="13"/>
  <c r="K152" i="13"/>
  <c r="H152" i="13"/>
  <c r="O152" i="13"/>
  <c r="AC153" i="13"/>
  <c r="AE154" i="13"/>
  <c r="J142" i="13"/>
  <c r="X142" i="13" s="1"/>
  <c r="O142" i="13"/>
  <c r="AC142" i="13" s="1"/>
  <c r="P145" i="13"/>
  <c r="L145" i="13"/>
  <c r="H145" i="13"/>
  <c r="O145" i="13"/>
  <c r="J145" i="13"/>
  <c r="I145" i="13"/>
  <c r="Q145" i="13"/>
  <c r="I152" i="13"/>
  <c r="Q152" i="13"/>
  <c r="AE153" i="13"/>
  <c r="AG154" i="13"/>
  <c r="F93" i="13"/>
  <c r="AG93" i="13" s="1"/>
  <c r="D37" i="11" s="1"/>
  <c r="K93" i="13"/>
  <c r="Y93" i="13" s="1"/>
  <c r="O93" i="13"/>
  <c r="F97" i="13"/>
  <c r="AD97" i="13" s="1"/>
  <c r="K97" i="13"/>
  <c r="Y97" i="13" s="1"/>
  <c r="O97" i="13"/>
  <c r="R129" i="13"/>
  <c r="AF129" i="13" s="1"/>
  <c r="N129" i="13"/>
  <c r="AB129" i="13" s="1"/>
  <c r="J129" i="13"/>
  <c r="E129" i="13"/>
  <c r="Z129" i="13" s="1"/>
  <c r="H129" i="13"/>
  <c r="M129" i="13"/>
  <c r="S129" i="13"/>
  <c r="AG129" i="13" s="1"/>
  <c r="P132" i="13"/>
  <c r="AD132" i="13" s="1"/>
  <c r="L132" i="13"/>
  <c r="Z132" i="13" s="1"/>
  <c r="H132" i="13"/>
  <c r="I132" i="13"/>
  <c r="W132" i="13" s="1"/>
  <c r="N132" i="13"/>
  <c r="AB132" i="13" s="1"/>
  <c r="S132" i="13"/>
  <c r="AG132" i="13" s="1"/>
  <c r="Q135" i="13"/>
  <c r="M135" i="13"/>
  <c r="AA135" i="13" s="1"/>
  <c r="I135" i="13"/>
  <c r="W135" i="13" s="1"/>
  <c r="F135" i="13"/>
  <c r="AG135" i="13" s="1"/>
  <c r="L135" i="13"/>
  <c r="Z135" i="13" s="1"/>
  <c r="R135" i="13"/>
  <c r="R136" i="13"/>
  <c r="AF136" i="13" s="1"/>
  <c r="N136" i="13"/>
  <c r="AB136" i="13" s="1"/>
  <c r="J136" i="13"/>
  <c r="E136" i="13"/>
  <c r="W136" i="13" s="1"/>
  <c r="H136" i="13"/>
  <c r="M136" i="13"/>
  <c r="S136" i="13"/>
  <c r="AG136" i="13" s="1"/>
  <c r="X141" i="13"/>
  <c r="E142" i="13"/>
  <c r="K142" i="13"/>
  <c r="P142" i="13"/>
  <c r="Q144" i="13"/>
  <c r="M144" i="13"/>
  <c r="AA144" i="13" s="1"/>
  <c r="I144" i="13"/>
  <c r="W144" i="13" s="1"/>
  <c r="F144" i="13"/>
  <c r="AB144" i="13" s="1"/>
  <c r="L144" i="13"/>
  <c r="Z144" i="13" s="1"/>
  <c r="R144" i="13"/>
  <c r="K145" i="13"/>
  <c r="R145" i="13"/>
  <c r="R146" i="13"/>
  <c r="N146" i="13"/>
  <c r="J146" i="13"/>
  <c r="E146" i="13"/>
  <c r="Y146" i="13" s="1"/>
  <c r="Q146" i="13"/>
  <c r="L146" i="13"/>
  <c r="F146" i="13"/>
  <c r="AG146" i="13" s="1"/>
  <c r="I146" i="13"/>
  <c r="W146" i="13" s="1"/>
  <c r="P146" i="13"/>
  <c r="L152" i="13"/>
  <c r="S152" i="13"/>
  <c r="P155" i="13"/>
  <c r="L155" i="13"/>
  <c r="H155" i="13"/>
  <c r="R155" i="13"/>
  <c r="M155" i="13"/>
  <c r="M156" i="13" s="1"/>
  <c r="AA156" i="13" s="1"/>
  <c r="F155" i="13"/>
  <c r="AG155" i="13" s="1"/>
  <c r="J155" i="13"/>
  <c r="Q155" i="13"/>
  <c r="V160" i="13"/>
  <c r="R161" i="13"/>
  <c r="N161" i="13"/>
  <c r="J161" i="13"/>
  <c r="E161" i="13"/>
  <c r="Y161" i="13" s="1"/>
  <c r="S161" i="13"/>
  <c r="M161" i="13"/>
  <c r="H161" i="13"/>
  <c r="P161" i="13"/>
  <c r="I161" i="13"/>
  <c r="L161" i="13"/>
  <c r="Q162" i="13"/>
  <c r="M162" i="13"/>
  <c r="I162" i="13"/>
  <c r="P162" i="13"/>
  <c r="K162" i="13"/>
  <c r="K164" i="13" s="1"/>
  <c r="E162" i="13"/>
  <c r="Z162" i="13" s="1"/>
  <c r="O162" i="13"/>
  <c r="H162" i="13"/>
  <c r="N162" i="13"/>
  <c r="W167" i="13"/>
  <c r="F137" i="13"/>
  <c r="AG137" i="13" s="1"/>
  <c r="K137" i="13"/>
  <c r="Y137" i="13" s="1"/>
  <c r="O137" i="13"/>
  <c r="F139" i="13"/>
  <c r="AG139" i="13" s="1"/>
  <c r="K139" i="13"/>
  <c r="Y139" i="13" s="1"/>
  <c r="O139" i="13"/>
  <c r="F141" i="13"/>
  <c r="AD141" i="13" s="1"/>
  <c r="K141" i="13"/>
  <c r="Y141" i="13" s="1"/>
  <c r="O141" i="13"/>
  <c r="F143" i="13"/>
  <c r="AE143" i="13" s="1"/>
  <c r="K143" i="13"/>
  <c r="Y143" i="13" s="1"/>
  <c r="O143" i="13"/>
  <c r="AC143" i="13" s="1"/>
  <c r="P147" i="13"/>
  <c r="AD147" i="13" s="1"/>
  <c r="L147" i="13"/>
  <c r="Z147" i="13" s="1"/>
  <c r="H147" i="13"/>
  <c r="I147" i="13"/>
  <c r="W147" i="13" s="1"/>
  <c r="N147" i="13"/>
  <c r="AB147" i="13" s="1"/>
  <c r="S147" i="13"/>
  <c r="AG147" i="13" s="1"/>
  <c r="Y153" i="13"/>
  <c r="R154" i="13"/>
  <c r="AF154" i="13" s="1"/>
  <c r="N154" i="13"/>
  <c r="AB154" i="13" s="1"/>
  <c r="J154" i="13"/>
  <c r="E154" i="13"/>
  <c r="AA154" i="13" s="1"/>
  <c r="P154" i="13"/>
  <c r="AD154" i="13" s="1"/>
  <c r="K154" i="13"/>
  <c r="H154" i="13"/>
  <c r="O154" i="13"/>
  <c r="AC154" i="13" s="1"/>
  <c r="E155" i="13"/>
  <c r="W155" i="13" s="1"/>
  <c r="N155" i="13"/>
  <c r="Q160" i="13"/>
  <c r="M160" i="13"/>
  <c r="AA160" i="13" s="1"/>
  <c r="I160" i="13"/>
  <c r="R160" i="13"/>
  <c r="L160" i="13"/>
  <c r="Z160" i="13" s="1"/>
  <c r="F160" i="13"/>
  <c r="AD160" i="13" s="1"/>
  <c r="K160" i="13"/>
  <c r="Y160" i="13" s="1"/>
  <c r="S160" i="13"/>
  <c r="F161" i="13"/>
  <c r="AC161" i="13" s="1"/>
  <c r="Q161" i="13"/>
  <c r="F162" i="13"/>
  <c r="AG162" i="13" s="1"/>
  <c r="R162" i="13"/>
  <c r="Z167" i="13"/>
  <c r="V167" i="13"/>
  <c r="AA167" i="13"/>
  <c r="F168" i="13"/>
  <c r="AC168" i="13" s="1"/>
  <c r="V169" i="13"/>
  <c r="P153" i="13"/>
  <c r="AD153" i="13" s="1"/>
  <c r="L153" i="13"/>
  <c r="Z153" i="13" s="1"/>
  <c r="H153" i="13"/>
  <c r="I153" i="13"/>
  <c r="W153" i="13" s="1"/>
  <c r="N153" i="13"/>
  <c r="AB153" i="13" s="1"/>
  <c r="S153" i="13"/>
  <c r="AG153" i="13" s="1"/>
  <c r="Q168" i="13"/>
  <c r="AE168" i="13" s="1"/>
  <c r="M168" i="13"/>
  <c r="I168" i="13"/>
  <c r="P168" i="13"/>
  <c r="AD168" i="13" s="1"/>
  <c r="K168" i="13"/>
  <c r="E168" i="13"/>
  <c r="X168" i="13" s="1"/>
  <c r="S168" i="13"/>
  <c r="N168" i="13"/>
  <c r="AB168" i="13" s="1"/>
  <c r="H168" i="13"/>
  <c r="L168" i="13"/>
  <c r="Z168" i="13" s="1"/>
  <c r="AC171" i="13"/>
  <c r="I173" i="13"/>
  <c r="AE176" i="13"/>
  <c r="AE171" i="13"/>
  <c r="P173" i="13"/>
  <c r="L173" i="13"/>
  <c r="H173" i="13"/>
  <c r="O173" i="13"/>
  <c r="J173" i="13"/>
  <c r="R173" i="13"/>
  <c r="M173" i="13"/>
  <c r="F173" i="13"/>
  <c r="AB173" i="13" s="1"/>
  <c r="K173" i="13"/>
  <c r="R174" i="13"/>
  <c r="N174" i="13"/>
  <c r="J174" i="13"/>
  <c r="E174" i="13"/>
  <c r="Y174" i="13" s="1"/>
  <c r="Q174" i="13"/>
  <c r="L174" i="13"/>
  <c r="F174" i="13"/>
  <c r="AD174" i="13" s="1"/>
  <c r="O174" i="13"/>
  <c r="I174" i="13"/>
  <c r="M174" i="13"/>
  <c r="X167" i="13"/>
  <c r="R170" i="13"/>
  <c r="N170" i="13"/>
  <c r="J170" i="13"/>
  <c r="E170" i="13"/>
  <c r="V170" i="13" s="1"/>
  <c r="Q170" i="13"/>
  <c r="L170" i="13"/>
  <c r="F170" i="13"/>
  <c r="AG170" i="13" s="1"/>
  <c r="I170" i="13"/>
  <c r="W170" i="13" s="1"/>
  <c r="P170" i="13"/>
  <c r="AE172" i="13"/>
  <c r="E173" i="13"/>
  <c r="Q173" i="13"/>
  <c r="H174" i="13"/>
  <c r="S174" i="13"/>
  <c r="Q177" i="13"/>
  <c r="M177" i="13"/>
  <c r="I177" i="13"/>
  <c r="P177" i="13"/>
  <c r="L177" i="13"/>
  <c r="H177" i="13"/>
  <c r="O177" i="13"/>
  <c r="F177" i="13"/>
  <c r="AF177" i="13" s="1"/>
  <c r="N177" i="13"/>
  <c r="E177" i="13"/>
  <c r="X177" i="13" s="1"/>
  <c r="S177" i="13"/>
  <c r="K177" i="13"/>
  <c r="F167" i="13"/>
  <c r="AD167" i="13" s="1"/>
  <c r="K167" i="13"/>
  <c r="O167" i="13"/>
  <c r="F169" i="13"/>
  <c r="AG169" i="13" s="1"/>
  <c r="K169" i="13"/>
  <c r="Y169" i="13" s="1"/>
  <c r="O169" i="13"/>
  <c r="AC169" i="13" s="1"/>
  <c r="P171" i="13"/>
  <c r="AD171" i="13" s="1"/>
  <c r="L171" i="13"/>
  <c r="Z171" i="13" s="1"/>
  <c r="H171" i="13"/>
  <c r="I171" i="13"/>
  <c r="W171" i="13" s="1"/>
  <c r="N171" i="13"/>
  <c r="AB171" i="13" s="1"/>
  <c r="S171" i="13"/>
  <c r="AG171" i="13" s="1"/>
  <c r="K172" i="13"/>
  <c r="E175" i="13"/>
  <c r="AA175" i="13" s="1"/>
  <c r="K175" i="13"/>
  <c r="R176" i="13"/>
  <c r="AF176" i="13" s="1"/>
  <c r="N176" i="13"/>
  <c r="AB176" i="13" s="1"/>
  <c r="J176" i="13"/>
  <c r="E176" i="13"/>
  <c r="W176" i="13" s="1"/>
  <c r="H176" i="13"/>
  <c r="M176" i="13"/>
  <c r="S176" i="13"/>
  <c r="AG176" i="13" s="1"/>
  <c r="R172" i="13"/>
  <c r="AF172" i="13" s="1"/>
  <c r="N172" i="13"/>
  <c r="AB172" i="13" s="1"/>
  <c r="J172" i="13"/>
  <c r="E172" i="13"/>
  <c r="Z172" i="13" s="1"/>
  <c r="H172" i="13"/>
  <c r="M172" i="13"/>
  <c r="S172" i="13"/>
  <c r="AG172" i="13" s="1"/>
  <c r="P175" i="13"/>
  <c r="AD175" i="13" s="1"/>
  <c r="L175" i="13"/>
  <c r="H175" i="13"/>
  <c r="I175" i="13"/>
  <c r="N175" i="13"/>
  <c r="AB175" i="13" s="1"/>
  <c r="S175" i="13"/>
  <c r="AG175" i="13" s="1"/>
  <c r="K176" i="13"/>
  <c r="P176" i="13"/>
  <c r="AD176" i="13" s="1"/>
  <c r="E178" i="13"/>
  <c r="Z178" i="13" s="1"/>
  <c r="J178" i="13"/>
  <c r="N178" i="13"/>
  <c r="R178" i="13"/>
  <c r="F178" i="13"/>
  <c r="AD178" i="13" s="1"/>
  <c r="K178" i="13"/>
  <c r="O178" i="13"/>
  <c r="AA99" i="13" l="1"/>
  <c r="T87" i="13"/>
  <c r="AC105" i="13"/>
  <c r="T99" i="13"/>
  <c r="Z95" i="13"/>
  <c r="Z51" i="13"/>
  <c r="AA45" i="13"/>
  <c r="Z99" i="13"/>
  <c r="X99" i="13"/>
  <c r="Z45" i="13"/>
  <c r="Z43" i="13"/>
  <c r="X176" i="13"/>
  <c r="X172" i="13"/>
  <c r="Z177" i="13"/>
  <c r="X170" i="13"/>
  <c r="AE99" i="13"/>
  <c r="AG99" i="13"/>
  <c r="D44" i="11" s="1"/>
  <c r="AB99" i="13"/>
  <c r="W43" i="13"/>
  <c r="W177" i="13"/>
  <c r="AD170" i="13"/>
  <c r="Y170" i="13"/>
  <c r="AC97" i="13"/>
  <c r="AE134" i="13"/>
  <c r="AF134" i="13"/>
  <c r="T131" i="13"/>
  <c r="Z130" i="13"/>
  <c r="W127" i="13"/>
  <c r="Z125" i="13"/>
  <c r="AB125" i="13"/>
  <c r="AG111" i="13"/>
  <c r="AE111" i="13"/>
  <c r="AF111" i="13"/>
  <c r="AG108" i="13"/>
  <c r="D34" i="11" s="1"/>
  <c r="AD108" i="13"/>
  <c r="AG110" i="13"/>
  <c r="AC110" i="13"/>
  <c r="AE107" i="13"/>
  <c r="AD107" i="13"/>
  <c r="AC30" i="13"/>
  <c r="AC14" i="13"/>
  <c r="AC23" i="13"/>
  <c r="AB95" i="13"/>
  <c r="AE95" i="13"/>
  <c r="AC18" i="13"/>
  <c r="AG31" i="13"/>
  <c r="D21" i="11" s="1"/>
  <c r="AC27" i="13"/>
  <c r="AG19" i="13"/>
  <c r="D12" i="11" s="1"/>
  <c r="AC11" i="13"/>
  <c r="AB70" i="13"/>
  <c r="AC174" i="13"/>
  <c r="AD173" i="13"/>
  <c r="AE144" i="13"/>
  <c r="T113" i="13"/>
  <c r="AB62" i="13"/>
  <c r="Y70" i="13"/>
  <c r="AF62" i="13"/>
  <c r="Y126" i="13"/>
  <c r="AE123" i="13"/>
  <c r="X144" i="13"/>
  <c r="Y177" i="13"/>
  <c r="AG174" i="13"/>
  <c r="Z170" i="13"/>
  <c r="AA174" i="13"/>
  <c r="Z174" i="13"/>
  <c r="AB174" i="13"/>
  <c r="AA170" i="13"/>
  <c r="AG173" i="13"/>
  <c r="Y168" i="13"/>
  <c r="AE169" i="13"/>
  <c r="AC137" i="13"/>
  <c r="Y145" i="13"/>
  <c r="AA136" i="13"/>
  <c r="AC93" i="13"/>
  <c r="W145" i="13"/>
  <c r="Z145" i="13"/>
  <c r="AF142" i="13"/>
  <c r="AD134" i="13"/>
  <c r="Y133" i="13"/>
  <c r="AD103" i="13"/>
  <c r="AE103" i="13"/>
  <c r="AF103" i="13"/>
  <c r="Y100" i="13"/>
  <c r="Y111" i="13"/>
  <c r="Z111" i="13"/>
  <c r="AB111" i="13"/>
  <c r="AG98" i="13"/>
  <c r="AF69" i="13"/>
  <c r="AC57" i="13"/>
  <c r="AA178" i="13"/>
  <c r="AD177" i="13"/>
  <c r="AB170" i="13"/>
  <c r="AF145" i="13"/>
  <c r="AD142" i="13"/>
  <c r="X136" i="13"/>
  <c r="AE145" i="13"/>
  <c r="AG142" i="13"/>
  <c r="Y136" i="13"/>
  <c r="AE133" i="13"/>
  <c r="AB133" i="13"/>
  <c r="AG131" i="13"/>
  <c r="AA130" i="13"/>
  <c r="X125" i="13"/>
  <c r="Y122" i="13"/>
  <c r="X147" i="13"/>
  <c r="AA132" i="13"/>
  <c r="AE132" i="13"/>
  <c r="AC172" i="13"/>
  <c r="AA147" i="13"/>
  <c r="Y144" i="13"/>
  <c r="AC123" i="13"/>
  <c r="AC175" i="13"/>
  <c r="Y171" i="13"/>
  <c r="X132" i="13"/>
  <c r="AC136" i="13"/>
  <c r="AF178" i="13"/>
  <c r="W175" i="13"/>
  <c r="AC178" i="13"/>
  <c r="AB178" i="13"/>
  <c r="AE173" i="13"/>
  <c r="W174" i="13"/>
  <c r="AE174" i="13"/>
  <c r="AF174" i="13"/>
  <c r="AF173" i="13"/>
  <c r="Z173" i="13"/>
  <c r="AF167" i="13"/>
  <c r="AB146" i="13"/>
  <c r="X145" i="13"/>
  <c r="AD145" i="13"/>
  <c r="AC131" i="13"/>
  <c r="Y130" i="13"/>
  <c r="X130" i="13"/>
  <c r="AD125" i="13"/>
  <c r="AE125" i="13"/>
  <c r="AF125" i="13"/>
  <c r="X122" i="13"/>
  <c r="AF175" i="13"/>
  <c r="AF132" i="13"/>
  <c r="AE130" i="13"/>
  <c r="X171" i="13"/>
  <c r="Y178" i="13"/>
  <c r="X178" i="13"/>
  <c r="W178" i="13"/>
  <c r="Z176" i="13"/>
  <c r="AC170" i="13"/>
  <c r="AG160" i="13"/>
  <c r="AF160" i="13"/>
  <c r="Y154" i="13"/>
  <c r="AD146" i="13"/>
  <c r="AE146" i="13"/>
  <c r="AF146" i="13"/>
  <c r="AG133" i="13"/>
  <c r="AB122" i="13"/>
  <c r="AE136" i="13"/>
  <c r="Y132" i="13"/>
  <c r="X126" i="13"/>
  <c r="AA108" i="13"/>
  <c r="AA109" i="13"/>
  <c r="AA105" i="13"/>
  <c r="X101" i="13"/>
  <c r="AA101" i="13"/>
  <c r="AB103" i="13"/>
  <c r="Y102" i="13"/>
  <c r="AE98" i="13"/>
  <c r="AA98" i="13"/>
  <c r="Y98" i="13"/>
  <c r="AC90" i="13"/>
  <c r="AF91" i="13"/>
  <c r="AB89" i="13"/>
  <c r="AE89" i="13"/>
  <c r="AC91" i="13"/>
  <c r="AE91" i="13"/>
  <c r="AD89" i="13"/>
  <c r="AG89" i="13"/>
  <c r="Z88" i="13"/>
  <c r="Y91" i="13"/>
  <c r="Y56" i="13"/>
  <c r="Y54" i="13"/>
  <c r="X57" i="13"/>
  <c r="Z57" i="13"/>
  <c r="AA57" i="13"/>
  <c r="W53" i="13"/>
  <c r="V53" i="13"/>
  <c r="X53" i="13"/>
  <c r="Z49" i="13"/>
  <c r="AG38" i="13"/>
  <c r="X40" i="13"/>
  <c r="AA35" i="13"/>
  <c r="AC29" i="13"/>
  <c r="X28" i="13"/>
  <c r="AC13" i="13"/>
  <c r="X12" i="13"/>
  <c r="AD48" i="13"/>
  <c r="AD34" i="13"/>
  <c r="AD12" i="13"/>
  <c r="AC24" i="13"/>
  <c r="Z56" i="13"/>
  <c r="AD46" i="13"/>
  <c r="AD27" i="13"/>
  <c r="AC26" i="13"/>
  <c r="AD11" i="13"/>
  <c r="AC31" i="13"/>
  <c r="AC19" i="13"/>
  <c r="AG20" i="13"/>
  <c r="AG12" i="13"/>
  <c r="AA53" i="13"/>
  <c r="X49" i="13"/>
  <c r="Z53" i="13"/>
  <c r="X23" i="13"/>
  <c r="X15" i="13"/>
  <c r="Z25" i="13"/>
  <c r="X32" i="13"/>
  <c r="X16" i="13"/>
  <c r="AD52" i="13"/>
  <c r="AE24" i="13"/>
  <c r="AE32" i="13"/>
  <c r="AC20" i="13"/>
  <c r="X27" i="13"/>
  <c r="X11" i="13"/>
  <c r="AG27" i="13"/>
  <c r="D17" i="11" s="1"/>
  <c r="AG11" i="13"/>
  <c r="Z41" i="13"/>
  <c r="X31" i="13"/>
  <c r="Z29" i="13"/>
  <c r="Z21" i="13"/>
  <c r="AC25" i="13"/>
  <c r="AG22" i="13"/>
  <c r="AE16" i="13"/>
  <c r="AG24" i="13"/>
  <c r="D14" i="11" s="1"/>
  <c r="AG26" i="13"/>
  <c r="D16" i="11" s="1"/>
  <c r="AG32" i="13"/>
  <c r="D22" i="11" s="1"/>
  <c r="AG16" i="13"/>
  <c r="X19" i="13"/>
  <c r="X64" i="13"/>
  <c r="Z65" i="13"/>
  <c r="AE71" i="13"/>
  <c r="AA64" i="13"/>
  <c r="AG70" i="13"/>
  <c r="AC63" i="13"/>
  <c r="X66" i="13"/>
  <c r="V69" i="13"/>
  <c r="AE70" i="13"/>
  <c r="Y69" i="13"/>
  <c r="W65" i="13"/>
  <c r="AB71" i="13"/>
  <c r="AG63" i="13"/>
  <c r="AD63" i="13"/>
  <c r="AA70" i="13"/>
  <c r="AF70" i="13"/>
  <c r="AA65" i="13"/>
  <c r="AC51" i="13"/>
  <c r="AC43" i="13"/>
  <c r="AC35" i="13"/>
  <c r="AD44" i="13"/>
  <c r="AD54" i="13"/>
  <c r="Z50" i="13"/>
  <c r="AD36" i="13"/>
  <c r="AC56" i="13"/>
  <c r="AC54" i="13"/>
  <c r="AC52" i="13"/>
  <c r="AC50" i="13"/>
  <c r="AC48" i="13"/>
  <c r="AC46" i="13"/>
  <c r="AC44" i="13"/>
  <c r="AC40" i="13"/>
  <c r="AC38" i="13"/>
  <c r="AG36" i="13"/>
  <c r="AG34" i="13"/>
  <c r="X56" i="13"/>
  <c r="X54" i="13"/>
  <c r="X52" i="13"/>
  <c r="X50" i="13"/>
  <c r="X48" i="13"/>
  <c r="Z55" i="13"/>
  <c r="V51" i="13"/>
  <c r="AA37" i="13"/>
  <c r="X33" i="13"/>
  <c r="AA39" i="13"/>
  <c r="X35" i="13"/>
  <c r="V47" i="13"/>
  <c r="AD56" i="13"/>
  <c r="AD42" i="13"/>
  <c r="X55" i="13"/>
  <c r="V55" i="13"/>
  <c r="X51" i="13"/>
  <c r="W41" i="13"/>
  <c r="Z37" i="13"/>
  <c r="Z39" i="13"/>
  <c r="X47" i="13"/>
  <c r="Z47" i="13"/>
  <c r="AC53" i="13"/>
  <c r="AC45" i="13"/>
  <c r="AC37" i="13"/>
  <c r="Z52" i="13"/>
  <c r="AC42" i="13"/>
  <c r="AD50" i="13"/>
  <c r="Z46" i="13"/>
  <c r="AG56" i="13"/>
  <c r="AG54" i="13"/>
  <c r="D7" i="11" s="1"/>
  <c r="AG52" i="13"/>
  <c r="D29" i="11" s="1"/>
  <c r="AG50" i="13"/>
  <c r="D27" i="11" s="1"/>
  <c r="AG48" i="13"/>
  <c r="AG46" i="13"/>
  <c r="AG44" i="13"/>
  <c r="D25" i="11" s="1"/>
  <c r="AG40" i="13"/>
  <c r="W51" i="13"/>
  <c r="AA51" i="13"/>
  <c r="AA41" i="13"/>
  <c r="W37" i="13"/>
  <c r="Z33" i="13"/>
  <c r="AA43" i="13"/>
  <c r="W39" i="13"/>
  <c r="Z35" i="13"/>
  <c r="W47" i="13"/>
  <c r="Y164" i="13"/>
  <c r="T175" i="13"/>
  <c r="V175" i="13"/>
  <c r="T171" i="13"/>
  <c r="V171" i="13"/>
  <c r="AG177" i="13"/>
  <c r="Z175" i="13"/>
  <c r="V172" i="13"/>
  <c r="T172" i="13"/>
  <c r="V176" i="13"/>
  <c r="T176" i="13"/>
  <c r="AD169" i="13"/>
  <c r="AB169" i="13"/>
  <c r="AE178" i="13"/>
  <c r="V177" i="13"/>
  <c r="T177" i="13"/>
  <c r="AA177" i="13"/>
  <c r="AF169" i="13"/>
  <c r="V178" i="13"/>
  <c r="X174" i="13"/>
  <c r="AC173" i="13"/>
  <c r="W172" i="13"/>
  <c r="T170" i="13"/>
  <c r="AG168" i="13"/>
  <c r="W168" i="13"/>
  <c r="T169" i="13"/>
  <c r="AG167" i="13"/>
  <c r="AE160" i="13"/>
  <c r="V154" i="13"/>
  <c r="T154" i="13"/>
  <c r="X154" i="13"/>
  <c r="AC139" i="13"/>
  <c r="N179" i="13"/>
  <c r="AB179" i="13" s="1"/>
  <c r="V162" i="13"/>
  <c r="T162" i="13"/>
  <c r="AD162" i="13"/>
  <c r="AF168" i="13"/>
  <c r="H164" i="13"/>
  <c r="V161" i="13"/>
  <c r="T161" i="13"/>
  <c r="J164" i="13"/>
  <c r="X161" i="13"/>
  <c r="AE155" i="13"/>
  <c r="AF155" i="13"/>
  <c r="S156" i="13"/>
  <c r="AG156" i="13" s="1"/>
  <c r="AG152" i="13"/>
  <c r="X146" i="13"/>
  <c r="Y142" i="13"/>
  <c r="AF137" i="13"/>
  <c r="AF135" i="13"/>
  <c r="X129" i="13"/>
  <c r="W154" i="13"/>
  <c r="AC146" i="13"/>
  <c r="AC145" i="13"/>
  <c r="AD144" i="13"/>
  <c r="AB141" i="13"/>
  <c r="P156" i="13"/>
  <c r="AD156" i="13" s="1"/>
  <c r="AD152" i="13"/>
  <c r="R156" i="13"/>
  <c r="AF156" i="13" s="1"/>
  <c r="AF152" i="13"/>
  <c r="T144" i="13"/>
  <c r="AB142" i="13"/>
  <c r="X162" i="13"/>
  <c r="AA145" i="13"/>
  <c r="Z142" i="13"/>
  <c r="AE142" i="13"/>
  <c r="AC144" i="13"/>
  <c r="V146" i="13"/>
  <c r="AF139" i="13"/>
  <c r="AD137" i="13"/>
  <c r="AG144" i="13"/>
  <c r="AB138" i="13"/>
  <c r="AE138" i="13"/>
  <c r="W129" i="13"/>
  <c r="T126" i="13"/>
  <c r="V126" i="13"/>
  <c r="AA123" i="13"/>
  <c r="X109" i="13"/>
  <c r="Z136" i="13"/>
  <c r="AA131" i="13"/>
  <c r="Z131" i="13"/>
  <c r="AB131" i="13"/>
  <c r="Y129" i="13"/>
  <c r="AE128" i="13"/>
  <c r="W123" i="13"/>
  <c r="AE106" i="13"/>
  <c r="AF106" i="13"/>
  <c r="W125" i="13"/>
  <c r="T125" i="13"/>
  <c r="Z122" i="13"/>
  <c r="W109" i="13"/>
  <c r="X103" i="13"/>
  <c r="X100" i="13"/>
  <c r="T100" i="13"/>
  <c r="V100" i="13"/>
  <c r="AA92" i="13"/>
  <c r="V127" i="13"/>
  <c r="T127" i="13"/>
  <c r="X127" i="13"/>
  <c r="T124" i="13"/>
  <c r="V124" i="13"/>
  <c r="Y123" i="13"/>
  <c r="AC113" i="13"/>
  <c r="AE108" i="13"/>
  <c r="X105" i="13"/>
  <c r="AG125" i="13"/>
  <c r="Z121" i="13"/>
  <c r="W121" i="13"/>
  <c r="AB121" i="13"/>
  <c r="Z113" i="13"/>
  <c r="Y113" i="13"/>
  <c r="AB113" i="13"/>
  <c r="AB110" i="13"/>
  <c r="Z110" i="13"/>
  <c r="W107" i="13"/>
  <c r="AB107" i="13"/>
  <c r="AE87" i="13"/>
  <c r="AD87" i="13"/>
  <c r="AB135" i="13"/>
  <c r="N149" i="13"/>
  <c r="AB149" i="13" s="1"/>
  <c r="AB120" i="13"/>
  <c r="M149" i="13"/>
  <c r="AA149" i="13" s="1"/>
  <c r="AA120" i="13"/>
  <c r="P149" i="13"/>
  <c r="AD149" i="13" s="1"/>
  <c r="AD120" i="13"/>
  <c r="T111" i="13"/>
  <c r="V111" i="13"/>
  <c r="AC106" i="13"/>
  <c r="Y101" i="13"/>
  <c r="Y96" i="13"/>
  <c r="X96" i="13"/>
  <c r="V131" i="13"/>
  <c r="T121" i="13"/>
  <c r="AF108" i="13"/>
  <c r="X102" i="13"/>
  <c r="W99" i="13"/>
  <c r="AC99" i="13"/>
  <c r="AF99" i="13"/>
  <c r="T96" i="13"/>
  <c r="V96" i="13"/>
  <c r="Y121" i="13"/>
  <c r="AE93" i="13"/>
  <c r="Q114" i="13"/>
  <c r="AE114" i="13" s="1"/>
  <c r="T70" i="13"/>
  <c r="V70" i="13"/>
  <c r="AH70" i="13" s="1"/>
  <c r="AE69" i="13"/>
  <c r="AE66" i="13"/>
  <c r="T62" i="13"/>
  <c r="H74" i="13"/>
  <c r="V74" i="13" s="1"/>
  <c r="V62" i="13"/>
  <c r="AC55" i="13"/>
  <c r="AC47" i="13"/>
  <c r="AC39" i="13"/>
  <c r="T30" i="13"/>
  <c r="V30" i="13"/>
  <c r="AC21" i="13"/>
  <c r="X20" i="13"/>
  <c r="T14" i="13"/>
  <c r="V14" i="13"/>
  <c r="T65" i="13"/>
  <c r="V65" i="13"/>
  <c r="X63" i="13"/>
  <c r="AG62" i="13"/>
  <c r="S74" i="13"/>
  <c r="AG74" i="13" s="1"/>
  <c r="V44" i="13"/>
  <c r="T44" i="13"/>
  <c r="AG30" i="13"/>
  <c r="D20" i="11" s="1"/>
  <c r="W16" i="13"/>
  <c r="AG14" i="13"/>
  <c r="AG42" i="13"/>
  <c r="AG23" i="13"/>
  <c r="AC15" i="13"/>
  <c r="Z12" i="13"/>
  <c r="Y24" i="13"/>
  <c r="K149" i="13"/>
  <c r="Y149" i="13" s="1"/>
  <c r="AF95" i="13"/>
  <c r="AC95" i="13"/>
  <c r="W95" i="13"/>
  <c r="AE90" i="13"/>
  <c r="V89" i="13"/>
  <c r="T89" i="13"/>
  <c r="AG87" i="13"/>
  <c r="J114" i="13"/>
  <c r="X114" i="13" s="1"/>
  <c r="V56" i="13"/>
  <c r="T56" i="13"/>
  <c r="V42" i="13"/>
  <c r="T42" i="13"/>
  <c r="W20" i="13"/>
  <c r="AG18" i="13"/>
  <c r="D11" i="11" s="1"/>
  <c r="Y10" i="13"/>
  <c r="K58" i="13"/>
  <c r="Y58" i="13" s="1"/>
  <c r="Y32" i="13"/>
  <c r="Y16" i="13"/>
  <c r="Z101" i="13"/>
  <c r="I114" i="13"/>
  <c r="W114" i="13" s="1"/>
  <c r="J74" i="13"/>
  <c r="X74" i="13" s="1"/>
  <c r="V32" i="13"/>
  <c r="T32" i="13"/>
  <c r="AE10" i="13"/>
  <c r="AA100" i="13"/>
  <c r="Y92" i="13"/>
  <c r="AD88" i="13"/>
  <c r="AF88" i="13"/>
  <c r="AF87" i="13"/>
  <c r="S114" i="13"/>
  <c r="AG114" i="13" s="1"/>
  <c r="T68" i="13"/>
  <c r="V68" i="13"/>
  <c r="AG66" i="13"/>
  <c r="W64" i="13"/>
  <c r="T63" i="13"/>
  <c r="V63" i="13"/>
  <c r="N58" i="13"/>
  <c r="AB58" i="13" s="1"/>
  <c r="X46" i="13"/>
  <c r="T41" i="13"/>
  <c r="AG28" i="13"/>
  <c r="T17" i="13"/>
  <c r="AD62" i="13"/>
  <c r="AG55" i="13"/>
  <c r="AF47" i="13"/>
  <c r="AG45" i="13"/>
  <c r="D26" i="11" s="1"/>
  <c r="AG41" i="13"/>
  <c r="T37" i="13"/>
  <c r="AF33" i="13"/>
  <c r="AF29" i="13"/>
  <c r="AE14" i="13"/>
  <c r="Q74" i="13"/>
  <c r="AE74" i="13" s="1"/>
  <c r="AE55" i="13"/>
  <c r="AB49" i="13"/>
  <c r="AF44" i="13"/>
  <c r="AF40" i="13"/>
  <c r="AF36" i="13"/>
  <c r="AB31" i="13"/>
  <c r="AB26" i="13"/>
  <c r="AE21" i="13"/>
  <c r="AB15" i="13"/>
  <c r="AB10" i="13"/>
  <c r="AD41" i="13"/>
  <c r="AD37" i="13"/>
  <c r="AD33" i="13"/>
  <c r="AD17" i="13"/>
  <c r="AE36" i="13"/>
  <c r="AD14" i="13"/>
  <c r="T25" i="13"/>
  <c r="I58" i="13"/>
  <c r="W58" i="13" s="1"/>
  <c r="AG69" i="13"/>
  <c r="AF57" i="13"/>
  <c r="T53" i="13"/>
  <c r="AG49" i="13"/>
  <c r="AE19" i="13"/>
  <c r="AD18" i="13"/>
  <c r="AE22" i="13"/>
  <c r="AB55" i="13"/>
  <c r="AB45" i="13"/>
  <c r="AB41" i="13"/>
  <c r="AB35" i="13"/>
  <c r="AF22" i="13"/>
  <c r="AF10" i="13"/>
  <c r="AE18" i="13"/>
  <c r="K179" i="13"/>
  <c r="Y179" i="13" s="1"/>
  <c r="Y167" i="13"/>
  <c r="T178" i="13"/>
  <c r="Y175" i="13"/>
  <c r="O179" i="13"/>
  <c r="AC179" i="13" s="1"/>
  <c r="AC167" i="13"/>
  <c r="AB177" i="13"/>
  <c r="AE177" i="13"/>
  <c r="P179" i="13"/>
  <c r="AD179" i="13" s="1"/>
  <c r="AA173" i="13"/>
  <c r="T173" i="13"/>
  <c r="V173" i="13"/>
  <c r="AG178" i="13"/>
  <c r="AA168" i="13"/>
  <c r="X175" i="13"/>
  <c r="M179" i="13"/>
  <c r="AA179" i="13" s="1"/>
  <c r="S179" i="13"/>
  <c r="AG179" i="13" s="1"/>
  <c r="AF162" i="13"/>
  <c r="AB155" i="13"/>
  <c r="AC141" i="13"/>
  <c r="AC162" i="13"/>
  <c r="W162" i="13"/>
  <c r="L164" i="13"/>
  <c r="Z161" i="13"/>
  <c r="AA161" i="13"/>
  <c r="M164" i="13"/>
  <c r="N164" i="13"/>
  <c r="AB161" i="13"/>
  <c r="X155" i="13"/>
  <c r="T155" i="13"/>
  <c r="V155" i="13"/>
  <c r="AE167" i="13"/>
  <c r="L156" i="13"/>
  <c r="Z156" i="13" s="1"/>
  <c r="Z152" i="13"/>
  <c r="Z146" i="13"/>
  <c r="AF144" i="13"/>
  <c r="AE135" i="13"/>
  <c r="T132" i="13"/>
  <c r="V132" i="13"/>
  <c r="AH132" i="13" s="1"/>
  <c r="AA129" i="13"/>
  <c r="AC160" i="13"/>
  <c r="T145" i="13"/>
  <c r="V145" i="13"/>
  <c r="AC152" i="13"/>
  <c r="O156" i="13"/>
  <c r="AC156" i="13" s="1"/>
  <c r="T146" i="13"/>
  <c r="T143" i="13"/>
  <c r="V142" i="13"/>
  <c r="T142" i="13"/>
  <c r="O164" i="13"/>
  <c r="AG143" i="13"/>
  <c r="T139" i="13"/>
  <c r="AG141" i="13"/>
  <c r="T137" i="13"/>
  <c r="V123" i="13"/>
  <c r="T123" i="13"/>
  <c r="T112" i="13"/>
  <c r="V112" i="13"/>
  <c r="AC135" i="13"/>
  <c r="T135" i="13"/>
  <c r="Y131" i="13"/>
  <c r="AE131" i="13"/>
  <c r="AF131" i="13"/>
  <c r="AF128" i="13"/>
  <c r="AG128" i="13"/>
  <c r="AD128" i="13"/>
  <c r="T106" i="13"/>
  <c r="V106" i="13"/>
  <c r="T130" i="13"/>
  <c r="V130" i="13"/>
  <c r="Y124" i="13"/>
  <c r="Z103" i="13"/>
  <c r="Z100" i="13"/>
  <c r="T92" i="13"/>
  <c r="V92" i="13"/>
  <c r="AE137" i="13"/>
  <c r="AD135" i="13"/>
  <c r="Y127" i="13"/>
  <c r="W124" i="13"/>
  <c r="Z124" i="13"/>
  <c r="W122" i="13"/>
  <c r="AC108" i="13"/>
  <c r="AB108" i="13"/>
  <c r="T108" i="13"/>
  <c r="V108" i="13"/>
  <c r="W105" i="13"/>
  <c r="Y105" i="13"/>
  <c r="T98" i="13"/>
  <c r="V98" i="13"/>
  <c r="V125" i="13"/>
  <c r="AG121" i="13"/>
  <c r="AC121" i="13"/>
  <c r="AF121" i="13"/>
  <c r="AG113" i="13"/>
  <c r="AD113" i="13"/>
  <c r="AF113" i="13"/>
  <c r="AA110" i="13"/>
  <c r="X110" i="13"/>
  <c r="AD110" i="13"/>
  <c r="AA107" i="13"/>
  <c r="AC107" i="13"/>
  <c r="AF107" i="13"/>
  <c r="Z96" i="13"/>
  <c r="AB90" i="13"/>
  <c r="AC67" i="13"/>
  <c r="AC128" i="13"/>
  <c r="I149" i="13"/>
  <c r="W149" i="13" s="1"/>
  <c r="W120" i="13"/>
  <c r="R149" i="13"/>
  <c r="AF149" i="13" s="1"/>
  <c r="AF120" i="13"/>
  <c r="Y110" i="13"/>
  <c r="AE97" i="13"/>
  <c r="W96" i="13"/>
  <c r="AA125" i="13"/>
  <c r="W102" i="13"/>
  <c r="AF98" i="13"/>
  <c r="W92" i="13"/>
  <c r="AF90" i="13"/>
  <c r="AB88" i="13"/>
  <c r="L114" i="13"/>
  <c r="Z114" i="13" s="1"/>
  <c r="AF68" i="13"/>
  <c r="Y63" i="13"/>
  <c r="X24" i="13"/>
  <c r="T18" i="13"/>
  <c r="V18" i="13"/>
  <c r="O74" i="13"/>
  <c r="AC74" i="13" s="1"/>
  <c r="AC62" i="13"/>
  <c r="V48" i="13"/>
  <c r="T48" i="13"/>
  <c r="V34" i="13"/>
  <c r="T34" i="13"/>
  <c r="AA24" i="13"/>
  <c r="V23" i="13"/>
  <c r="T23" i="13"/>
  <c r="AD15" i="13"/>
  <c r="Z20" i="13"/>
  <c r="T12" i="13"/>
  <c r="V12" i="13"/>
  <c r="Y107" i="13"/>
  <c r="V95" i="13"/>
  <c r="T95" i="13"/>
  <c r="AA95" i="13"/>
  <c r="AD69" i="13"/>
  <c r="V46" i="13"/>
  <c r="T46" i="13"/>
  <c r="AA32" i="13"/>
  <c r="AA28" i="13"/>
  <c r="V27" i="13"/>
  <c r="T27" i="13"/>
  <c r="AA12" i="13"/>
  <c r="V11" i="13"/>
  <c r="T11" i="13"/>
  <c r="V99" i="13"/>
  <c r="T67" i="13"/>
  <c r="AD24" i="13"/>
  <c r="AD16" i="13"/>
  <c r="T105" i="13"/>
  <c r="W88" i="13"/>
  <c r="Y88" i="13"/>
  <c r="R114" i="13"/>
  <c r="AF114" i="13" s="1"/>
  <c r="Y71" i="13"/>
  <c r="AG68" i="13"/>
  <c r="Z68" i="13"/>
  <c r="AA66" i="13"/>
  <c r="AB66" i="13"/>
  <c r="AF63" i="13"/>
  <c r="Z63" i="13"/>
  <c r="J58" i="13"/>
  <c r="X58" i="13" s="1"/>
  <c r="T39" i="13"/>
  <c r="AC69" i="13"/>
  <c r="P74" i="13"/>
  <c r="AD74" i="13" s="1"/>
  <c r="AF51" i="13"/>
  <c r="T47" i="13"/>
  <c r="AF43" i="13"/>
  <c r="AF39" i="13"/>
  <c r="AG37" i="13"/>
  <c r="AG33" i="13"/>
  <c r="AF13" i="13"/>
  <c r="AD90" i="13"/>
  <c r="I74" i="13"/>
  <c r="W74" i="13" s="1"/>
  <c r="AB53" i="13"/>
  <c r="AE43" i="13"/>
  <c r="AE39" i="13"/>
  <c r="AE35" i="13"/>
  <c r="AB30" i="13"/>
  <c r="AE25" i="13"/>
  <c r="AB19" i="13"/>
  <c r="AB14" i="13"/>
  <c r="AB44" i="13"/>
  <c r="AB40" i="13"/>
  <c r="AE31" i="13"/>
  <c r="AE15" i="13"/>
  <c r="AF30" i="13"/>
  <c r="AB21" i="13"/>
  <c r="AF27" i="13"/>
  <c r="AG25" i="13"/>
  <c r="D15" i="11" s="1"/>
  <c r="AG91" i="13"/>
  <c r="T57" i="13"/>
  <c r="AG53" i="13"/>
  <c r="AD29" i="13"/>
  <c r="AD13" i="13"/>
  <c r="AF26" i="13"/>
  <c r="AB13" i="13"/>
  <c r="AF21" i="13"/>
  <c r="AE49" i="13"/>
  <c r="AE34" i="13"/>
  <c r="AD22" i="13"/>
  <c r="AF17" i="13"/>
  <c r="V168" i="13"/>
  <c r="T168" i="13"/>
  <c r="T153" i="13"/>
  <c r="V153" i="13"/>
  <c r="W160" i="13"/>
  <c r="T160" i="13"/>
  <c r="T164" i="13" s="1"/>
  <c r="T167" i="13"/>
  <c r="I179" i="13"/>
  <c r="W179" i="13" s="1"/>
  <c r="AA162" i="13"/>
  <c r="W161" i="13"/>
  <c r="I164" i="13"/>
  <c r="S164" i="13"/>
  <c r="AG161" i="13"/>
  <c r="R164" i="13"/>
  <c r="AF161" i="13"/>
  <c r="Z155" i="13"/>
  <c r="Q179" i="13"/>
  <c r="AE179" i="13" s="1"/>
  <c r="AC155" i="13"/>
  <c r="T129" i="13"/>
  <c r="V129" i="13"/>
  <c r="Y155" i="13"/>
  <c r="AE152" i="13"/>
  <c r="Q156" i="13"/>
  <c r="AE156" i="13" s="1"/>
  <c r="AB160" i="13"/>
  <c r="H156" i="13"/>
  <c r="V156" i="13" s="1"/>
  <c r="V152" i="13"/>
  <c r="T152" i="13"/>
  <c r="T156" i="13" s="1"/>
  <c r="J156" i="13"/>
  <c r="X156" i="13" s="1"/>
  <c r="X152" i="13"/>
  <c r="AA146" i="13"/>
  <c r="AB143" i="13"/>
  <c r="AF141" i="13"/>
  <c r="AF143" i="13"/>
  <c r="AE141" i="13"/>
  <c r="AB137" i="13"/>
  <c r="V109" i="13"/>
  <c r="T109" i="13"/>
  <c r="T104" i="13"/>
  <c r="V104" i="13"/>
  <c r="T128" i="13"/>
  <c r="V128" i="13"/>
  <c r="AF93" i="13"/>
  <c r="X124" i="13"/>
  <c r="Z108" i="13"/>
  <c r="S149" i="13"/>
  <c r="AG149" i="13" s="1"/>
  <c r="AG120" i="13"/>
  <c r="Z109" i="13"/>
  <c r="T107" i="13"/>
  <c r="V107" i="13"/>
  <c r="AG106" i="13"/>
  <c r="AF97" i="13"/>
  <c r="O114" i="13"/>
  <c r="AC114" i="13" s="1"/>
  <c r="AC87" i="13"/>
  <c r="Q149" i="13"/>
  <c r="AE149" i="13" s="1"/>
  <c r="AE120" i="13"/>
  <c r="O149" i="13"/>
  <c r="AC149" i="13" s="1"/>
  <c r="AC120" i="13"/>
  <c r="T120" i="13"/>
  <c r="H149" i="13"/>
  <c r="V149" i="13" s="1"/>
  <c r="V120" i="13"/>
  <c r="W108" i="13"/>
  <c r="AG103" i="13"/>
  <c r="AD111" i="13"/>
  <c r="T102" i="13"/>
  <c r="V102" i="13"/>
  <c r="T93" i="13"/>
  <c r="T90" i="13"/>
  <c r="T22" i="13"/>
  <c r="V22" i="13"/>
  <c r="L58" i="13"/>
  <c r="Z58" i="13" s="1"/>
  <c r="Z10" i="13"/>
  <c r="Y62" i="13"/>
  <c r="K74" i="13"/>
  <c r="Y74" i="13" s="1"/>
  <c r="V52" i="13"/>
  <c r="T52" i="13"/>
  <c r="V38" i="13"/>
  <c r="T38" i="13"/>
  <c r="W24" i="13"/>
  <c r="T20" i="13"/>
  <c r="V20" i="13"/>
  <c r="T13" i="13"/>
  <c r="V71" i="13"/>
  <c r="T71" i="13"/>
  <c r="AE68" i="13"/>
  <c r="V50" i="13"/>
  <c r="T50" i="13"/>
  <c r="W32" i="13"/>
  <c r="W28" i="13"/>
  <c r="W12" i="13"/>
  <c r="S58" i="13"/>
  <c r="AG58" i="13" s="1"/>
  <c r="T91" i="13"/>
  <c r="AB87" i="13"/>
  <c r="R74" i="13"/>
  <c r="AF74" i="13" s="1"/>
  <c r="AD32" i="13"/>
  <c r="Z28" i="13"/>
  <c r="Z24" i="13"/>
  <c r="Z16" i="13"/>
  <c r="Y20" i="13"/>
  <c r="AG97" i="13"/>
  <c r="D38" i="11" s="1"/>
  <c r="AD91" i="13"/>
  <c r="V88" i="13"/>
  <c r="T88" i="13"/>
  <c r="AC88" i="13"/>
  <c r="M114" i="13"/>
  <c r="AA114" i="13" s="1"/>
  <c r="AB68" i="13"/>
  <c r="AD68" i="13"/>
  <c r="V66" i="13"/>
  <c r="T66" i="13"/>
  <c r="AF66" i="13"/>
  <c r="AA63" i="13"/>
  <c r="AF56" i="13"/>
  <c r="AF54" i="13"/>
  <c r="AF52" i="13"/>
  <c r="AF50" i="13"/>
  <c r="AF48" i="13"/>
  <c r="AF46" i="13"/>
  <c r="T45" i="13"/>
  <c r="T35" i="13"/>
  <c r="Y28" i="13"/>
  <c r="Y64" i="13"/>
  <c r="AF55" i="13"/>
  <c r="T51" i="13"/>
  <c r="AG47" i="13"/>
  <c r="AG43" i="13"/>
  <c r="D24" i="11" s="1"/>
  <c r="AG39" i="13"/>
  <c r="AF35" i="13"/>
  <c r="AG29" i="13"/>
  <c r="D19" i="11" s="1"/>
  <c r="AB57" i="13"/>
  <c r="AE47" i="13"/>
  <c r="AF42" i="13"/>
  <c r="AF38" i="13"/>
  <c r="AF34" i="13"/>
  <c r="AE29" i="13"/>
  <c r="AB23" i="13"/>
  <c r="AB18" i="13"/>
  <c r="AE13" i="13"/>
  <c r="AD43" i="13"/>
  <c r="AD39" i="13"/>
  <c r="AD35" i="13"/>
  <c r="AD25" i="13"/>
  <c r="M58" i="13"/>
  <c r="AA58" i="13" s="1"/>
  <c r="AD30" i="13"/>
  <c r="AE26" i="13"/>
  <c r="AF11" i="13"/>
  <c r="AG57" i="13"/>
  <c r="AF49" i="13"/>
  <c r="AE27" i="13"/>
  <c r="AE11" i="13"/>
  <c r="T21" i="13"/>
  <c r="M74" i="13"/>
  <c r="AA74" i="13" s="1"/>
  <c r="AE53" i="13"/>
  <c r="AB47" i="13"/>
  <c r="AB17" i="13"/>
  <c r="P58" i="13"/>
  <c r="AD58" i="13" s="1"/>
  <c r="Y176" i="13"/>
  <c r="AA172" i="13"/>
  <c r="AA176" i="13"/>
  <c r="Y172" i="13"/>
  <c r="AC177" i="13"/>
  <c r="T174" i="13"/>
  <c r="V174" i="13"/>
  <c r="AE170" i="13"/>
  <c r="AF170" i="13"/>
  <c r="J179" i="13"/>
  <c r="X179" i="13" s="1"/>
  <c r="Y173" i="13"/>
  <c r="X173" i="13"/>
  <c r="R179" i="13"/>
  <c r="AF179" i="13" s="1"/>
  <c r="W173" i="13"/>
  <c r="H179" i="13"/>
  <c r="V179" i="13" s="1"/>
  <c r="AE161" i="13"/>
  <c r="Q164" i="13"/>
  <c r="T147" i="13"/>
  <c r="V147" i="13"/>
  <c r="AB167" i="13"/>
  <c r="AB162" i="13"/>
  <c r="Y162" i="13"/>
  <c r="AE162" i="13"/>
  <c r="P164" i="13"/>
  <c r="AD161" i="13"/>
  <c r="AA155" i="13"/>
  <c r="AD155" i="13"/>
  <c r="Z154" i="13"/>
  <c r="AB139" i="13"/>
  <c r="V136" i="13"/>
  <c r="AH136" i="13" s="1"/>
  <c r="T136" i="13"/>
  <c r="W152" i="13"/>
  <c r="I156" i="13"/>
  <c r="W156" i="13" s="1"/>
  <c r="T141" i="13"/>
  <c r="K156" i="13"/>
  <c r="Y156" i="13" s="1"/>
  <c r="Y152" i="13"/>
  <c r="N156" i="13"/>
  <c r="AB156" i="13" s="1"/>
  <c r="AB152" i="13"/>
  <c r="L179" i="13"/>
  <c r="Z179" i="13" s="1"/>
  <c r="AG145" i="13"/>
  <c r="AA142" i="13"/>
  <c r="AE139" i="13"/>
  <c r="V138" i="13"/>
  <c r="T138" i="13"/>
  <c r="AD143" i="13"/>
  <c r="V140" i="13"/>
  <c r="T140" i="13"/>
  <c r="AD139" i="13"/>
  <c r="T134" i="13"/>
  <c r="V134" i="13"/>
  <c r="X123" i="13"/>
  <c r="V101" i="13"/>
  <c r="T101" i="13"/>
  <c r="AC134" i="13"/>
  <c r="V133" i="13"/>
  <c r="AH133" i="13" s="1"/>
  <c r="T133" i="13"/>
  <c r="X131" i="13"/>
  <c r="AD106" i="13"/>
  <c r="T122" i="13"/>
  <c r="V122" i="13"/>
  <c r="AB97" i="13"/>
  <c r="AH97" i="13" s="1"/>
  <c r="T94" i="13"/>
  <c r="V94" i="13"/>
  <c r="AH94" i="13" s="1"/>
  <c r="X92" i="13"/>
  <c r="AG134" i="13"/>
  <c r="J149" i="13"/>
  <c r="X149" i="13" s="1"/>
  <c r="X120" i="13"/>
  <c r="Y108" i="13"/>
  <c r="AA103" i="13"/>
  <c r="AD121" i="13"/>
  <c r="AA121" i="13"/>
  <c r="X121" i="13"/>
  <c r="W113" i="13"/>
  <c r="AA113" i="13"/>
  <c r="X113" i="13"/>
  <c r="T110" i="13"/>
  <c r="V110" i="13"/>
  <c r="X107" i="13"/>
  <c r="Y103" i="13"/>
  <c r="T97" i="13"/>
  <c r="K114" i="13"/>
  <c r="Y114" i="13" s="1"/>
  <c r="Y87" i="13"/>
  <c r="AH87" i="13" s="1"/>
  <c r="AE67" i="13"/>
  <c r="AD67" i="13"/>
  <c r="L149" i="13"/>
  <c r="Z149" i="13" s="1"/>
  <c r="Z120" i="13"/>
  <c r="Z102" i="13"/>
  <c r="AB93" i="13"/>
  <c r="AH93" i="13" s="1"/>
  <c r="V64" i="13"/>
  <c r="T64" i="13"/>
  <c r="L74" i="13"/>
  <c r="Z74" i="13" s="1"/>
  <c r="Z62" i="13"/>
  <c r="AC49" i="13"/>
  <c r="AC41" i="13"/>
  <c r="AC33" i="13"/>
  <c r="T26" i="13"/>
  <c r="V26" i="13"/>
  <c r="AH26" i="13" s="1"/>
  <c r="AC17" i="13"/>
  <c r="T10" i="13"/>
  <c r="H58" i="13"/>
  <c r="V58" i="13" s="1"/>
  <c r="V10" i="13"/>
  <c r="AD66" i="13"/>
  <c r="V40" i="13"/>
  <c r="T40" i="13"/>
  <c r="V31" i="13"/>
  <c r="AH31" i="13" s="1"/>
  <c r="T31" i="13"/>
  <c r="AC22" i="13"/>
  <c r="AA16" i="13"/>
  <c r="V15" i="13"/>
  <c r="T15" i="13"/>
  <c r="AG15" i="13"/>
  <c r="D9" i="11" s="1"/>
  <c r="Y95" i="13"/>
  <c r="AG95" i="13"/>
  <c r="D36" i="11" s="1"/>
  <c r="AD93" i="13"/>
  <c r="P114" i="13"/>
  <c r="AD114" i="13" s="1"/>
  <c r="V54" i="13"/>
  <c r="T54" i="13"/>
  <c r="V36" i="13"/>
  <c r="T36" i="13"/>
  <c r="AA20" i="13"/>
  <c r="V19" i="13"/>
  <c r="AH19" i="13" s="1"/>
  <c r="T19" i="13"/>
  <c r="AC10" i="13"/>
  <c r="O58" i="13"/>
  <c r="AC58" i="13" s="1"/>
  <c r="AC32" i="13"/>
  <c r="AC16" i="13"/>
  <c r="N114" i="13"/>
  <c r="AB114" i="13" s="1"/>
  <c r="T69" i="13"/>
  <c r="N74" i="13"/>
  <c r="AB74" i="13" s="1"/>
  <c r="AC36" i="13"/>
  <c r="AC34" i="13"/>
  <c r="Z32" i="13"/>
  <c r="V28" i="13"/>
  <c r="AH28" i="13" s="1"/>
  <c r="T28" i="13"/>
  <c r="V24" i="13"/>
  <c r="AH24" i="13" s="1"/>
  <c r="T24" i="13"/>
  <c r="V16" i="13"/>
  <c r="T16" i="13"/>
  <c r="T33" i="13"/>
  <c r="T103" i="13"/>
  <c r="AA88" i="13"/>
  <c r="AG88" i="13"/>
  <c r="H114" i="13"/>
  <c r="V114" i="13" s="1"/>
  <c r="W68" i="13"/>
  <c r="AF67" i="13"/>
  <c r="R58" i="13"/>
  <c r="AF58" i="13" s="1"/>
  <c r="AB56" i="13"/>
  <c r="AB54" i="13"/>
  <c r="AB52" i="13"/>
  <c r="AB50" i="13"/>
  <c r="AB48" i="13"/>
  <c r="AB46" i="13"/>
  <c r="T43" i="13"/>
  <c r="T29" i="13"/>
  <c r="Y12" i="13"/>
  <c r="T55" i="13"/>
  <c r="AG51" i="13"/>
  <c r="D30" i="11" s="1"/>
  <c r="AF45" i="13"/>
  <c r="AF41" i="13"/>
  <c r="AF37" i="13"/>
  <c r="AE51" i="13"/>
  <c r="AE45" i="13"/>
  <c r="AE37" i="13"/>
  <c r="AE33" i="13"/>
  <c r="AE17" i="13"/>
  <c r="AB42" i="13"/>
  <c r="AB38" i="13"/>
  <c r="AE23" i="13"/>
  <c r="AB25" i="13"/>
  <c r="AH25" i="13" s="1"/>
  <c r="Q58" i="13"/>
  <c r="AE58" i="13" s="1"/>
  <c r="AG67" i="13"/>
  <c r="AF53" i="13"/>
  <c r="T49" i="13"/>
  <c r="AD21" i="13"/>
  <c r="AE57" i="13"/>
  <c r="AB51" i="13"/>
  <c r="AH16" i="13" l="1"/>
  <c r="AH15" i="13"/>
  <c r="T114" i="13"/>
  <c r="D46" i="11"/>
  <c r="AH135" i="13"/>
  <c r="AH131" i="13"/>
  <c r="U114" i="13"/>
  <c r="AH29" i="13"/>
  <c r="AH13" i="13"/>
  <c r="AH17" i="13"/>
  <c r="AH21" i="13"/>
  <c r="AH67" i="13"/>
  <c r="AH69" i="13"/>
  <c r="D32" i="11"/>
  <c r="AH10" i="13"/>
  <c r="AH134" i="13"/>
  <c r="T149" i="13"/>
  <c r="U149" i="13" s="1"/>
  <c r="R181" i="13"/>
  <c r="AF181" i="13" s="1"/>
  <c r="AF164" i="13"/>
  <c r="AH12" i="13"/>
  <c r="O181" i="13"/>
  <c r="AC181" i="13" s="1"/>
  <c r="AC164" i="13"/>
  <c r="M181" i="13"/>
  <c r="AA181" i="13" s="1"/>
  <c r="AA164" i="13"/>
  <c r="H181" i="13"/>
  <c r="V181" i="13" s="1"/>
  <c r="V164" i="13"/>
  <c r="K181" i="13"/>
  <c r="Y181" i="13" s="1"/>
  <c r="Q181" i="13"/>
  <c r="AE181" i="13" s="1"/>
  <c r="AE164" i="13"/>
  <c r="AH66" i="13"/>
  <c r="AH22" i="13"/>
  <c r="AH23" i="13"/>
  <c r="AH18" i="13"/>
  <c r="AH68" i="13"/>
  <c r="AH32" i="13"/>
  <c r="J181" i="13"/>
  <c r="X181" i="13" s="1"/>
  <c r="X164" i="13"/>
  <c r="P181" i="13"/>
  <c r="AD181" i="13" s="1"/>
  <c r="AD164" i="13"/>
  <c r="AH20" i="13"/>
  <c r="S181" i="13"/>
  <c r="AG181" i="13" s="1"/>
  <c r="AG164" i="13"/>
  <c r="AH27" i="13"/>
  <c r="AH95" i="13"/>
  <c r="T74" i="13"/>
  <c r="U74" i="13" s="1"/>
  <c r="AH96" i="13"/>
  <c r="T58" i="13"/>
  <c r="U156" i="13"/>
  <c r="I181" i="13"/>
  <c r="W181" i="13" s="1"/>
  <c r="W164" i="13"/>
  <c r="T179" i="13"/>
  <c r="U179" i="13" s="1"/>
  <c r="AH11" i="13"/>
  <c r="AH92" i="13"/>
  <c r="N181" i="13"/>
  <c r="AB181" i="13" s="1"/>
  <c r="AB164" i="13"/>
  <c r="L181" i="13"/>
  <c r="Z181" i="13" s="1"/>
  <c r="Z164" i="13"/>
  <c r="AH14" i="13"/>
  <c r="AH30" i="13"/>
  <c r="T181" i="13" l="1"/>
  <c r="T183" i="13" s="1"/>
  <c r="M68" i="11" l="1"/>
  <c r="G68" i="11"/>
  <c r="C58" i="9"/>
  <c r="G17" i="11" l="1"/>
  <c r="G16" i="11"/>
  <c r="G15" i="11"/>
  <c r="G14" i="11"/>
  <c r="B25" i="5" l="1"/>
  <c r="B24" i="5"/>
  <c r="B23" i="5"/>
  <c r="C19" i="5"/>
  <c r="C18" i="5"/>
  <c r="C17" i="5"/>
  <c r="B27" i="5"/>
  <c r="B26" i="5"/>
  <c r="C59" i="9" l="1"/>
  <c r="C60" i="9"/>
  <c r="C61" i="9"/>
  <c r="C62" i="9"/>
  <c r="C63" i="9"/>
  <c r="C64" i="9"/>
  <c r="C65" i="9"/>
  <c r="D57" i="9"/>
  <c r="C57" i="9" s="1"/>
  <c r="T6" i="11" l="1"/>
  <c r="T13" i="11"/>
  <c r="T18" i="11"/>
  <c r="T23" i="11"/>
  <c r="T28" i="11"/>
  <c r="M42" i="11"/>
  <c r="A1" i="11" l="1"/>
  <c r="C82" i="11" l="1"/>
  <c r="M75" i="11"/>
  <c r="G75" i="11"/>
  <c r="M74" i="11"/>
  <c r="G74" i="11"/>
  <c r="M73" i="11"/>
  <c r="G73" i="11"/>
  <c r="M72" i="11"/>
  <c r="G72" i="11"/>
  <c r="M71" i="11"/>
  <c r="G71" i="11"/>
  <c r="M70" i="11"/>
  <c r="G70" i="11"/>
  <c r="M69" i="11"/>
  <c r="G69" i="11"/>
  <c r="G42" i="11"/>
  <c r="M67" i="11"/>
  <c r="G67" i="11"/>
  <c r="M66" i="11"/>
  <c r="G66" i="11"/>
  <c r="M65" i="11"/>
  <c r="G65" i="11"/>
  <c r="M64" i="11"/>
  <c r="G64" i="11"/>
  <c r="M63" i="11"/>
  <c r="G63" i="11"/>
  <c r="M62" i="11"/>
  <c r="G62" i="11"/>
  <c r="M61" i="11"/>
  <c r="G61" i="11"/>
  <c r="M60" i="11"/>
  <c r="G60" i="11"/>
  <c r="M36" i="11"/>
  <c r="M58" i="11"/>
  <c r="G58" i="11"/>
  <c r="M57" i="11"/>
  <c r="G57" i="11"/>
  <c r="M34" i="11"/>
  <c r="G34" i="11"/>
  <c r="M56" i="11"/>
  <c r="G56" i="11"/>
  <c r="M55" i="11"/>
  <c r="G55" i="11"/>
  <c r="M54" i="11"/>
  <c r="G54" i="11"/>
  <c r="M53" i="11"/>
  <c r="G53" i="11"/>
  <c r="M7" i="11"/>
  <c r="G7" i="11"/>
  <c r="M41" i="11"/>
  <c r="G41" i="11"/>
  <c r="M40" i="11"/>
  <c r="G40" i="11"/>
  <c r="M39" i="11"/>
  <c r="G39" i="11"/>
  <c r="M38" i="11"/>
  <c r="G38" i="11"/>
  <c r="M37" i="11"/>
  <c r="G37" i="11"/>
  <c r="M44" i="11"/>
  <c r="G44" i="11"/>
  <c r="M30" i="11"/>
  <c r="G30" i="11"/>
  <c r="M29" i="11"/>
  <c r="G29" i="11"/>
  <c r="M27" i="11"/>
  <c r="P27" i="11" s="1"/>
  <c r="G27" i="11"/>
  <c r="H27" i="11" s="1"/>
  <c r="M26" i="11"/>
  <c r="P26" i="11" s="1"/>
  <c r="G26" i="11"/>
  <c r="H26" i="11" s="1"/>
  <c r="M25" i="11"/>
  <c r="G25" i="11"/>
  <c r="M24" i="11"/>
  <c r="G24" i="11"/>
  <c r="M22" i="11"/>
  <c r="P22" i="11" s="1"/>
  <c r="G22" i="11"/>
  <c r="M21" i="11"/>
  <c r="P21" i="11" s="1"/>
  <c r="G21" i="11"/>
  <c r="M20" i="11"/>
  <c r="P20" i="11" s="1"/>
  <c r="G20" i="11"/>
  <c r="H20" i="11" s="1"/>
  <c r="M19" i="11"/>
  <c r="P19" i="11" s="1"/>
  <c r="G19" i="11"/>
  <c r="M17" i="11"/>
  <c r="P17" i="11" s="1"/>
  <c r="M16" i="11"/>
  <c r="P16" i="11" s="1"/>
  <c r="M15" i="11"/>
  <c r="P15" i="11" s="1"/>
  <c r="M14" i="11"/>
  <c r="P14" i="11" s="1"/>
  <c r="M12" i="11"/>
  <c r="P12" i="11" s="1"/>
  <c r="G12" i="11"/>
  <c r="M11" i="11"/>
  <c r="P11" i="11" s="1"/>
  <c r="G11" i="11"/>
  <c r="M10" i="11"/>
  <c r="P10" i="11" s="1"/>
  <c r="G10" i="11"/>
  <c r="M9" i="11"/>
  <c r="P9" i="11" s="1"/>
  <c r="G9" i="11"/>
  <c r="G55" i="5"/>
  <c r="B54" i="5"/>
  <c r="B58" i="5" s="1"/>
  <c r="C53" i="5"/>
  <c r="C52" i="5"/>
  <c r="D12" i="5"/>
  <c r="B12" i="5"/>
  <c r="E71" i="11" s="1"/>
  <c r="F71" i="11" s="1"/>
  <c r="G11" i="5"/>
  <c r="D11" i="5"/>
  <c r="B11" i="5"/>
  <c r="E39" i="11" s="1"/>
  <c r="F39" i="11" s="1"/>
  <c r="B10" i="5"/>
  <c r="E75" i="11" s="1"/>
  <c r="F75" i="11" s="1"/>
  <c r="B9" i="5"/>
  <c r="G9" i="5" s="1"/>
  <c r="B8" i="5"/>
  <c r="F8" i="5" s="1"/>
  <c r="C7" i="5"/>
  <c r="B7" i="5"/>
  <c r="E7" i="5" s="1"/>
  <c r="B6" i="5"/>
  <c r="H6" i="5" s="1"/>
  <c r="D47" i="11" l="1"/>
  <c r="D54" i="5"/>
  <c r="S55" i="11" s="1"/>
  <c r="E9" i="5"/>
  <c r="E12" i="5"/>
  <c r="H12" i="5"/>
  <c r="C12" i="5"/>
  <c r="G58" i="5"/>
  <c r="G60" i="5" s="1"/>
  <c r="B59" i="5" s="1"/>
  <c r="B61" i="5" s="1"/>
  <c r="G8" i="5"/>
  <c r="H7" i="5"/>
  <c r="E8" i="5"/>
  <c r="H8" i="5"/>
  <c r="D7" i="5"/>
  <c r="C8" i="5"/>
  <c r="H11" i="5"/>
  <c r="F6" i="5"/>
  <c r="G7" i="5"/>
  <c r="D8" i="5"/>
  <c r="C11" i="5"/>
  <c r="G12" i="5"/>
  <c r="F10" i="5"/>
  <c r="G6" i="5"/>
  <c r="E6" i="5"/>
  <c r="F7" i="5"/>
  <c r="D9" i="5"/>
  <c r="H9" i="5"/>
  <c r="E10" i="5"/>
  <c r="F11" i="5"/>
  <c r="E9" i="11"/>
  <c r="F9" i="11" s="1"/>
  <c r="H9" i="11" s="1"/>
  <c r="E19" i="11"/>
  <c r="F19" i="11" s="1"/>
  <c r="H19" i="11" s="1"/>
  <c r="E20" i="11"/>
  <c r="E26" i="11"/>
  <c r="E27" i="11"/>
  <c r="E38" i="11"/>
  <c r="F38" i="11" s="1"/>
  <c r="H38" i="11" s="1"/>
  <c r="E55" i="11"/>
  <c r="F55" i="11" s="1"/>
  <c r="H55" i="11" s="1"/>
  <c r="E58" i="11"/>
  <c r="F58" i="11" s="1"/>
  <c r="H58" i="11" s="1"/>
  <c r="E61" i="11"/>
  <c r="F61" i="11" s="1"/>
  <c r="H61" i="11" s="1"/>
  <c r="E64" i="11"/>
  <c r="F64" i="11" s="1"/>
  <c r="H64" i="11" s="1"/>
  <c r="E42" i="11"/>
  <c r="F42" i="11" s="1"/>
  <c r="H42" i="11" s="1"/>
  <c r="E70" i="11"/>
  <c r="F70" i="11" s="1"/>
  <c r="H70" i="11" s="1"/>
  <c r="E74" i="11"/>
  <c r="F74" i="11" s="1"/>
  <c r="H74" i="11" s="1"/>
  <c r="E25" i="11"/>
  <c r="F25" i="11" s="1"/>
  <c r="H25" i="11" s="1"/>
  <c r="E37" i="11"/>
  <c r="F37" i="11" s="1"/>
  <c r="H37" i="11" s="1"/>
  <c r="E41" i="11"/>
  <c r="F41" i="11" s="1"/>
  <c r="P41" i="11" s="1"/>
  <c r="E54" i="11"/>
  <c r="F54" i="11" s="1"/>
  <c r="H54" i="11" s="1"/>
  <c r="E57" i="11"/>
  <c r="F57" i="11" s="1"/>
  <c r="E60" i="11"/>
  <c r="F60" i="11" s="1"/>
  <c r="H60" i="11" s="1"/>
  <c r="E67" i="11"/>
  <c r="F67" i="11" s="1"/>
  <c r="H67" i="11" s="1"/>
  <c r="E69" i="11"/>
  <c r="F69" i="11" s="1"/>
  <c r="H69" i="11" s="1"/>
  <c r="E73" i="11"/>
  <c r="F73" i="11" s="1"/>
  <c r="H73" i="11" s="1"/>
  <c r="F9" i="5"/>
  <c r="E11" i="11"/>
  <c r="F11" i="11" s="1"/>
  <c r="H11" i="11" s="1"/>
  <c r="E12" i="11"/>
  <c r="F12" i="11" s="1"/>
  <c r="H12" i="11" s="1"/>
  <c r="E14" i="11"/>
  <c r="F14" i="11" s="1"/>
  <c r="H14" i="11" s="1"/>
  <c r="E15" i="11"/>
  <c r="F15" i="11" s="1"/>
  <c r="H15" i="11" s="1"/>
  <c r="E16" i="11"/>
  <c r="F16" i="11" s="1"/>
  <c r="H16" i="11" s="1"/>
  <c r="E17" i="11"/>
  <c r="F17" i="11" s="1"/>
  <c r="H17" i="11" s="1"/>
  <c r="E24" i="11"/>
  <c r="F24" i="11" s="1"/>
  <c r="H24" i="11" s="1"/>
  <c r="E30" i="11"/>
  <c r="F30" i="11" s="1"/>
  <c r="P30" i="11" s="1"/>
  <c r="E44" i="11"/>
  <c r="F44" i="11" s="1"/>
  <c r="P44" i="11" s="1"/>
  <c r="E40" i="11"/>
  <c r="F40" i="11" s="1"/>
  <c r="H40" i="11" s="1"/>
  <c r="E7" i="11"/>
  <c r="F7" i="11" s="1"/>
  <c r="E53" i="11"/>
  <c r="F53" i="11" s="1"/>
  <c r="H53" i="11" s="1"/>
  <c r="E34" i="11"/>
  <c r="F34" i="11" s="1"/>
  <c r="H34" i="11" s="1"/>
  <c r="E63" i="11"/>
  <c r="F63" i="11" s="1"/>
  <c r="H63" i="11" s="1"/>
  <c r="E66" i="11"/>
  <c r="F66" i="11" s="1"/>
  <c r="H66" i="11" s="1"/>
  <c r="E72" i="11"/>
  <c r="F72" i="11" s="1"/>
  <c r="H72" i="11" s="1"/>
  <c r="C6" i="5"/>
  <c r="C10" i="5"/>
  <c r="G10" i="5"/>
  <c r="D6" i="5"/>
  <c r="C9" i="5"/>
  <c r="D10" i="5"/>
  <c r="H10" i="5"/>
  <c r="E11" i="5"/>
  <c r="F12" i="5"/>
  <c r="C54" i="5"/>
  <c r="E10" i="11"/>
  <c r="F10" i="11" s="1"/>
  <c r="H10" i="11" s="1"/>
  <c r="E21" i="11"/>
  <c r="F21" i="11" s="1"/>
  <c r="H21" i="11" s="1"/>
  <c r="E22" i="11"/>
  <c r="F22" i="11" s="1"/>
  <c r="H22" i="11" s="1"/>
  <c r="E29" i="11"/>
  <c r="F29" i="11" s="1"/>
  <c r="P29" i="11" s="1"/>
  <c r="E56" i="11"/>
  <c r="F56" i="11" s="1"/>
  <c r="H56" i="11" s="1"/>
  <c r="E36" i="11"/>
  <c r="E62" i="11"/>
  <c r="F62" i="11" s="1"/>
  <c r="H62" i="11" s="1"/>
  <c r="E65" i="11"/>
  <c r="F65" i="11" s="1"/>
  <c r="H65" i="11" s="1"/>
  <c r="E68" i="11"/>
  <c r="F68" i="11" s="1"/>
  <c r="H68" i="11" s="1"/>
  <c r="H71" i="11"/>
  <c r="H75" i="11"/>
  <c r="R55" i="11"/>
  <c r="P38" i="11"/>
  <c r="P39" i="11"/>
  <c r="H39" i="11"/>
  <c r="H41" i="11" l="1"/>
  <c r="H36" i="11"/>
  <c r="H57" i="11"/>
  <c r="H44" i="11"/>
  <c r="H46" i="11" s="1"/>
  <c r="F46" i="11"/>
  <c r="H7" i="11"/>
  <c r="F32" i="11"/>
  <c r="P37" i="11"/>
  <c r="P25" i="11"/>
  <c r="P24" i="11"/>
  <c r="H29" i="11"/>
  <c r="H30" i="11"/>
  <c r="P40" i="11"/>
  <c r="H32" i="11" l="1"/>
  <c r="H47" i="11" s="1"/>
  <c r="C84" i="11" s="1"/>
  <c r="I7" i="11" s="1"/>
  <c r="F47" i="11"/>
  <c r="C83" i="11" s="1"/>
  <c r="I36" i="11" l="1"/>
  <c r="J36" i="11" s="1"/>
  <c r="K36" i="11" s="1"/>
  <c r="L36" i="11" s="1"/>
  <c r="I34" i="11"/>
  <c r="I68" i="11"/>
  <c r="J68" i="11" s="1"/>
  <c r="K68" i="11" s="1"/>
  <c r="L68" i="11" s="1"/>
  <c r="N68" i="11" s="1"/>
  <c r="I69" i="11"/>
  <c r="J69" i="11" s="1"/>
  <c r="K69" i="11" s="1"/>
  <c r="L69" i="11" s="1"/>
  <c r="U69" i="11" s="1"/>
  <c r="I9" i="11"/>
  <c r="J9" i="11" s="1"/>
  <c r="K9" i="11" s="1"/>
  <c r="L9" i="11" s="1"/>
  <c r="I22" i="11"/>
  <c r="J22" i="11" s="1"/>
  <c r="K22" i="11" s="1"/>
  <c r="L22" i="11" s="1"/>
  <c r="U22" i="11" s="1"/>
  <c r="I53" i="11"/>
  <c r="J53" i="11" s="1"/>
  <c r="K53" i="11" s="1"/>
  <c r="L53" i="11" s="1"/>
  <c r="U53" i="11" s="1"/>
  <c r="I42" i="11"/>
  <c r="J42" i="11" s="1"/>
  <c r="K42" i="11" s="1"/>
  <c r="L42" i="11" s="1"/>
  <c r="U42" i="11" s="1"/>
  <c r="I29" i="11"/>
  <c r="J29" i="11" s="1"/>
  <c r="K29" i="11" s="1"/>
  <c r="L29" i="11" s="1"/>
  <c r="U29" i="11" s="1"/>
  <c r="I26" i="11"/>
  <c r="J26" i="11" s="1"/>
  <c r="K26" i="11" s="1"/>
  <c r="L26" i="11" s="1"/>
  <c r="U26" i="11" s="1"/>
  <c r="I65" i="11"/>
  <c r="J65" i="11" s="1"/>
  <c r="K65" i="11" s="1"/>
  <c r="L65" i="11" s="1"/>
  <c r="U65" i="11" s="1"/>
  <c r="I75" i="11"/>
  <c r="J75" i="11" s="1"/>
  <c r="K75" i="11" s="1"/>
  <c r="L75" i="11" s="1"/>
  <c r="U75" i="11" s="1"/>
  <c r="I19" i="11"/>
  <c r="J34" i="11"/>
  <c r="K34" i="11" s="1"/>
  <c r="L34" i="11" s="1"/>
  <c r="U34" i="11" s="1"/>
  <c r="I40" i="11"/>
  <c r="J40" i="11" s="1"/>
  <c r="K40" i="11" s="1"/>
  <c r="L40" i="11" s="1"/>
  <c r="N40" i="11" s="1"/>
  <c r="S40" i="11" s="1"/>
  <c r="I11" i="11"/>
  <c r="J11" i="11" s="1"/>
  <c r="K11" i="11" s="1"/>
  <c r="L11" i="11" s="1"/>
  <c r="U11" i="11" s="1"/>
  <c r="I20" i="11"/>
  <c r="J20" i="11" s="1"/>
  <c r="K20" i="11" s="1"/>
  <c r="L20" i="11" s="1"/>
  <c r="C23" i="9" s="1"/>
  <c r="D23" i="9" s="1"/>
  <c r="O20" i="11" s="1"/>
  <c r="J7" i="11"/>
  <c r="K7" i="11" s="1"/>
  <c r="L7" i="11" s="1"/>
  <c r="U7" i="11" s="1"/>
  <c r="I37" i="11"/>
  <c r="J37" i="11" s="1"/>
  <c r="K37" i="11" s="1"/>
  <c r="L37" i="11" s="1"/>
  <c r="C71" i="9" s="1"/>
  <c r="D71" i="9" s="1"/>
  <c r="O37" i="11" s="1"/>
  <c r="I67" i="11"/>
  <c r="J67" i="11" s="1"/>
  <c r="K67" i="11" s="1"/>
  <c r="L67" i="11" s="1"/>
  <c r="U67" i="11" s="1"/>
  <c r="I61" i="11"/>
  <c r="J61" i="11" s="1"/>
  <c r="K61" i="11" s="1"/>
  <c r="L61" i="11" s="1"/>
  <c r="U61" i="11" s="1"/>
  <c r="I66" i="11"/>
  <c r="J66" i="11" s="1"/>
  <c r="K66" i="11" s="1"/>
  <c r="L66" i="11" s="1"/>
  <c r="U66" i="11" s="1"/>
  <c r="I21" i="11"/>
  <c r="J21" i="11" s="1"/>
  <c r="K21" i="11" s="1"/>
  <c r="L21" i="11" s="1"/>
  <c r="C24" i="9" s="1"/>
  <c r="D24" i="9" s="1"/>
  <c r="O21" i="11" s="1"/>
  <c r="I57" i="11"/>
  <c r="J57" i="11" s="1"/>
  <c r="K57" i="11" s="1"/>
  <c r="L57" i="11" s="1"/>
  <c r="U57" i="11" s="1"/>
  <c r="I44" i="11"/>
  <c r="I64" i="11"/>
  <c r="J64" i="11" s="1"/>
  <c r="K64" i="11" s="1"/>
  <c r="L64" i="11" s="1"/>
  <c r="N64" i="11" s="1"/>
  <c r="I17" i="11"/>
  <c r="J17" i="11" s="1"/>
  <c r="K17" i="11" s="1"/>
  <c r="L17" i="11" s="1"/>
  <c r="U17" i="11" s="1"/>
  <c r="I15" i="11"/>
  <c r="J15" i="11" s="1"/>
  <c r="K15" i="11" s="1"/>
  <c r="L15" i="11" s="1"/>
  <c r="U15" i="11" s="1"/>
  <c r="I54" i="11"/>
  <c r="J54" i="11" s="1"/>
  <c r="K54" i="11" s="1"/>
  <c r="L54" i="11" s="1"/>
  <c r="U54" i="11" s="1"/>
  <c r="I30" i="11"/>
  <c r="J30" i="11" s="1"/>
  <c r="K30" i="11" s="1"/>
  <c r="L30" i="11" s="1"/>
  <c r="U30" i="11" s="1"/>
  <c r="I63" i="11"/>
  <c r="J63" i="11" s="1"/>
  <c r="K63" i="11" s="1"/>
  <c r="L63" i="11" s="1"/>
  <c r="U63" i="11" s="1"/>
  <c r="I56" i="11"/>
  <c r="J56" i="11" s="1"/>
  <c r="K56" i="11" s="1"/>
  <c r="L56" i="11" s="1"/>
  <c r="U56" i="11" s="1"/>
  <c r="I25" i="11"/>
  <c r="J25" i="11" s="1"/>
  <c r="K25" i="11" s="1"/>
  <c r="L25" i="11" s="1"/>
  <c r="U25" i="11" s="1"/>
  <c r="I58" i="11"/>
  <c r="J58" i="11" s="1"/>
  <c r="K58" i="11" s="1"/>
  <c r="L58" i="11" s="1"/>
  <c r="U58" i="11" s="1"/>
  <c r="I71" i="11"/>
  <c r="J71" i="11" s="1"/>
  <c r="K71" i="11" s="1"/>
  <c r="L71" i="11" s="1"/>
  <c r="U71" i="11" s="1"/>
  <c r="I73" i="11"/>
  <c r="J73" i="11" s="1"/>
  <c r="K73" i="11" s="1"/>
  <c r="L73" i="11" s="1"/>
  <c r="N73" i="11" s="1"/>
  <c r="I72" i="11"/>
  <c r="J72" i="11" s="1"/>
  <c r="K72" i="11" s="1"/>
  <c r="L72" i="11" s="1"/>
  <c r="U72" i="11" s="1"/>
  <c r="I14" i="11"/>
  <c r="J14" i="11" s="1"/>
  <c r="K14" i="11" s="1"/>
  <c r="L14" i="11" s="1"/>
  <c r="U14" i="11" s="1"/>
  <c r="I10" i="11"/>
  <c r="J10" i="11" s="1"/>
  <c r="K10" i="11" s="1"/>
  <c r="L10" i="11" s="1"/>
  <c r="U10" i="11" s="1"/>
  <c r="I24" i="11"/>
  <c r="J24" i="11" s="1"/>
  <c r="K24" i="11" s="1"/>
  <c r="L24" i="11" s="1"/>
  <c r="N24" i="11" s="1"/>
  <c r="S24" i="11" s="1"/>
  <c r="I16" i="11"/>
  <c r="J16" i="11" s="1"/>
  <c r="K16" i="11" s="1"/>
  <c r="L16" i="11" s="1"/>
  <c r="C20" i="9" s="1"/>
  <c r="D20" i="9" s="1"/>
  <c r="O16" i="11" s="1"/>
  <c r="I12" i="11"/>
  <c r="J12" i="11" s="1"/>
  <c r="K12" i="11" s="1"/>
  <c r="L12" i="11" s="1"/>
  <c r="U12" i="11" s="1"/>
  <c r="I39" i="11"/>
  <c r="J39" i="11" s="1"/>
  <c r="K39" i="11" s="1"/>
  <c r="L39" i="11" s="1"/>
  <c r="U39" i="11" s="1"/>
  <c r="I60" i="11"/>
  <c r="J60" i="11" s="1"/>
  <c r="K60" i="11" s="1"/>
  <c r="L60" i="11" s="1"/>
  <c r="N60" i="11" s="1"/>
  <c r="I38" i="11"/>
  <c r="J38" i="11" s="1"/>
  <c r="K38" i="11" s="1"/>
  <c r="L38" i="11" s="1"/>
  <c r="C72" i="9" s="1"/>
  <c r="D72" i="9" s="1"/>
  <c r="O38" i="11" s="1"/>
  <c r="I41" i="11"/>
  <c r="J41" i="11" s="1"/>
  <c r="K41" i="11" s="1"/>
  <c r="L41" i="11" s="1"/>
  <c r="N41" i="11" s="1"/>
  <c r="S41" i="11" s="1"/>
  <c r="I62" i="11"/>
  <c r="J62" i="11" s="1"/>
  <c r="K62" i="11" s="1"/>
  <c r="L62" i="11" s="1"/>
  <c r="N62" i="11" s="1"/>
  <c r="I27" i="11"/>
  <c r="J27" i="11" s="1"/>
  <c r="K27" i="11" s="1"/>
  <c r="L27" i="11" s="1"/>
  <c r="U27" i="11" s="1"/>
  <c r="I55" i="11"/>
  <c r="J55" i="11" s="1"/>
  <c r="K55" i="11" s="1"/>
  <c r="L55" i="11" s="1"/>
  <c r="U55" i="11" s="1"/>
  <c r="I70" i="11"/>
  <c r="J70" i="11" s="1"/>
  <c r="K70" i="11" s="1"/>
  <c r="L70" i="11" s="1"/>
  <c r="N70" i="11" s="1"/>
  <c r="I74" i="11"/>
  <c r="J74" i="11" s="1"/>
  <c r="K74" i="11" s="1"/>
  <c r="L74" i="11" s="1"/>
  <c r="C94" i="9" s="1"/>
  <c r="D94" i="9" s="1"/>
  <c r="O74" i="11" s="1"/>
  <c r="N34" i="11"/>
  <c r="S34" i="11" s="1"/>
  <c r="N65" i="11"/>
  <c r="N42" i="11"/>
  <c r="S42" i="11" s="1"/>
  <c r="N29" i="11"/>
  <c r="S29" i="11" s="1"/>
  <c r="O40" i="11"/>
  <c r="N53" i="11" l="1"/>
  <c r="C39" i="9"/>
  <c r="C84" i="9"/>
  <c r="D84" i="9" s="1"/>
  <c r="O66" i="11" s="1"/>
  <c r="C25" i="9"/>
  <c r="D25" i="9" s="1"/>
  <c r="O22" i="11" s="1"/>
  <c r="N7" i="11"/>
  <c r="S7" i="11" s="1"/>
  <c r="N22" i="11"/>
  <c r="S22" i="11" s="1"/>
  <c r="C83" i="9"/>
  <c r="D83" i="9" s="1"/>
  <c r="O65" i="11" s="1"/>
  <c r="P65" i="11" s="1"/>
  <c r="N69" i="11"/>
  <c r="C88" i="9"/>
  <c r="D88" i="9" s="1"/>
  <c r="O69" i="11" s="1"/>
  <c r="N36" i="11"/>
  <c r="S36" i="11" s="1"/>
  <c r="U36" i="11"/>
  <c r="U41" i="11"/>
  <c r="U40" i="11"/>
  <c r="C9" i="9"/>
  <c r="D9" i="9" s="1"/>
  <c r="O7" i="11" s="1"/>
  <c r="Q7" i="11" s="1"/>
  <c r="C48" i="9"/>
  <c r="D48" i="9" s="1"/>
  <c r="O34" i="11" s="1"/>
  <c r="Q34" i="11" s="1"/>
  <c r="C87" i="9"/>
  <c r="D87" i="9" s="1"/>
  <c r="U37" i="11"/>
  <c r="U38" i="11"/>
  <c r="T34" i="11"/>
  <c r="C95" i="9"/>
  <c r="D95" i="9" s="1"/>
  <c r="O75" i="11" s="1"/>
  <c r="N67" i="11"/>
  <c r="J44" i="11"/>
  <c r="K44" i="11" s="1"/>
  <c r="L44" i="11" s="1"/>
  <c r="U44" i="11" s="1"/>
  <c r="I46" i="11"/>
  <c r="C85" i="9"/>
  <c r="D85" i="9" s="1"/>
  <c r="O67" i="11" s="1"/>
  <c r="C53" i="9"/>
  <c r="D53" i="9" s="1"/>
  <c r="C73" i="9"/>
  <c r="D73" i="9" s="1"/>
  <c r="O42" i="11" s="1"/>
  <c r="Q42" i="11" s="1"/>
  <c r="R42" i="11" s="1"/>
  <c r="N75" i="11"/>
  <c r="N11" i="11"/>
  <c r="S11" i="11" s="1"/>
  <c r="C70" i="9"/>
  <c r="D70" i="9" s="1"/>
  <c r="O36" i="11" s="1"/>
  <c r="Q36" i="11" s="1"/>
  <c r="N39" i="11"/>
  <c r="O39" i="11" s="1"/>
  <c r="C29" i="9"/>
  <c r="D29" i="9" s="1"/>
  <c r="O29" i="11" s="1"/>
  <c r="Q29" i="11" s="1"/>
  <c r="R29" i="11" s="1"/>
  <c r="C43" i="9"/>
  <c r="D43" i="9" s="1"/>
  <c r="D44" i="9" s="1"/>
  <c r="C44" i="9" s="1"/>
  <c r="N54" i="11"/>
  <c r="C82" i="9"/>
  <c r="D82" i="9" s="1"/>
  <c r="O64" i="11" s="1"/>
  <c r="P64" i="11" s="1"/>
  <c r="C16" i="9"/>
  <c r="D16" i="9" s="1"/>
  <c r="O11" i="11" s="1"/>
  <c r="Q11" i="11" s="1"/>
  <c r="R11" i="11" s="1"/>
  <c r="J19" i="11"/>
  <c r="K19" i="11" s="1"/>
  <c r="L19" i="11" s="1"/>
  <c r="C14" i="9"/>
  <c r="D14" i="9" s="1"/>
  <c r="O9" i="11" s="1"/>
  <c r="U9" i="11"/>
  <c r="N9" i="11"/>
  <c r="S9" i="11" s="1"/>
  <c r="C19" i="9"/>
  <c r="D19" i="9" s="1"/>
  <c r="O15" i="11" s="1"/>
  <c r="Q15" i="11" s="1"/>
  <c r="R15" i="11" s="1"/>
  <c r="N66" i="11"/>
  <c r="N57" i="11"/>
  <c r="N26" i="11"/>
  <c r="S26" i="11" s="1"/>
  <c r="C34" i="9"/>
  <c r="D34" i="9" s="1"/>
  <c r="O26" i="11" s="1"/>
  <c r="Q26" i="11" s="1"/>
  <c r="R26" i="11" s="1"/>
  <c r="U20" i="11"/>
  <c r="C79" i="9"/>
  <c r="D79" i="9" s="1"/>
  <c r="O63" i="11" s="1"/>
  <c r="C33" i="9"/>
  <c r="D33" i="9" s="1"/>
  <c r="O25" i="11" s="1"/>
  <c r="Q25" i="11" s="1"/>
  <c r="R25" i="11" s="1"/>
  <c r="N63" i="11"/>
  <c r="U64" i="11"/>
  <c r="C90" i="9"/>
  <c r="D90" i="9" s="1"/>
  <c r="O71" i="11" s="1"/>
  <c r="C49" i="9"/>
  <c r="D49" i="9" s="1"/>
  <c r="O57" i="11" s="1"/>
  <c r="N72" i="11"/>
  <c r="N38" i="11"/>
  <c r="S38" i="11" s="1"/>
  <c r="T38" i="11" s="1"/>
  <c r="C92" i="9"/>
  <c r="D92" i="9" s="1"/>
  <c r="O72" i="11" s="1"/>
  <c r="N27" i="11"/>
  <c r="S27" i="11" s="1"/>
  <c r="N25" i="11"/>
  <c r="S25" i="11" s="1"/>
  <c r="N37" i="11"/>
  <c r="S37" i="11" s="1"/>
  <c r="T37" i="11" s="1"/>
  <c r="N71" i="11"/>
  <c r="N21" i="11"/>
  <c r="S21" i="11" s="1"/>
  <c r="T21" i="11" s="1"/>
  <c r="N56" i="11"/>
  <c r="N20" i="11"/>
  <c r="S20" i="11" s="1"/>
  <c r="T20" i="11" s="1"/>
  <c r="C50" i="9"/>
  <c r="D50" i="9" s="1"/>
  <c r="O58" i="11" s="1"/>
  <c r="N61" i="11"/>
  <c r="N17" i="11"/>
  <c r="S17" i="11" s="1"/>
  <c r="N30" i="11"/>
  <c r="S30" i="11" s="1"/>
  <c r="C77" i="9"/>
  <c r="D77" i="9" s="1"/>
  <c r="O61" i="11" s="1"/>
  <c r="N12" i="11"/>
  <c r="S12" i="11" s="1"/>
  <c r="N10" i="11"/>
  <c r="S10" i="11" s="1"/>
  <c r="C15" i="9"/>
  <c r="D15" i="9" s="1"/>
  <c r="O10" i="11" s="1"/>
  <c r="Q10" i="11" s="1"/>
  <c r="R10" i="11" s="1"/>
  <c r="N16" i="11"/>
  <c r="S16" i="11" s="1"/>
  <c r="T16" i="11" s="1"/>
  <c r="N55" i="11"/>
  <c r="C18" i="9"/>
  <c r="D18" i="9" s="1"/>
  <c r="O14" i="11" s="1"/>
  <c r="Q14" i="11" s="1"/>
  <c r="R14" i="11" s="1"/>
  <c r="C47" i="9"/>
  <c r="D47" i="9" s="1"/>
  <c r="O56" i="11" s="1"/>
  <c r="C21" i="9"/>
  <c r="D21" i="9" s="1"/>
  <c r="O17" i="11" s="1"/>
  <c r="Q17" i="11" s="1"/>
  <c r="R17" i="11" s="1"/>
  <c r="N58" i="11"/>
  <c r="N15" i="11"/>
  <c r="S15" i="11" s="1"/>
  <c r="C93" i="9"/>
  <c r="D93" i="9" s="1"/>
  <c r="O73" i="11" s="1"/>
  <c r="P73" i="11" s="1"/>
  <c r="U21" i="11"/>
  <c r="U68" i="11"/>
  <c r="C17" i="9"/>
  <c r="D17" i="9" s="1"/>
  <c r="O12" i="11" s="1"/>
  <c r="Q12" i="11" s="1"/>
  <c r="R12" i="11" s="1"/>
  <c r="N14" i="11"/>
  <c r="S14" i="11" s="1"/>
  <c r="C30" i="9"/>
  <c r="D30" i="9" s="1"/>
  <c r="O30" i="11" s="1"/>
  <c r="U16" i="11"/>
  <c r="C35" i="9"/>
  <c r="D35" i="9" s="1"/>
  <c r="O27" i="11" s="1"/>
  <c r="U60" i="11"/>
  <c r="U24" i="11"/>
  <c r="U70" i="11"/>
  <c r="U62" i="11"/>
  <c r="U73" i="11"/>
  <c r="U74" i="11"/>
  <c r="C89" i="9"/>
  <c r="D89" i="9" s="1"/>
  <c r="O70" i="11" s="1"/>
  <c r="P70" i="11" s="1"/>
  <c r="I32" i="11"/>
  <c r="C76" i="9"/>
  <c r="D76" i="9" s="1"/>
  <c r="O60" i="11" s="1"/>
  <c r="P60" i="11" s="1"/>
  <c r="N74" i="11"/>
  <c r="P74" i="11" s="1"/>
  <c r="C32" i="9"/>
  <c r="D32" i="9" s="1"/>
  <c r="O24" i="11" s="1"/>
  <c r="Q24" i="11" s="1"/>
  <c r="R24" i="11" s="1"/>
  <c r="P7" i="11"/>
  <c r="P32" i="11" s="1"/>
  <c r="P69" i="11"/>
  <c r="T29" i="11"/>
  <c r="Q9" i="11"/>
  <c r="Q16" i="11"/>
  <c r="R16" i="11" s="1"/>
  <c r="Q37" i="11"/>
  <c r="R37" i="11" s="1"/>
  <c r="Q22" i="11"/>
  <c r="R22" i="11" s="1"/>
  <c r="T22" i="11"/>
  <c r="Q20" i="11"/>
  <c r="R20" i="11" s="1"/>
  <c r="Q21" i="11"/>
  <c r="R21" i="11" s="1"/>
  <c r="Q40" i="11"/>
  <c r="R40" i="11" s="1"/>
  <c r="T40" i="11"/>
  <c r="O41" i="11"/>
  <c r="Q38" i="11"/>
  <c r="R38" i="11" s="1"/>
  <c r="P34" i="11"/>
  <c r="R34" i="11" s="1"/>
  <c r="C78" i="9"/>
  <c r="D78" i="9" s="1"/>
  <c r="O62" i="11" s="1"/>
  <c r="P62" i="11" s="1"/>
  <c r="C54" i="9"/>
  <c r="D54" i="9" s="1"/>
  <c r="O68" i="11"/>
  <c r="O44" i="11"/>
  <c r="Q44" i="11" s="1"/>
  <c r="R44" i="11" s="1"/>
  <c r="C40" i="9"/>
  <c r="D40" i="9" s="1"/>
  <c r="D39" i="9"/>
  <c r="O53" i="11" s="1"/>
  <c r="P53" i="11" s="1"/>
  <c r="P66" i="11" l="1"/>
  <c r="O54" i="11"/>
  <c r="P75" i="11"/>
  <c r="T7" i="11"/>
  <c r="T11" i="11"/>
  <c r="N44" i="11"/>
  <c r="S44" i="11" s="1"/>
  <c r="T44" i="11" s="1"/>
  <c r="T42" i="11"/>
  <c r="P67" i="11"/>
  <c r="P36" i="11"/>
  <c r="R36" i="11" s="1"/>
  <c r="T15" i="11"/>
  <c r="T36" i="11"/>
  <c r="R7" i="11"/>
  <c r="S39" i="11"/>
  <c r="T39" i="11" s="1"/>
  <c r="P54" i="11"/>
  <c r="U19" i="11"/>
  <c r="N19" i="11"/>
  <c r="S19" i="11" s="1"/>
  <c r="C22" i="9"/>
  <c r="D22" i="9" s="1"/>
  <c r="O19" i="11" s="1"/>
  <c r="Q19" i="11" s="1"/>
  <c r="R9" i="11"/>
  <c r="T9" i="11"/>
  <c r="I47" i="11"/>
  <c r="P58" i="11"/>
  <c r="P63" i="11"/>
  <c r="T26" i="11"/>
  <c r="T25" i="11"/>
  <c r="P72" i="11"/>
  <c r="P71" i="11"/>
  <c r="P57" i="11"/>
  <c r="T27" i="11"/>
  <c r="O55" i="11"/>
  <c r="P55" i="11" s="1"/>
  <c r="T12" i="11"/>
  <c r="P68" i="11"/>
  <c r="T24" i="11"/>
  <c r="Q27" i="11"/>
  <c r="R27" i="11" s="1"/>
  <c r="T14" i="11"/>
  <c r="P56" i="11"/>
  <c r="P61" i="11"/>
  <c r="T17" i="11"/>
  <c r="T10" i="11"/>
  <c r="Q30" i="11"/>
  <c r="R30" i="11" s="1"/>
  <c r="T30" i="11"/>
  <c r="Q41" i="11"/>
  <c r="R41" i="11" s="1"/>
  <c r="T41" i="11"/>
  <c r="P46" i="11" l="1"/>
  <c r="P47" i="11" s="1"/>
  <c r="Q32" i="11"/>
  <c r="R19" i="11"/>
  <c r="R32" i="11" s="1"/>
  <c r="T19" i="11"/>
  <c r="Q39" i="11"/>
  <c r="R39" i="11" s="1"/>
  <c r="Q46" i="11" l="1"/>
  <c r="R46" i="11"/>
  <c r="S51" i="11" s="1"/>
  <c r="S50" i="11"/>
  <c r="R50" i="11"/>
  <c r="Q47" i="11"/>
  <c r="R51" i="11" l="1"/>
  <c r="R47" i="11"/>
  <c r="B65" i="5" s="1"/>
  <c r="B66" i="5" s="1"/>
</calcChain>
</file>

<file path=xl/comments1.xml><?xml version="1.0" encoding="utf-8"?>
<comments xmlns="http://schemas.openxmlformats.org/spreadsheetml/2006/main">
  <authors>
    <author>Heather Garland</author>
  </authors>
  <commentList>
    <comment ref="B26" authorId="0">
      <text>
        <r>
          <rPr>
            <b/>
            <sz val="9"/>
            <color indexed="81"/>
            <rFont val="Tahoma"/>
            <family val="2"/>
          </rPr>
          <t>Heather Garland:</t>
        </r>
        <r>
          <rPr>
            <sz val="9"/>
            <color indexed="81"/>
            <rFont val="Tahoma"/>
            <family val="2"/>
          </rPr>
          <t xml:space="preserve">
Used Meeks weight for a 60 gallon and factored to a 64 gallon.</t>
        </r>
      </text>
    </comment>
    <comment ref="B27" authorId="0">
      <text>
        <r>
          <rPr>
            <b/>
            <sz val="9"/>
            <color indexed="81"/>
            <rFont val="Tahoma"/>
            <family val="2"/>
          </rPr>
          <t>Heather Garland:</t>
        </r>
        <r>
          <rPr>
            <sz val="9"/>
            <color indexed="81"/>
            <rFont val="Tahoma"/>
            <family val="2"/>
          </rPr>
          <t xml:space="preserve">
Used Meeks weight for a 90 gallon and factored to a 94 gallon.</t>
        </r>
      </text>
    </comment>
  </commentList>
</comments>
</file>

<file path=xl/comments2.xml><?xml version="1.0" encoding="utf-8"?>
<comments xmlns="http://schemas.openxmlformats.org/spreadsheetml/2006/main">
  <authors>
    <author>Heather Garland</author>
  </authors>
  <commentList>
    <comment ref="D7" authorId="0">
      <text>
        <r>
          <rPr>
            <b/>
            <sz val="9"/>
            <color indexed="81"/>
            <rFont val="Tahoma"/>
            <family val="2"/>
          </rPr>
          <t>Heather Garland:</t>
        </r>
        <r>
          <rPr>
            <sz val="9"/>
            <color indexed="81"/>
            <rFont val="Tahoma"/>
            <family val="2"/>
          </rPr>
          <t xml:space="preserve">
Note:  We updated the customer counts to current as all customers now have a cart.  In the last genearal rate filing, most customers had a can.</t>
        </r>
      </text>
    </comment>
  </commentList>
</comments>
</file>

<file path=xl/comments3.xml><?xml version="1.0" encoding="utf-8"?>
<comments xmlns="http://schemas.openxmlformats.org/spreadsheetml/2006/main">
  <authors>
    <author>WCNX</author>
  </authors>
  <commentList>
    <comment ref="D1" authorId="0">
      <text>
        <r>
          <rPr>
            <b/>
            <sz val="8"/>
            <color indexed="81"/>
            <rFont val="Tahoma"/>
            <family val="2"/>
          </rPr>
          <t>WCNX:</t>
        </r>
        <r>
          <rPr>
            <sz val="8"/>
            <color indexed="81"/>
            <rFont val="Tahoma"/>
            <family val="2"/>
          </rPr>
          <t xml:space="preserve">
Include bill areas: Butlers Cove, Lacey, Olympia, Summit Lake, Tumwater, and Contract. Contract is the Nisqually Tribe, which is non-regulated but because it's so small we include it in the Pacific regulated revenue.  Billed at Pacific Tariff rates.</t>
        </r>
      </text>
    </comment>
    <comment ref="E4" authorId="0">
      <text>
        <r>
          <rPr>
            <b/>
            <sz val="8"/>
            <color indexed="81"/>
            <rFont val="Tahoma"/>
            <family val="2"/>
          </rPr>
          <t>WCNX:</t>
        </r>
        <r>
          <rPr>
            <sz val="8"/>
            <color indexed="81"/>
            <rFont val="Tahoma"/>
            <family val="2"/>
          </rPr>
          <t xml:space="preserve">
Populate from the "Rate Audit" tool.  Remember to divide the rates by two if they are a bi-monthly rate in the billing system.</t>
        </r>
      </text>
    </comment>
    <comment ref="H4" authorId="0">
      <text>
        <r>
          <rPr>
            <b/>
            <sz val="8"/>
            <color indexed="81"/>
            <rFont val="Tahoma"/>
            <family val="2"/>
          </rPr>
          <t>WCNX:</t>
        </r>
        <r>
          <rPr>
            <sz val="8"/>
            <color indexed="81"/>
            <rFont val="Tahoma"/>
            <family val="2"/>
          </rPr>
          <t xml:space="preserve">
Populate using the "Data" tab, which is derived from the Monthly Revenue Booking tool.</t>
        </r>
      </text>
    </comment>
  </commentList>
</comments>
</file>

<file path=xl/sharedStrings.xml><?xml version="1.0" encoding="utf-8"?>
<sst xmlns="http://schemas.openxmlformats.org/spreadsheetml/2006/main" count="543" uniqueCount="424">
  <si>
    <t xml:space="preserve"> </t>
  </si>
  <si>
    <t>1-35 gal Cart Wkly</t>
  </si>
  <si>
    <t>1-48 gal Cart Wkly</t>
  </si>
  <si>
    <t>1-64 gal Cart Wkly</t>
  </si>
  <si>
    <t>1-96 gal Cart Wkly</t>
  </si>
  <si>
    <t>1-35 gal Cart EOW</t>
  </si>
  <si>
    <t>1-48 gal Cart EOW</t>
  </si>
  <si>
    <t>1-64 gal Cart EOW</t>
  </si>
  <si>
    <t>1-96 gal Cart EOW</t>
  </si>
  <si>
    <t>1-35 gal Cart Monthly</t>
  </si>
  <si>
    <t>1-48 gal Cart Monthly</t>
  </si>
  <si>
    <t>1-64 gal Cart Monthly</t>
  </si>
  <si>
    <t>1-96 gal Cart Monthly</t>
  </si>
  <si>
    <t>1-35 gal Cart On Call Svc</t>
  </si>
  <si>
    <t>1-48 gal Cart On Call Svc</t>
  </si>
  <si>
    <t>1-64 gal Cart On Call Svc</t>
  </si>
  <si>
    <t>1-96 gal Cart On Call Svc</t>
  </si>
  <si>
    <t>Extra Pickup</t>
  </si>
  <si>
    <t>Total</t>
  </si>
  <si>
    <t>2 Yard Wkly</t>
  </si>
  <si>
    <t>1 Yard EOW</t>
  </si>
  <si>
    <t>2 Yard EOW</t>
  </si>
  <si>
    <t>Extra Yardage</t>
  </si>
  <si>
    <t>Monthly Factor</t>
  </si>
  <si>
    <t>Pickups:</t>
  </si>
  <si>
    <t>1 unit</t>
  </si>
  <si>
    <t>2 units</t>
  </si>
  <si>
    <t>3 units</t>
  </si>
  <si>
    <t>4 units</t>
  </si>
  <si>
    <t>5 units</t>
  </si>
  <si>
    <t>6 units</t>
  </si>
  <si>
    <t>7 unit</t>
  </si>
  <si>
    <t>5 Times per Week</t>
  </si>
  <si>
    <t>4 Times per Week</t>
  </si>
  <si>
    <t>3 Times per Week</t>
  </si>
  <si>
    <t>2 Times per Week</t>
  </si>
  <si>
    <t>Weekly Pickup (WG)</t>
  </si>
  <si>
    <t>Every Other Week (EOWG)</t>
  </si>
  <si>
    <t>Monthly (MG)</t>
  </si>
  <si>
    <t>Meeks Weights</t>
  </si>
  <si>
    <t>Res'l</t>
  </si>
  <si>
    <t>Pounds per Pickup</t>
  </si>
  <si>
    <t>20 gal minican</t>
  </si>
  <si>
    <t>1 can</t>
  </si>
  <si>
    <t>2 cans</t>
  </si>
  <si>
    <t>3 cans</t>
  </si>
  <si>
    <t>Lbs. per ton</t>
  </si>
  <si>
    <t>4 cans</t>
  </si>
  <si>
    <t>Yds. Per ton</t>
  </si>
  <si>
    <t>n/a</t>
  </si>
  <si>
    <t>5 cans</t>
  </si>
  <si>
    <t>6 cans</t>
  </si>
  <si>
    <t>Once a month</t>
  </si>
  <si>
    <t>Extras</t>
  </si>
  <si>
    <t>Com'l</t>
  </si>
  <si>
    <t>Cans</t>
  </si>
  <si>
    <t>1 yd container</t>
  </si>
  <si>
    <t>1.5 yd container</t>
  </si>
  <si>
    <t>*</t>
  </si>
  <si>
    <t>2 yd container</t>
  </si>
  <si>
    <t>3 yd container</t>
  </si>
  <si>
    <t>4 yd container</t>
  </si>
  <si>
    <t>6 yd container</t>
  </si>
  <si>
    <t>8 yd container</t>
  </si>
  <si>
    <t>1 yd packer/compactor</t>
  </si>
  <si>
    <t>1.5 yd packer/compactor</t>
  </si>
  <si>
    <t>2 yd packer/compactor</t>
  </si>
  <si>
    <t>3 yd packer/compactor</t>
  </si>
  <si>
    <t>4 yd packer/compactor</t>
  </si>
  <si>
    <t>5 yd packer/compactor</t>
  </si>
  <si>
    <t>6 yd packer/compactor</t>
  </si>
  <si>
    <t>8 yd packer/compactor</t>
  </si>
  <si>
    <t>Yards</t>
  </si>
  <si>
    <t>* not on meeks - calculated by staff</t>
  </si>
  <si>
    <t>Per Ton</t>
  </si>
  <si>
    <t>Per Pound</t>
  </si>
  <si>
    <t>Gross Up Factors</t>
  </si>
  <si>
    <t xml:space="preserve">Current Rate </t>
  </si>
  <si>
    <t>B&amp;O tax</t>
  </si>
  <si>
    <t>New Rate per ton</t>
  </si>
  <si>
    <t>WUTC fees</t>
  </si>
  <si>
    <t>Bad Debts</t>
  </si>
  <si>
    <t>Increase per ton</t>
  </si>
  <si>
    <t>Factor</t>
  </si>
  <si>
    <t>Grossed Up Increase per ton</t>
  </si>
  <si>
    <t>Tons Collected</t>
  </si>
  <si>
    <t>Tariff Rate Increase</t>
  </si>
  <si>
    <t>Residential Cans:</t>
  </si>
  <si>
    <t>Automated Service:</t>
  </si>
  <si>
    <t xml:space="preserve"> 35-gallon tote</t>
  </si>
  <si>
    <t xml:space="preserve"> 48-gallon tote</t>
  </si>
  <si>
    <t xml:space="preserve"> 64-gallon tote</t>
  </si>
  <si>
    <t xml:space="preserve"> 96-gallon tote</t>
  </si>
  <si>
    <t xml:space="preserve"> 35-gal tote every-other-week</t>
  </si>
  <si>
    <t xml:space="preserve"> 48-gal tote every-other-week</t>
  </si>
  <si>
    <t xml:space="preserve"> 64-gal tote every-other-week</t>
  </si>
  <si>
    <t xml:space="preserve"> 96-gal tote every-other-week</t>
  </si>
  <si>
    <t xml:space="preserve"> 35-gal tote once-per-month</t>
  </si>
  <si>
    <t xml:space="preserve"> 48-gal tote once-per-month</t>
  </si>
  <si>
    <t xml:space="preserve"> 64-gal tote once-per-month</t>
  </si>
  <si>
    <t xml:space="preserve"> 96-gal tote once-per-month</t>
  </si>
  <si>
    <t xml:space="preserve"> Occasional extra unit (All Sizes)</t>
  </si>
  <si>
    <t xml:space="preserve"> 35-gal tote on call</t>
  </si>
  <si>
    <t xml:space="preserve"> 48-gal tote on call</t>
  </si>
  <si>
    <t xml:space="preserve"> 64-gal tote on call</t>
  </si>
  <si>
    <t xml:space="preserve"> 96-gal tote on call</t>
  </si>
  <si>
    <t>Drum</t>
  </si>
  <si>
    <t>Special PU</t>
  </si>
  <si>
    <t>Litter Toter, per pu</t>
  </si>
  <si>
    <t>Bulky</t>
  </si>
  <si>
    <t>Loose</t>
  </si>
  <si>
    <t>Additional yard</t>
  </si>
  <si>
    <t>Minimum</t>
  </si>
  <si>
    <t>All container per yard</t>
  </si>
  <si>
    <t>All Drop boxes per yard</t>
  </si>
  <si>
    <t>1 yard</t>
  </si>
  <si>
    <t>1.5 yard</t>
  </si>
  <si>
    <t>2 yard</t>
  </si>
  <si>
    <t xml:space="preserve"> 35-gal cart </t>
  </si>
  <si>
    <t xml:space="preserve"> 48-gal cart </t>
  </si>
  <si>
    <t xml:space="preserve"> 64-gal cart</t>
  </si>
  <si>
    <t xml:space="preserve"> 96-gal cart</t>
  </si>
  <si>
    <t>Note 2 - Each Addn'l Unit</t>
  </si>
  <si>
    <t>Note 4 - Grouped Cans</t>
  </si>
  <si>
    <t>Note 4 - Non-Grouped Cans</t>
  </si>
  <si>
    <t>Note 5 - 35 Gal Mo. Min</t>
  </si>
  <si>
    <t>Note 5 - 48 Gal Mo. Min</t>
  </si>
  <si>
    <t>Note 5 - 64 Gal Mo. Min</t>
  </si>
  <si>
    <t>Note 5 - 96 Gal Mo. Min</t>
  </si>
  <si>
    <t>Note 3 - Monthly Min.</t>
  </si>
  <si>
    <t>Residential</t>
  </si>
  <si>
    <t>Commercial</t>
  </si>
  <si>
    <t>Increase/(Decrease)</t>
  </si>
  <si>
    <t>Disposal Fee Revenue Increase/(Decrease)</t>
  </si>
  <si>
    <t>Company Proposed Rates</t>
  </si>
  <si>
    <t>Res'l &amp; Com'l</t>
  </si>
  <si>
    <t>Revenue Inc from Co Proposed Rates</t>
  </si>
  <si>
    <t>Collected Revenue Excess/(Deficiency)</t>
  </si>
  <si>
    <t>Tariff Page</t>
  </si>
  <si>
    <t>Scheduled Service</t>
  </si>
  <si>
    <t>Monthly Customers</t>
  </si>
  <si>
    <t>Monthly Frequency</t>
  </si>
  <si>
    <t>Annual PU's</t>
  </si>
  <si>
    <t>Calculated Annual Pounds</t>
  </si>
  <si>
    <t>Adjusted Annual Pounds</t>
  </si>
  <si>
    <t>Increase/
(Decrease)</t>
  </si>
  <si>
    <t>Gross Up</t>
  </si>
  <si>
    <t>Company Current Tariff</t>
  </si>
  <si>
    <t>Staff Calculated Rate</t>
  </si>
  <si>
    <t>Company Proposed Tariff</t>
  </si>
  <si>
    <t>Company Current Revenue</t>
  </si>
  <si>
    <t>Company Proposed Revenue</t>
  </si>
  <si>
    <t>Company Increased/(Decreased) Revenue</t>
  </si>
  <si>
    <t>Revised Tariff Rate</t>
  </si>
  <si>
    <t>Totals</t>
  </si>
  <si>
    <t>No Current Customers</t>
  </si>
  <si>
    <t>Adjustment Factor Calculation</t>
  </si>
  <si>
    <t>Total Tonnage</t>
  </si>
  <si>
    <t>Total Pounds</t>
  </si>
  <si>
    <t>Total Pick Ups</t>
  </si>
  <si>
    <t>Adjustment factor</t>
  </si>
  <si>
    <t>48 gallon cart</t>
  </si>
  <si>
    <t>35 gallon cart</t>
  </si>
  <si>
    <t>Litter Toter, per month (Min.)</t>
  </si>
  <si>
    <t>Commercial Service</t>
  </si>
  <si>
    <t>Note 4 (extras)</t>
  </si>
  <si>
    <t>Note 3 (Monthly Min.)</t>
  </si>
  <si>
    <t>Note 4 (extra recepticles)</t>
  </si>
  <si>
    <t>Note 4 (recepticles not placed together)</t>
  </si>
  <si>
    <t>Note 5 (Automated Carts Monthly Min.)</t>
  </si>
  <si>
    <t>Residential Service</t>
  </si>
  <si>
    <t>35-gal cart Special PU</t>
  </si>
  <si>
    <t>48-gal cart Special PU</t>
  </si>
  <si>
    <t>64-gal cart Special PU</t>
  </si>
  <si>
    <t>96-gal cart Special PU</t>
  </si>
  <si>
    <t>from TG-121791 (Most recent rate case)</t>
  </si>
  <si>
    <t xml:space="preserve">Kitsap </t>
  </si>
  <si>
    <t>Kitsap</t>
  </si>
  <si>
    <t>Item 55, page 16A</t>
  </si>
  <si>
    <t>Item 100, pg 21A</t>
  </si>
  <si>
    <t>Item 100, pg 22A</t>
  </si>
  <si>
    <t>Item 120, pg 28A</t>
  </si>
  <si>
    <t>Item 130, pg 28A</t>
  </si>
  <si>
    <t>Item 150, pg 28A</t>
  </si>
  <si>
    <t>Item 207, pg 32A</t>
  </si>
  <si>
    <t>Item 240, pg 35A</t>
  </si>
  <si>
    <t>Item 245, pg 36A</t>
  </si>
  <si>
    <t>Annual</t>
  </si>
  <si>
    <t>28A</t>
  </si>
  <si>
    <t>35A</t>
  </si>
  <si>
    <t>36A</t>
  </si>
  <si>
    <t>Litter</t>
  </si>
  <si>
    <t>Litter, Min</t>
  </si>
  <si>
    <t xml:space="preserve"> 1 Yard Wkly</t>
  </si>
  <si>
    <t xml:space="preserve"> Calculated Rate</t>
  </si>
  <si>
    <t>Supercan 64</t>
  </si>
  <si>
    <t>Supercan 94</t>
  </si>
  <si>
    <t xml:space="preserve">Current </t>
  </si>
  <si>
    <t xml:space="preserve">Proposed </t>
  </si>
  <si>
    <t>Increase</t>
  </si>
  <si>
    <t>Rate</t>
  </si>
  <si>
    <t xml:space="preserve">Tariff </t>
  </si>
  <si>
    <t xml:space="preserve"> Rate</t>
  </si>
  <si>
    <t>Effective</t>
  </si>
  <si>
    <t>Pass Thru Tons</t>
  </si>
  <si>
    <t>Pass Thru Incr</t>
  </si>
  <si>
    <t>Mason County Garbage Company, Inc. G-88</t>
  </si>
  <si>
    <t>Dump Fee Calc References</t>
  </si>
  <si>
    <t>Dump Fee Calculation - Kitsap County</t>
  </si>
  <si>
    <t>Item 230, pg 34</t>
  </si>
  <si>
    <t>Olympic View Transfer Station</t>
  </si>
  <si>
    <t>Min. Fee</t>
  </si>
  <si>
    <t>Tires - Passenger Vehicle</t>
  </si>
  <si>
    <t>Tires - Commercial Truck</t>
  </si>
  <si>
    <t>Appliances</t>
  </si>
  <si>
    <t>Yard Waste</t>
  </si>
  <si>
    <t>Bulky Wate</t>
  </si>
  <si>
    <t>Processed Wood</t>
  </si>
  <si>
    <t>Dredge Soils</t>
  </si>
  <si>
    <t>45 gallon cart</t>
  </si>
  <si>
    <t>Check</t>
  </si>
  <si>
    <t xml:space="preserve">Kitsap Disposal Increase                                                        </t>
  </si>
  <si>
    <t>Effective 7-1-2019</t>
  </si>
  <si>
    <t>Extra Cart, Bag, Box etc</t>
  </si>
  <si>
    <t>Over-weight carts</t>
  </si>
  <si>
    <t>Extra Cart</t>
  </si>
  <si>
    <t>Oversized Cart</t>
  </si>
  <si>
    <t>Commerical</t>
  </si>
  <si>
    <t>32 gal cart on call</t>
  </si>
  <si>
    <t>KITSAP CO -REGULATED</t>
  </si>
  <si>
    <t>Mason County</t>
  </si>
  <si>
    <t>Mason Co. Regulated - Price Out</t>
  </si>
  <si>
    <t>Tariff Rate</t>
  </si>
  <si>
    <t>Service Code</t>
  </si>
  <si>
    <t>Service Code Description</t>
  </si>
  <si>
    <t>Revenue</t>
  </si>
  <si>
    <t>Customers</t>
  </si>
  <si>
    <t>RESIDENTIAL SERVICES</t>
  </si>
  <si>
    <t>Concatenate (Area &amp;LOB &amp; Service Code)</t>
  </si>
  <si>
    <t>Count (ensures no duplicates)</t>
  </si>
  <si>
    <t>RESIDENTIAL GARBAGE</t>
  </si>
  <si>
    <t>20RW1</t>
  </si>
  <si>
    <t>32RW1</t>
  </si>
  <si>
    <t>32RW2</t>
  </si>
  <si>
    <t>32RW3</t>
  </si>
  <si>
    <t>32RW4</t>
  </si>
  <si>
    <t>35RW1</t>
  </si>
  <si>
    <t>45RW1</t>
  </si>
  <si>
    <t>48RW1</t>
  </si>
  <si>
    <t>64RW1</t>
  </si>
  <si>
    <t>96RW1</t>
  </si>
  <si>
    <t>32RW5</t>
  </si>
  <si>
    <t>32RW6</t>
  </si>
  <si>
    <t>32RE1</t>
  </si>
  <si>
    <t>32RE2</t>
  </si>
  <si>
    <t>35RE1</t>
  </si>
  <si>
    <t>48RE1</t>
  </si>
  <si>
    <t>64RE1</t>
  </si>
  <si>
    <t>96RE1</t>
  </si>
  <si>
    <t>32RM1</t>
  </si>
  <si>
    <t>35RM1</t>
  </si>
  <si>
    <t>48RM1</t>
  </si>
  <si>
    <t>64RM1</t>
  </si>
  <si>
    <t>96RM1</t>
  </si>
  <si>
    <t>DRVNRW1</t>
  </si>
  <si>
    <t>DRVNRE1</t>
  </si>
  <si>
    <t>DRVNRM1</t>
  </si>
  <si>
    <t>DRVNRW2</t>
  </si>
  <si>
    <t>DRVNROC1</t>
  </si>
  <si>
    <t>DRVNRE2</t>
  </si>
  <si>
    <t>DRVNRM2</t>
  </si>
  <si>
    <t>REDELIVER</t>
  </si>
  <si>
    <t>RESTART</t>
  </si>
  <si>
    <t>32ROCPU</t>
  </si>
  <si>
    <t>35ROCC1</t>
  </si>
  <si>
    <t>48ROCC1</t>
  </si>
  <si>
    <t>64ROCC1</t>
  </si>
  <si>
    <t>WLKNRE1</t>
  </si>
  <si>
    <t>WLKNRM1</t>
  </si>
  <si>
    <t>WLKNRW1</t>
  </si>
  <si>
    <t>WLKNRW2</t>
  </si>
  <si>
    <t>96ROCC1</t>
  </si>
  <si>
    <t>EXPUR</t>
  </si>
  <si>
    <t>EXTRAR</t>
  </si>
  <si>
    <t>SUNKENR</t>
  </si>
  <si>
    <t>OFOWR</t>
  </si>
  <si>
    <t>STAIR-RES</t>
  </si>
  <si>
    <t>TRIPRCANS</t>
  </si>
  <si>
    <t>ADJOTHR</t>
  </si>
  <si>
    <t>TOTAL RESIDENTIAL GARBAGE</t>
  </si>
  <si>
    <t>RESIDENTIAL RECYCLING</t>
  </si>
  <si>
    <t>DRVNRE1RECY</t>
  </si>
  <si>
    <t>DRVNRE1RECYMA</t>
  </si>
  <si>
    <t>DRVNRE2RECY</t>
  </si>
  <si>
    <t>DRVNROC1RECY</t>
  </si>
  <si>
    <t>RECYR</t>
  </si>
  <si>
    <t>RECYONLY</t>
  </si>
  <si>
    <t>RECYCRMA</t>
  </si>
  <si>
    <t>RECYRNB</t>
  </si>
  <si>
    <t>RECYRNBMA</t>
  </si>
  <si>
    <t>RECYCLE NO BIN MONTHLY AR</t>
  </si>
  <si>
    <t>RECYONLYMA</t>
  </si>
  <si>
    <t>TOTAL RESIDENTIAL RECYCLING</t>
  </si>
  <si>
    <t>RESIDENTIAL YARD WASTE</t>
  </si>
  <si>
    <t>TOTAL RESIDENTIAL YARD WASTE</t>
  </si>
  <si>
    <t xml:space="preserve">COMMERCIAL SERVICES </t>
  </si>
  <si>
    <t>COMMERCIAL GARBAGE</t>
  </si>
  <si>
    <t>R1.5YDRENTM</t>
  </si>
  <si>
    <t>R2YDRENTM</t>
  </si>
  <si>
    <t>R1YDRENTM</t>
  </si>
  <si>
    <t>R1.5YDRENTT</t>
  </si>
  <si>
    <t>R2YDRENTT</t>
  </si>
  <si>
    <t>R1.5YDEK</t>
  </si>
  <si>
    <t>R1.5YDWK</t>
  </si>
  <si>
    <t>R1YDEK</t>
  </si>
  <si>
    <t>R1YDWK</t>
  </si>
  <si>
    <t>R2YDEK</t>
  </si>
  <si>
    <t>R2YDWK</t>
  </si>
  <si>
    <t>CDELC</t>
  </si>
  <si>
    <t>COMCAN</t>
  </si>
  <si>
    <t>R1YDPU</t>
  </si>
  <si>
    <t>R1.5YDRENTTM</t>
  </si>
  <si>
    <t>R2YDRENTTM</t>
  </si>
  <si>
    <t>UNLOCKREF</t>
  </si>
  <si>
    <t>CEXYD</t>
  </si>
  <si>
    <t>R2YDPU</t>
  </si>
  <si>
    <t>R1.5YDPU</t>
  </si>
  <si>
    <t>ROLLOUTOC</t>
  </si>
  <si>
    <t>CLSECOL</t>
  </si>
  <si>
    <t>CTRIP</t>
  </si>
  <si>
    <t>FUEL-COM MASON</t>
  </si>
  <si>
    <t>FUEL-RES MASON</t>
  </si>
  <si>
    <t>FUEL-RECY MASON</t>
  </si>
  <si>
    <t>FUEL-ACCTG MASON</t>
  </si>
  <si>
    <t>TOTAL COMMERCIAL GARBAGE</t>
  </si>
  <si>
    <t>DROP BOX SERVICES</t>
  </si>
  <si>
    <t>DROP BOX HAULS/RENTAL</t>
  </si>
  <si>
    <t>ROHAUL10</t>
  </si>
  <si>
    <t>ROHAUL20</t>
  </si>
  <si>
    <t>ROHAUL40</t>
  </si>
  <si>
    <t>CPHAUL10</t>
  </si>
  <si>
    <t>CPHAUL15</t>
  </si>
  <si>
    <t>CPHAUL20</t>
  </si>
  <si>
    <t>CPHAUL25</t>
  </si>
  <si>
    <t>CPHAUL30</t>
  </si>
  <si>
    <t>CPHAUL35</t>
  </si>
  <si>
    <t>ROHAUL20T</t>
  </si>
  <si>
    <t>ROHAUL40T</t>
  </si>
  <si>
    <t>RORENT10D</t>
  </si>
  <si>
    <t>RORENT20D</t>
  </si>
  <si>
    <t>RORENT40D</t>
  </si>
  <si>
    <t>RORENT10M</t>
  </si>
  <si>
    <t>RORENT20M</t>
  </si>
  <si>
    <t>RORENT40M</t>
  </si>
  <si>
    <t>ROLID</t>
  </si>
  <si>
    <t>RODEL</t>
  </si>
  <si>
    <t>ROMILE</t>
  </si>
  <si>
    <t>ROHAUL10T</t>
  </si>
  <si>
    <t>SP</t>
  </si>
  <si>
    <t>FUEL-RO MASON</t>
  </si>
  <si>
    <t>WASHOUT</t>
  </si>
  <si>
    <t>ROWAIT</t>
  </si>
  <si>
    <t>ROHOUR</t>
  </si>
  <si>
    <t>RORELOCATE</t>
  </si>
  <si>
    <t>FUEL</t>
  </si>
  <si>
    <t>TOTAL DROP BOX HAULS/RENTAL</t>
  </si>
  <si>
    <t>PASSTHROUGH DISPOSAL</t>
  </si>
  <si>
    <t>DISPOLY-TON</t>
  </si>
  <si>
    <t>DISPOLYMISC</t>
  </si>
  <si>
    <t>DISPMC-TON</t>
  </si>
  <si>
    <t>DISPMCMISC</t>
  </si>
  <si>
    <t>TOTAL PASSTHROUGH DISPOSAL</t>
  </si>
  <si>
    <t>Service Charges</t>
  </si>
  <si>
    <t>NSF FEES</t>
  </si>
  <si>
    <t>COLLECTION AGENCY FEE</t>
  </si>
  <si>
    <t>FINCHG</t>
  </si>
  <si>
    <t>FINANCE CHARGE</t>
  </si>
  <si>
    <t>ADJTAX</t>
  </si>
  <si>
    <t>TOTAL SERVICE CHARGES</t>
  </si>
  <si>
    <t>COMMERCIAL RECYCLE</t>
  </si>
  <si>
    <t>96CRCONGM1</t>
  </si>
  <si>
    <t>R2YDOCCW</t>
  </si>
  <si>
    <t>ROLLOUTOCC</t>
  </si>
  <si>
    <t>UNLOCKRECY</t>
  </si>
  <si>
    <t>WLKNRE1RECY</t>
  </si>
  <si>
    <t>WLKNRECY</t>
  </si>
  <si>
    <t>CLOCK</t>
  </si>
  <si>
    <t>WLKNRW2RECY</t>
  </si>
  <si>
    <t>WLKNRW2RECYMA</t>
  </si>
  <si>
    <t>WLKNRE1RECYMA</t>
  </si>
  <si>
    <t>DEL-REC</t>
  </si>
  <si>
    <t>RECYLOCK</t>
  </si>
  <si>
    <t>TOTAL COMMERCIAL REYCLE</t>
  </si>
  <si>
    <t>TOTAL REVENUE</t>
  </si>
  <si>
    <t>1.5 Yard Wkly</t>
  </si>
  <si>
    <t>1.5 Yard EOW</t>
  </si>
  <si>
    <t>16A</t>
  </si>
  <si>
    <t>Kitsap County Tons by Month</t>
  </si>
  <si>
    <t xml:space="preserve">Mason County Garbage, Inc </t>
  </si>
  <si>
    <t>May 15, 2019</t>
  </si>
  <si>
    <t>Month</t>
  </si>
  <si>
    <t>Route Tons</t>
  </si>
  <si>
    <t>RO Tons</t>
  </si>
  <si>
    <t>Total Tons</t>
  </si>
  <si>
    <t>January</t>
  </si>
  <si>
    <t>February</t>
  </si>
  <si>
    <t>March</t>
  </si>
  <si>
    <t>April</t>
  </si>
  <si>
    <t>May</t>
  </si>
  <si>
    <t>June</t>
  </si>
  <si>
    <t>July</t>
  </si>
  <si>
    <t>August</t>
  </si>
  <si>
    <t>September</t>
  </si>
  <si>
    <t>October</t>
  </si>
  <si>
    <t>November</t>
  </si>
  <si>
    <t>December</t>
  </si>
  <si>
    <t>Cost/Ton</t>
  </si>
  <si>
    <t>Expense</t>
  </si>
  <si>
    <t>Tons</t>
  </si>
  <si>
    <t>from 2018 tonnage data</t>
  </si>
  <si>
    <r>
      <t xml:space="preserve">Note: </t>
    </r>
    <r>
      <rPr>
        <sz val="11"/>
        <color theme="1"/>
        <rFont val="Calibri"/>
        <family val="2"/>
        <scheme val="minor"/>
      </rPr>
      <t xml:space="preserve"> The route tons and roll off tons in columns B and C were provided by the district along with the Cost/Ton.  We compared this to the invoices for each month noting only immaterial differences in expense.  We will use the Route Tons below in our dump fee calculation.  This is due to the significant change in tons since the general filing for Mason, due to the district now being fully carted.</t>
    </r>
  </si>
  <si>
    <t>Per Invoice</t>
  </si>
  <si>
    <t>Note 2 (Addn'l unit/bag)</t>
  </si>
  <si>
    <t>Removed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</si>
</sst>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000_);_(&quot;$&quot;* \(#,##0.000\);_(&quot;$&quot;* &quot;-&quot;??_);_(@_)"/>
    <numFmt numFmtId="167" formatCode="_(* #,##0.000000_);_(* \(#,##0.000000\);_(* &quot;-&quot;??_);_(@_)"/>
    <numFmt numFmtId="168" formatCode="_(&quot;$&quot;* #,##0.000000_);_(&quot;$&quot;* \(#,##0.000000\);_(&quot;$&quot;* &quot;-&quot;??_);_(@_)"/>
    <numFmt numFmtId="169" formatCode="0.0000%"/>
    <numFmt numFmtId="170" formatCode="_(&quot;$&quot;* #,##0_);_(&quot;$&quot;* \(#,##0\);_(&quot;$&quot;* &quot;-&quot;??_);_(@_)"/>
    <numFmt numFmtId="171" formatCode="_(* #,##0.000_);_(* \(#,##0.000\);_(* &quot;-&quot;??_);_(@_)"/>
    <numFmt numFmtId="172" formatCode="&quot;$&quot;#,##0\ ;\(&quot;$&quot;#,##0\)"/>
  </numFmts>
  <fonts count="7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name val="Arial"/>
      <family val="2"/>
    </font>
    <font>
      <sz val="11"/>
      <color indexed="8"/>
      <name val="Calibri"/>
      <family val="2"/>
    </font>
    <font>
      <b/>
      <sz val="12"/>
      <name val="Arial"/>
      <family val="2"/>
    </font>
    <font>
      <sz val="10"/>
      <name val="Arial"/>
      <family val="2"/>
    </font>
    <font>
      <b/>
      <sz val="8"/>
      <color indexed="81"/>
      <name val="Tahoma"/>
      <family val="2"/>
    </font>
    <font>
      <sz val="8"/>
      <color indexed="81"/>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2"/>
      <name val="Courier"/>
      <family val="3"/>
    </font>
    <font>
      <sz val="9"/>
      <color indexed="8"/>
      <name val="Arial"/>
      <family val="2"/>
    </font>
    <font>
      <sz val="10"/>
      <name val="Times New Roman"/>
      <family val="1"/>
    </font>
    <font>
      <sz val="11"/>
      <color indexed="8"/>
      <name val="Arial"/>
      <family val="2"/>
    </font>
    <font>
      <b/>
      <sz val="10"/>
      <color indexed="12"/>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u/>
      <sz val="11"/>
      <color indexed="12"/>
      <name val="Calibri"/>
      <family val="2"/>
    </font>
    <font>
      <sz val="11"/>
      <color indexed="62"/>
      <name val="Calibri"/>
      <family val="2"/>
    </font>
    <font>
      <sz val="10"/>
      <color indexed="12"/>
      <name val="Arial"/>
      <family val="2"/>
    </font>
    <font>
      <sz val="11"/>
      <color indexed="52"/>
      <name val="Calibri"/>
      <family val="2"/>
    </font>
    <font>
      <sz val="11"/>
      <color indexed="60"/>
      <name val="Calibri"/>
      <family val="2"/>
    </font>
    <font>
      <sz val="12"/>
      <name val="Helv"/>
    </font>
    <font>
      <i/>
      <sz val="10"/>
      <color indexed="10"/>
      <name val="Arial"/>
      <family val="2"/>
    </font>
    <font>
      <b/>
      <sz val="11"/>
      <color indexed="63"/>
      <name val="Calibri"/>
      <family val="2"/>
    </font>
    <font>
      <sz val="10"/>
      <name val="MS Sans Serif"/>
      <family val="2"/>
    </font>
    <font>
      <b/>
      <sz val="10"/>
      <name val="MS Sans Serif"/>
      <family val="2"/>
    </font>
    <font>
      <sz val="12"/>
      <name val="Arial MT"/>
    </font>
    <font>
      <b/>
      <u/>
      <sz val="11"/>
      <name val="Arial"/>
      <family val="2"/>
    </font>
    <font>
      <b/>
      <sz val="11"/>
      <color indexed="8"/>
      <name val="Calibri"/>
      <family val="2"/>
    </font>
    <font>
      <sz val="11"/>
      <color indexed="10"/>
      <name val="Calibri"/>
      <family val="2"/>
    </font>
    <font>
      <sz val="11"/>
      <name val="Calibri"/>
      <family val="2"/>
      <scheme val="minor"/>
    </font>
    <font>
      <b/>
      <sz val="11"/>
      <name val="Calibri"/>
      <family val="2"/>
      <scheme val="minor"/>
    </font>
    <font>
      <sz val="11"/>
      <color theme="3" tint="0.3999755851924192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color rgb="FF006100"/>
      <name val="Calibri"/>
      <family val="2"/>
      <scheme val="minor"/>
    </font>
    <font>
      <sz val="12"/>
      <name val="Arial"/>
      <family val="2"/>
    </font>
    <font>
      <sz val="8"/>
      <color indexed="56"/>
      <name val="Arial"/>
      <family val="2"/>
    </font>
    <font>
      <b/>
      <sz val="11"/>
      <color indexed="10"/>
      <name val="Calibri"/>
      <family val="2"/>
    </font>
    <font>
      <sz val="11"/>
      <color indexed="19"/>
      <name val="Calibri"/>
      <family val="2"/>
    </font>
    <font>
      <b/>
      <sz val="18"/>
      <color indexed="62"/>
      <name val="Cambria"/>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u/>
      <sz val="11"/>
      <color theme="10"/>
      <name val="Calibri"/>
      <family val="2"/>
    </font>
    <font>
      <sz val="9"/>
      <color indexed="81"/>
      <name val="Tahoma"/>
      <family val="2"/>
    </font>
    <font>
      <b/>
      <sz val="9"/>
      <color indexed="81"/>
      <name val="Tahoma"/>
      <family val="2"/>
    </font>
    <font>
      <b/>
      <sz val="9"/>
      <color indexed="8"/>
      <name val="Calibri"/>
      <family val="2"/>
    </font>
    <font>
      <sz val="9"/>
      <color indexed="8"/>
      <name val="Calibri"/>
      <family val="2"/>
    </font>
    <font>
      <b/>
      <u/>
      <sz val="9"/>
      <color indexed="8"/>
      <name val="Calibri"/>
      <family val="2"/>
    </font>
    <font>
      <b/>
      <sz val="9"/>
      <color indexed="50"/>
      <name val="Calibri"/>
      <family val="2"/>
    </font>
    <font>
      <b/>
      <sz val="9"/>
      <name val="Calibri"/>
      <family val="2"/>
    </font>
    <font>
      <sz val="9"/>
      <name val="Calibri"/>
      <family val="2"/>
    </font>
    <font>
      <sz val="11"/>
      <color rgb="FF000000"/>
      <name val="Calibri"/>
      <family val="2"/>
      <scheme val="minor"/>
    </font>
    <font>
      <u/>
      <sz val="7.5"/>
      <color indexed="12"/>
      <name val="Arial"/>
      <family val="2"/>
    </font>
    <font>
      <sz val="12"/>
      <color indexed="8"/>
      <name val="Arial"/>
      <family val="2"/>
    </font>
    <font>
      <b/>
      <sz val="11"/>
      <color theme="1" tint="0.14996795556505021"/>
      <name val="Calibri"/>
      <family val="2"/>
      <scheme val="minor"/>
    </font>
    <font>
      <b/>
      <sz val="11"/>
      <name val="Century Gothic"/>
      <family val="2"/>
    </font>
    <font>
      <b/>
      <i/>
      <sz val="11"/>
      <color theme="1"/>
      <name val="Calibri"/>
      <family val="2"/>
      <scheme val="minor"/>
    </font>
  </fonts>
  <fills count="50">
    <fill>
      <patternFill patternType="none"/>
    </fill>
    <fill>
      <patternFill patternType="gray125"/>
    </fill>
    <fill>
      <patternFill patternType="solid">
        <fgColor indexed="45"/>
        <bgColor indexed="64"/>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patternFill>
    </fill>
    <fill>
      <patternFill patternType="solid">
        <fgColor indexed="55"/>
      </patternFill>
    </fill>
    <fill>
      <patternFill patternType="solid">
        <fgColor indexed="65"/>
        <bgColor indexed="10"/>
      </patternFill>
    </fill>
    <fill>
      <patternFill patternType="gray125">
        <fgColor indexed="10"/>
      </patternFill>
    </fill>
    <fill>
      <patternFill patternType="solid">
        <fgColor indexed="22"/>
        <bgColor indexed="64"/>
      </patternFill>
    </fill>
    <fill>
      <patternFill patternType="solid">
        <fgColor indexed="26"/>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C6EFCE"/>
      </patternFill>
    </fill>
    <fill>
      <patternFill patternType="mediumGray">
        <fgColor indexed="22"/>
      </patternFill>
    </fill>
    <fill>
      <patternFill patternType="solid">
        <fgColor indexed="43"/>
        <bgColor indexed="64"/>
      </patternFill>
    </fill>
    <fill>
      <patternFill patternType="solid">
        <fgColor indexed="48"/>
      </patternFill>
    </fill>
    <fill>
      <patternFill patternType="solid">
        <fgColor indexed="56"/>
      </patternFill>
    </fill>
    <fill>
      <patternFill patternType="solid">
        <fgColor indexed="54"/>
      </patternFill>
    </fill>
    <fill>
      <patternFill patternType="solid">
        <fgColor indexed="63"/>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79998168889431442"/>
        <bgColor indexed="65"/>
      </patternFill>
    </fill>
    <fill>
      <patternFill patternType="solid">
        <fgColor rgb="FFFFFF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indexed="9"/>
        <bgColor indexed="8"/>
      </patternFill>
    </fill>
    <fill>
      <patternFill patternType="solid">
        <fgColor theme="6" tint="0.39994506668294322"/>
        <bgColor indexed="64"/>
      </patternFill>
    </fill>
    <fill>
      <patternFill patternType="solid">
        <fgColor theme="4" tint="0.39994506668294322"/>
        <bgColor indexed="64"/>
      </patternFill>
    </fill>
    <fill>
      <patternFill patternType="solid">
        <fgColor theme="7" tint="0.79998168889431442"/>
        <bgColor indexed="64"/>
      </patternFill>
    </fill>
  </fills>
  <borders count="38">
    <border>
      <left/>
      <right/>
      <top/>
      <bottom/>
      <diagonal/>
    </border>
    <border>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double">
        <color indexed="62"/>
      </left>
      <right style="double">
        <color indexed="62"/>
      </right>
      <top style="double">
        <color indexed="62"/>
      </top>
      <bottom style="double">
        <color indexed="62"/>
      </bottom>
      <diagonal/>
    </border>
    <border>
      <left/>
      <right/>
      <top/>
      <bottom style="thick">
        <color indexed="56"/>
      </bottom>
      <diagonal/>
    </border>
    <border>
      <left/>
      <right/>
      <top/>
      <bottom style="thick">
        <color indexed="48"/>
      </bottom>
      <diagonal/>
    </border>
    <border>
      <left/>
      <right/>
      <top/>
      <bottom style="thick">
        <color indexed="27"/>
      </bottom>
      <diagonal/>
    </border>
    <border>
      <left/>
      <right/>
      <top/>
      <bottom style="medium">
        <color indexed="27"/>
      </bottom>
      <diagonal/>
    </border>
    <border>
      <left/>
      <right/>
      <top/>
      <bottom style="medium">
        <color indexed="48"/>
      </bottom>
      <diagonal/>
    </border>
    <border>
      <left/>
      <right/>
      <top/>
      <bottom style="double">
        <color indexed="10"/>
      </bottom>
      <diagonal/>
    </border>
    <border>
      <left/>
      <right/>
      <top/>
      <bottom style="double">
        <color indexed="51"/>
      </bottom>
      <diagonal/>
    </border>
    <border>
      <left style="thin">
        <color indexed="62"/>
      </left>
      <right style="thin">
        <color indexed="62"/>
      </right>
      <top style="thin">
        <color indexed="62"/>
      </top>
      <bottom style="thin">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s>
  <cellStyleXfs count="1131">
    <xf numFmtId="0" fontId="0" fillId="0" borderId="0"/>
    <xf numFmtId="43" fontId="5"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 fillId="0" borderId="0"/>
    <xf numFmtId="43" fontId="7" fillId="0" borderId="0" applyFont="0" applyFill="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22" borderId="0" applyNumberFormat="0" applyBorder="0" applyAlignment="0" applyProtection="0"/>
    <xf numFmtId="41" fontId="7" fillId="0" borderId="0"/>
    <xf numFmtId="0" fontId="11" fillId="5" borderId="0" applyNumberFormat="0" applyBorder="0" applyAlignment="0" applyProtection="0"/>
    <xf numFmtId="3" fontId="7" fillId="0" borderId="0"/>
    <xf numFmtId="0" fontId="12" fillId="23" borderId="3" applyNumberFormat="0" applyAlignment="0" applyProtection="0"/>
    <xf numFmtId="0" fontId="12" fillId="3" borderId="3" applyNumberFormat="0" applyAlignment="0" applyProtection="0"/>
    <xf numFmtId="0" fontId="13" fillId="24" borderId="4" applyNumberFormat="0" applyAlignment="0" applyProtection="0"/>
    <xf numFmtId="0" fontId="7" fillId="2" borderId="0">
      <alignment horizontal="center"/>
    </xf>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14" fillId="0" borderId="0"/>
    <xf numFmtId="0" fontId="15" fillId="0" borderId="0"/>
    <xf numFmtId="0" fontId="15" fillId="0" borderId="0"/>
    <xf numFmtId="0" fontId="16" fillId="25" borderId="1" applyAlignment="0">
      <alignment horizontal="right"/>
      <protection locked="0"/>
    </xf>
    <xf numFmtId="44" fontId="17"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18"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0" fontId="19" fillId="26" borderId="0">
      <alignment horizontal="right"/>
      <protection locked="0"/>
    </xf>
    <xf numFmtId="14" fontId="7" fillId="0" borderId="0"/>
    <xf numFmtId="0" fontId="20" fillId="0" borderId="0" applyNumberFormat="0" applyFill="0" applyBorder="0" applyAlignment="0" applyProtection="0"/>
    <xf numFmtId="2" fontId="19" fillId="26" borderId="0">
      <alignment horizontal="right"/>
      <protection locked="0"/>
    </xf>
    <xf numFmtId="1" fontId="7" fillId="0" borderId="0">
      <alignment horizontal="center"/>
    </xf>
    <xf numFmtId="0" fontId="21" fillId="6"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9" borderId="3" applyNumberFormat="0" applyAlignment="0" applyProtection="0"/>
    <xf numFmtId="3" fontId="31" fillId="27" borderId="0">
      <protection locked="0"/>
    </xf>
    <xf numFmtId="4" fontId="31" fillId="27" borderId="0">
      <protection locked="0"/>
    </xf>
    <xf numFmtId="0" fontId="32" fillId="0" borderId="10" applyNumberFormat="0" applyFill="0" applyAlignment="0" applyProtection="0"/>
    <xf numFmtId="0" fontId="33" fillId="13" borderId="0" applyNumberFormat="0" applyBorder="0" applyAlignment="0" applyProtection="0"/>
    <xf numFmtId="43" fontId="7" fillId="0" borderId="0"/>
    <xf numFmtId="0" fontId="34" fillId="0" borderId="0"/>
    <xf numFmtId="0" fontId="34" fillId="0" borderId="0"/>
    <xf numFmtId="0" fontId="34" fillId="0" borderId="0"/>
    <xf numFmtId="0" fontId="34" fillId="0" borderId="0"/>
    <xf numFmtId="0" fontId="34" fillId="0" borderId="0"/>
    <xf numFmtId="0" fontId="7" fillId="0" borderId="0"/>
    <xf numFmtId="0" fontId="1"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28" borderId="11" applyNumberFormat="0" applyFont="0" applyAlignment="0" applyProtection="0"/>
    <xf numFmtId="0" fontId="4" fillId="28" borderId="11" applyNumberFormat="0" applyFont="0" applyAlignment="0" applyProtection="0"/>
    <xf numFmtId="165" fontId="35" fillId="0" borderId="0" applyNumberFormat="0"/>
    <xf numFmtId="0" fontId="36" fillId="3" borderId="12"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165" fontId="7" fillId="0" borderId="0" applyFont="0" applyFill="0" applyBorder="0" applyAlignment="0" applyProtection="0"/>
    <xf numFmtId="10" fontId="7" fillId="0" borderId="0" applyFont="0" applyFill="0" applyBorder="0" applyAlignment="0" applyProtection="0"/>
    <xf numFmtId="0" fontId="7" fillId="0" borderId="0"/>
    <xf numFmtId="0" fontId="37" fillId="0" borderId="0" applyNumberFormat="0" applyFont="0" applyFill="0" applyBorder="0" applyAlignment="0" applyProtection="0">
      <alignment horizontal="left"/>
    </xf>
    <xf numFmtId="0" fontId="38" fillId="0" borderId="2">
      <alignment horizont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4" fillId="0" borderId="0">
      <alignment vertical="top"/>
    </xf>
    <xf numFmtId="0" fontId="14" fillId="0" borderId="0" applyNumberFormat="0" applyBorder="0" applyAlignment="0"/>
    <xf numFmtId="37" fontId="40" fillId="0" borderId="0"/>
    <xf numFmtId="37" fontId="6" fillId="0" borderId="0"/>
    <xf numFmtId="0" fontId="41" fillId="0" borderId="13" applyNumberFormat="0" applyFill="0" applyAlignment="0" applyProtection="0"/>
    <xf numFmtId="0" fontId="41" fillId="0" borderId="14" applyNumberFormat="0" applyFill="0" applyAlignment="0" applyProtection="0"/>
    <xf numFmtId="0" fontId="42" fillId="0" borderId="0" applyNumberFormat="0" applyFill="0" applyBorder="0" applyAlignment="0" applyProtection="0"/>
    <xf numFmtId="0" fontId="7" fillId="0" borderId="0"/>
    <xf numFmtId="0" fontId="7" fillId="0" borderId="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38" fontId="51" fillId="0" borderId="0" applyNumberFormat="0" applyFont="0" applyFill="0" applyBorder="0">
      <alignment horizontal="left" indent="4"/>
      <protection locked="0"/>
    </xf>
    <xf numFmtId="15" fontId="37" fillId="0" borderId="0" applyFont="0" applyFill="0" applyBorder="0" applyAlignment="0" applyProtection="0"/>
    <xf numFmtId="4" fontId="37" fillId="0" borderId="0" applyFont="0" applyFill="0" applyBorder="0" applyAlignment="0" applyProtection="0"/>
    <xf numFmtId="3" fontId="37" fillId="0" borderId="0" applyFont="0" applyFill="0" applyBorder="0" applyAlignment="0" applyProtection="0"/>
    <xf numFmtId="0" fontId="37" fillId="34" borderId="0" applyNumberFormat="0" applyFont="0" applyBorder="0" applyAlignment="0" applyProtection="0"/>
    <xf numFmtId="164" fontId="50" fillId="35" borderId="0" applyFont="0" applyFill="0" applyBorder="0" applyAlignment="0" applyProtection="0">
      <alignment wrapText="1"/>
    </xf>
    <xf numFmtId="0" fontId="7" fillId="0" borderId="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28" borderId="0" applyNumberFormat="0" applyBorder="0" applyAlignment="0" applyProtection="0"/>
    <xf numFmtId="0" fontId="10" fillId="8" borderId="0" applyNumberFormat="0" applyBorder="0" applyAlignment="0" applyProtection="0"/>
    <xf numFmtId="0" fontId="10" fillId="36" borderId="0" applyNumberFormat="0" applyBorder="0" applyAlignment="0" applyProtection="0"/>
    <xf numFmtId="0" fontId="10" fillId="22" borderId="0" applyNumberFormat="0" applyBorder="0" applyAlignment="0" applyProtection="0"/>
    <xf numFmtId="0" fontId="10" fillId="14"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3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22" borderId="0" applyNumberFormat="0" applyBorder="0" applyAlignment="0" applyProtection="0"/>
    <xf numFmtId="0" fontId="10" fillId="1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36" borderId="0" applyNumberFormat="0" applyBorder="0" applyAlignment="0" applyProtection="0"/>
    <xf numFmtId="0" fontId="10" fillId="20" borderId="0" applyNumberFormat="0" applyBorder="0" applyAlignment="0" applyProtection="0"/>
    <xf numFmtId="0" fontId="10" fillId="18" borderId="0" applyNumberFormat="0" applyBorder="0" applyAlignment="0" applyProtection="0"/>
    <xf numFmtId="41" fontId="7" fillId="0" borderId="0"/>
    <xf numFmtId="41" fontId="7" fillId="0" borderId="0"/>
    <xf numFmtId="41" fontId="7" fillId="0" borderId="0"/>
    <xf numFmtId="0" fontId="11" fillId="7" borderId="0" applyNumberFormat="0" applyBorder="0" applyAlignment="0" applyProtection="0"/>
    <xf numFmtId="3" fontId="7" fillId="0" borderId="0"/>
    <xf numFmtId="3" fontId="7" fillId="0" borderId="0"/>
    <xf numFmtId="3" fontId="7" fillId="0" borderId="0"/>
    <xf numFmtId="0" fontId="52" fillId="23" borderId="3" applyNumberFormat="0" applyAlignment="0" applyProtection="0"/>
    <xf numFmtId="0" fontId="55" fillId="23" borderId="3" applyNumberFormat="0" applyAlignment="0" applyProtection="0"/>
    <xf numFmtId="0" fontId="13" fillId="24" borderId="4" applyNumberFormat="0" applyAlignment="0" applyProtection="0"/>
    <xf numFmtId="0" fontId="13" fillId="39" borderId="23" applyNumberFormat="0" applyAlignment="0" applyProtection="0"/>
    <xf numFmtId="43" fontId="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0" fillId="0" borderId="0" applyNumberFormat="0" applyFill="0" applyBorder="0" applyAlignment="0" applyProtection="0"/>
    <xf numFmtId="0" fontId="21" fillId="8" borderId="0" applyNumberFormat="0" applyBorder="0" applyAlignment="0" applyProtection="0"/>
    <xf numFmtId="0" fontId="22" fillId="0" borderId="24" applyNumberFormat="0" applyFill="0" applyAlignment="0" applyProtection="0"/>
    <xf numFmtId="0" fontId="56" fillId="0" borderId="25" applyNumberFormat="0" applyFill="0" applyAlignment="0" applyProtection="0"/>
    <xf numFmtId="0" fontId="24" fillId="0" borderId="26" applyNumberFormat="0" applyFill="0" applyAlignment="0" applyProtection="0"/>
    <xf numFmtId="0" fontId="57" fillId="0" borderId="7" applyNumberFormat="0" applyFill="0" applyAlignment="0" applyProtection="0"/>
    <xf numFmtId="0" fontId="26" fillId="0" borderId="27" applyNumberFormat="0" applyFill="0" applyAlignment="0" applyProtection="0"/>
    <xf numFmtId="0" fontId="58" fillId="0" borderId="28" applyNumberFormat="0" applyFill="0" applyAlignment="0" applyProtection="0"/>
    <xf numFmtId="0" fontId="26" fillId="0" borderId="0" applyNumberFormat="0" applyFill="0" applyBorder="0" applyAlignment="0" applyProtection="0"/>
    <xf numFmtId="0" fontId="58" fillId="0" borderId="0" applyNumberFormat="0" applyFill="0" applyBorder="0" applyAlignment="0" applyProtection="0"/>
    <xf numFmtId="0" fontId="30" fillId="13" borderId="3" applyNumberFormat="0" applyAlignment="0" applyProtection="0"/>
    <xf numFmtId="0" fontId="59" fillId="13" borderId="3" applyNumberFormat="0" applyAlignment="0" applyProtection="0"/>
    <xf numFmtId="0" fontId="42" fillId="0" borderId="29" applyNumberFormat="0" applyFill="0" applyAlignment="0" applyProtection="0"/>
    <xf numFmtId="0" fontId="60" fillId="0" borderId="30" applyNumberFormat="0" applyFill="0" applyAlignment="0" applyProtection="0"/>
    <xf numFmtId="0" fontId="53" fillId="13" borderId="0" applyNumberFormat="0" applyBorder="0" applyAlignment="0" applyProtection="0"/>
    <xf numFmtId="0" fontId="61" fillId="1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14" fillId="0" borderId="0">
      <alignment vertical="top"/>
    </xf>
    <xf numFmtId="0" fontId="14" fillId="0" borderId="0">
      <alignment vertical="top"/>
    </xf>
    <xf numFmtId="0" fontId="14" fillId="0" borderId="0">
      <alignment vertical="top"/>
    </xf>
    <xf numFmtId="0" fontId="34" fillId="28" borderId="11" applyNumberFormat="0" applyFont="0" applyAlignment="0" applyProtection="0"/>
    <xf numFmtId="0" fontId="14" fillId="28" borderId="11" applyNumberFormat="0" applyFont="0" applyAlignment="0" applyProtection="0"/>
    <xf numFmtId="0" fontId="36" fillId="23" borderId="12" applyNumberFormat="0" applyAlignment="0" applyProtection="0"/>
    <xf numFmtId="0" fontId="26" fillId="23" borderId="31"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14" fillId="0" borderId="0">
      <alignment vertical="top"/>
    </xf>
    <xf numFmtId="0" fontId="54" fillId="0" borderId="0" applyNumberFormat="0" applyFill="0" applyBorder="0" applyAlignment="0" applyProtection="0"/>
    <xf numFmtId="0" fontId="62" fillId="0" borderId="0" applyNumberFormat="0" applyFill="0" applyBorder="0" applyAlignment="0" applyProtection="0"/>
    <xf numFmtId="0" fontId="41" fillId="0" borderId="32" applyNumberFormat="0" applyFill="0" applyAlignment="0" applyProtection="0"/>
    <xf numFmtId="0" fontId="41" fillId="0" borderId="33" applyNumberFormat="0" applyFill="0" applyAlignment="0" applyProtection="0"/>
    <xf numFmtId="0" fontId="42" fillId="0" borderId="0" applyNumberForma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43" fontId="1"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44" fontId="5" fillId="0" borderId="0" applyFont="0" applyFill="0" applyBorder="0" applyAlignment="0" applyProtection="0"/>
    <xf numFmtId="0" fontId="63" fillId="0" borderId="0" applyNumberFormat="0" applyFill="0" applyBorder="0" applyAlignment="0" applyProtection="0">
      <alignment vertical="top"/>
      <protection locked="0"/>
    </xf>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alignment vertical="top"/>
    </xf>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172" fontId="37" fillId="0" borderId="0" applyFont="0" applyFill="0" applyBorder="0" applyAlignment="0" applyProtection="0"/>
    <xf numFmtId="0" fontId="7" fillId="0" borderId="0"/>
    <xf numFmtId="0" fontId="49" fillId="33" borderId="0" applyNumberFormat="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7" fillId="0" borderId="0"/>
    <xf numFmtId="0" fontId="5" fillId="0" borderId="0"/>
    <xf numFmtId="0" fontId="5" fillId="0" borderId="0"/>
    <xf numFmtId="0" fontId="5" fillId="0" borderId="0"/>
    <xf numFmtId="9" fontId="5" fillId="0" borderId="0" applyFont="0" applyFill="0" applyBorder="0" applyAlignment="0" applyProtection="0"/>
    <xf numFmtId="9" fontId="1" fillId="0" borderId="0" applyFont="0" applyFill="0" applyBorder="0" applyAlignment="0" applyProtection="0"/>
    <xf numFmtId="0" fontId="7" fillId="0" borderId="0"/>
    <xf numFmtId="43" fontId="1" fillId="0" borderId="0" applyFont="0" applyFill="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2" fillId="23" borderId="3" applyNumberFormat="0" applyAlignment="0" applyProtection="0"/>
    <xf numFmtId="0" fontId="12" fillId="3" borderId="3" applyNumberFormat="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32" fillId="0" borderId="10" applyNumberFormat="0" applyFill="0" applyAlignment="0" applyProtection="0"/>
    <xf numFmtId="0" fontId="33"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8" borderId="11" applyNumberFormat="0" applyFont="0" applyAlignment="0" applyProtection="0"/>
    <xf numFmtId="0" fontId="4" fillId="28" borderId="11" applyNumberFormat="0" applyFont="0" applyAlignment="0" applyProtection="0"/>
    <xf numFmtId="9" fontId="5" fillId="0" borderId="0" applyFont="0" applyFill="0" applyBorder="0" applyAlignment="0" applyProtection="0"/>
    <xf numFmtId="0" fontId="41" fillId="0" borderId="13" applyNumberFormat="0" applyFill="0" applyAlignment="0" applyProtection="0"/>
    <xf numFmtId="0" fontId="41" fillId="0" borderId="14" applyNumberFormat="0" applyFill="0" applyAlignment="0" applyProtection="0"/>
    <xf numFmtId="0" fontId="7" fillId="0" borderId="0"/>
    <xf numFmtId="0" fontId="7" fillId="0" borderId="0"/>
    <xf numFmtId="0" fontId="18"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9" fillId="33" borderId="0" applyNumberFormat="0" applyBorder="0" applyAlignment="0" applyProtection="0"/>
    <xf numFmtId="0" fontId="73" fillId="0" borderId="0" applyNumberFormat="0" applyFill="0" applyBorder="0" applyAlignment="0" applyProtection="0">
      <alignment vertical="top"/>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42" borderId="34" applyNumberFormat="0" applyProtection="0">
      <alignment horizontal="centerContinuous" vertic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4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47" borderId="35" applyBorder="0">
      <alignment horizontal="centerContinuous"/>
    </xf>
    <xf numFmtId="0" fontId="76" fillId="48" borderId="37" applyBorder="0">
      <alignment horizontal="centerContinuous"/>
    </xf>
  </cellStyleXfs>
  <cellXfs count="280">
    <xf numFmtId="0" fontId="0" fillId="0" borderId="0" xfId="0"/>
    <xf numFmtId="0" fontId="0" fillId="0" borderId="1" xfId="0" applyFont="1" applyBorder="1" applyAlignment="1">
      <alignment horizontal="center"/>
    </xf>
    <xf numFmtId="0" fontId="0" fillId="0" borderId="1" xfId="0" applyFont="1" applyFill="1" applyBorder="1" applyAlignment="1">
      <alignment horizontal="center"/>
    </xf>
    <xf numFmtId="43" fontId="0" fillId="0" borderId="0" xfId="1" applyFont="1"/>
    <xf numFmtId="43" fontId="0" fillId="0" borderId="0" xfId="0" applyNumberFormat="1" applyFont="1" applyBorder="1" applyAlignment="1">
      <alignment horizontal="center"/>
    </xf>
    <xf numFmtId="0" fontId="3" fillId="0" borderId="0" xfId="0" applyFont="1"/>
    <xf numFmtId="0" fontId="0" fillId="0" borderId="0" xfId="0" applyFont="1" applyAlignment="1">
      <alignment horizontal="left" indent="1"/>
    </xf>
    <xf numFmtId="0" fontId="2" fillId="0" borderId="0" xfId="0" applyFont="1" applyFill="1" applyAlignment="1">
      <alignment horizontal="center"/>
    </xf>
    <xf numFmtId="44" fontId="1" fillId="0" borderId="0" xfId="2" applyFont="1" applyBorder="1"/>
    <xf numFmtId="0" fontId="0" fillId="0" borderId="0" xfId="0" applyFont="1" applyBorder="1" applyAlignment="1">
      <alignment horizontal="left"/>
    </xf>
    <xf numFmtId="0" fontId="0" fillId="0" borderId="0" xfId="0" applyAlignment="1"/>
    <xf numFmtId="0" fontId="0" fillId="0" borderId="0" xfId="0" applyFont="1" applyAlignment="1"/>
    <xf numFmtId="43" fontId="1" fillId="0" borderId="0" xfId="1" applyFont="1" applyAlignment="1"/>
    <xf numFmtId="43" fontId="0" fillId="0" borderId="0" xfId="0" applyNumberFormat="1" applyFont="1" applyAlignment="1"/>
    <xf numFmtId="0" fontId="3" fillId="0" borderId="0" xfId="0" applyFont="1" applyAlignment="1"/>
    <xf numFmtId="43" fontId="1" fillId="0" borderId="0" xfId="1" applyFont="1" applyAlignment="1">
      <alignment horizontal="center"/>
    </xf>
    <xf numFmtId="164" fontId="1" fillId="0" borderId="0" xfId="1" applyNumberFormat="1" applyFont="1" applyAlignment="1"/>
    <xf numFmtId="0" fontId="2" fillId="0" borderId="0" xfId="0" applyFont="1" applyFill="1" applyAlignment="1"/>
    <xf numFmtId="44" fontId="1" fillId="0" borderId="0" xfId="2" applyFont="1" applyFill="1"/>
    <xf numFmtId="166" fontId="1" fillId="0" borderId="0" xfId="2" applyNumberFormat="1" applyFont="1" applyFill="1"/>
    <xf numFmtId="167" fontId="1" fillId="0" borderId="0" xfId="1" applyNumberFormat="1" applyFont="1" applyAlignment="1"/>
    <xf numFmtId="44" fontId="1" fillId="0" borderId="1" xfId="2" applyFont="1" applyFill="1" applyBorder="1"/>
    <xf numFmtId="166" fontId="1" fillId="0" borderId="1" xfId="2" applyNumberFormat="1" applyFont="1" applyFill="1" applyBorder="1"/>
    <xf numFmtId="168" fontId="1" fillId="0" borderId="0" xfId="2" applyNumberFormat="1" applyFont="1" applyFill="1"/>
    <xf numFmtId="167" fontId="1" fillId="0" borderId="1" xfId="1" applyNumberFormat="1" applyFont="1" applyBorder="1" applyAlignment="1"/>
    <xf numFmtId="169" fontId="0" fillId="0" borderId="0" xfId="0" applyNumberFormat="1" applyFont="1" applyAlignment="1"/>
    <xf numFmtId="0" fontId="3" fillId="0" borderId="0" xfId="0" applyFont="1" applyFill="1" applyBorder="1" applyAlignment="1"/>
    <xf numFmtId="0" fontId="0" fillId="0" borderId="0" xfId="0" applyFont="1" applyFill="1" applyBorder="1" applyAlignment="1"/>
    <xf numFmtId="166" fontId="1" fillId="0" borderId="0" xfId="2" applyNumberFormat="1" applyFont="1" applyFill="1" applyBorder="1"/>
    <xf numFmtId="10" fontId="0" fillId="0" borderId="0" xfId="3" applyNumberFormat="1" applyFont="1" applyAlignment="1"/>
    <xf numFmtId="44" fontId="0" fillId="0" borderId="0" xfId="0" applyNumberFormat="1" applyAlignment="1"/>
    <xf numFmtId="44" fontId="0" fillId="0" borderId="0" xfId="0" applyNumberFormat="1" applyFont="1" applyAlignment="1"/>
    <xf numFmtId="168" fontId="1" fillId="0" borderId="0" xfId="2" applyNumberFormat="1" applyFont="1" applyFill="1" applyBorder="1"/>
    <xf numFmtId="44" fontId="0" fillId="0" borderId="0" xfId="2" applyFont="1" applyAlignment="1"/>
    <xf numFmtId="0" fontId="0" fillId="0" borderId="0" xfId="0" applyFill="1" applyBorder="1" applyAlignment="1"/>
    <xf numFmtId="0" fontId="3" fillId="0" borderId="16" xfId="0" applyFont="1" applyBorder="1" applyAlignment="1"/>
    <xf numFmtId="0" fontId="0" fillId="0" borderId="18" xfId="0" applyFont="1" applyBorder="1" applyAlignment="1"/>
    <xf numFmtId="44" fontId="1" fillId="0" borderId="19" xfId="2" applyFont="1" applyBorder="1"/>
    <xf numFmtId="0" fontId="0" fillId="0" borderId="0" xfId="0" applyFont="1" applyBorder="1" applyAlignment="1"/>
    <xf numFmtId="0" fontId="0" fillId="0" borderId="0" xfId="0" applyBorder="1" applyAlignment="1">
      <alignment vertical="top"/>
    </xf>
    <xf numFmtId="164" fontId="1" fillId="0" borderId="0" xfId="1" applyNumberFormat="1" applyFont="1" applyFill="1" applyBorder="1" applyAlignment="1"/>
    <xf numFmtId="43" fontId="43" fillId="0" borderId="0" xfId="1" applyNumberFormat="1" applyFont="1" applyFill="1" applyBorder="1" applyAlignment="1"/>
    <xf numFmtId="164" fontId="1" fillId="0" borderId="0" xfId="1" applyNumberFormat="1" applyFont="1" applyFill="1" applyBorder="1" applyAlignment="1">
      <alignment horizontal="center" wrapText="1"/>
    </xf>
    <xf numFmtId="44" fontId="1" fillId="0" borderId="0" xfId="2" applyFont="1" applyFill="1" applyBorder="1"/>
    <xf numFmtId="44" fontId="7" fillId="0" borderId="0" xfId="84" applyFont="1"/>
    <xf numFmtId="0" fontId="0" fillId="0" borderId="0" xfId="0" applyFont="1" applyFill="1" applyBorder="1" applyAlignment="1">
      <alignment horizontal="center" vertical="center"/>
    </xf>
    <xf numFmtId="43" fontId="1" fillId="0" borderId="0" xfId="1" applyNumberFormat="1" applyFont="1" applyFill="1" applyBorder="1" applyAlignment="1"/>
    <xf numFmtId="44" fontId="7" fillId="0" borderId="0" xfId="84" applyFont="1" applyFill="1"/>
    <xf numFmtId="0" fontId="14" fillId="0" borderId="0" xfId="0" applyFont="1" applyFill="1" applyBorder="1" applyAlignment="1">
      <alignment vertical="top"/>
    </xf>
    <xf numFmtId="164" fontId="7" fillId="0" borderId="0" xfId="1" applyNumberFormat="1" applyFont="1" applyFill="1" applyAlignment="1"/>
    <xf numFmtId="164" fontId="43" fillId="0" borderId="0" xfId="1" applyNumberFormat="1" applyFont="1" applyFill="1" applyBorder="1" applyAlignment="1"/>
    <xf numFmtId="43" fontId="1" fillId="0" borderId="0" xfId="2" applyNumberFormat="1" applyFont="1" applyFill="1" applyBorder="1"/>
    <xf numFmtId="0" fontId="0" fillId="0" borderId="0" xfId="0" applyFill="1" applyAlignment="1"/>
    <xf numFmtId="0" fontId="0" fillId="0" borderId="0" xfId="0" applyFont="1" applyBorder="1" applyAlignment="1">
      <alignment horizontal="center"/>
    </xf>
    <xf numFmtId="0" fontId="44" fillId="0" borderId="0" xfId="9" applyFont="1" applyFill="1" applyBorder="1" applyAlignment="1">
      <alignment horizontal="left"/>
    </xf>
    <xf numFmtId="164" fontId="3" fillId="0" borderId="0" xfId="1" applyNumberFormat="1" applyFont="1" applyBorder="1" applyAlignment="1">
      <alignment horizontal="right"/>
    </xf>
    <xf numFmtId="44" fontId="3" fillId="0" borderId="0" xfId="2" applyFont="1" applyBorder="1" applyAlignment="1">
      <alignment horizontal="right"/>
    </xf>
    <xf numFmtId="0" fontId="0" fillId="0" borderId="0" xfId="0" applyFont="1" applyBorder="1" applyAlignment="1">
      <alignment horizontal="right"/>
    </xf>
    <xf numFmtId="164" fontId="1" fillId="0" borderId="0" xfId="1" applyNumberFormat="1" applyFont="1" applyBorder="1" applyAlignment="1"/>
    <xf numFmtId="44" fontId="1" fillId="0" borderId="0" xfId="1" applyNumberFormat="1" applyFont="1" applyFill="1" applyBorder="1" applyAlignment="1"/>
    <xf numFmtId="0" fontId="0" fillId="0" borderId="0" xfId="0" applyFill="1" applyAlignment="1">
      <alignment horizontal="left" vertical="top"/>
    </xf>
    <xf numFmtId="43" fontId="0" fillId="0" borderId="0" xfId="1" applyFont="1" applyFill="1" applyAlignment="1">
      <alignment vertical="top"/>
    </xf>
    <xf numFmtId="43" fontId="1" fillId="0" borderId="0" xfId="1" applyFont="1" applyBorder="1" applyAlignment="1"/>
    <xf numFmtId="0" fontId="43" fillId="0" borderId="1" xfId="188" applyFont="1" applyBorder="1"/>
    <xf numFmtId="43" fontId="1" fillId="0" borderId="1" xfId="1" applyFont="1" applyBorder="1" applyAlignment="1">
      <alignment horizontal="right"/>
    </xf>
    <xf numFmtId="43" fontId="1" fillId="0" borderId="1" xfId="1" applyNumberFormat="1" applyFont="1" applyFill="1" applyBorder="1" applyAlignment="1"/>
    <xf numFmtId="164" fontId="1" fillId="0" borderId="1" xfId="1" applyNumberFormat="1" applyFont="1" applyFill="1" applyBorder="1" applyAlignment="1"/>
    <xf numFmtId="164" fontId="1" fillId="0" borderId="1" xfId="1" applyNumberFormat="1" applyFont="1" applyBorder="1" applyAlignment="1"/>
    <xf numFmtId="43" fontId="1" fillId="0" borderId="1" xfId="2" applyNumberFormat="1" applyFont="1" applyFill="1" applyBorder="1"/>
    <xf numFmtId="0" fontId="43" fillId="0" borderId="1" xfId="189" applyFont="1" applyBorder="1" applyAlignment="1">
      <alignment horizontal="left"/>
    </xf>
    <xf numFmtId="43" fontId="1" fillId="0" borderId="1" xfId="1" applyFont="1" applyFill="1" applyBorder="1" applyAlignment="1"/>
    <xf numFmtId="44" fontId="1" fillId="0" borderId="1" xfId="2" applyFont="1" applyBorder="1"/>
    <xf numFmtId="44" fontId="0" fillId="0" borderId="0" xfId="0" applyNumberFormat="1" applyFont="1" applyBorder="1" applyAlignment="1"/>
    <xf numFmtId="0" fontId="0" fillId="0" borderId="0" xfId="0" applyFont="1" applyFill="1" applyBorder="1" applyAlignment="1">
      <alignment horizontal="right"/>
    </xf>
    <xf numFmtId="0" fontId="0" fillId="0" borderId="0" xfId="0" applyFont="1" applyFill="1" applyBorder="1" applyAlignment="1">
      <alignment vertical="center" textRotation="90"/>
    </xf>
    <xf numFmtId="0" fontId="2" fillId="0" borderId="0" xfId="189" applyFont="1" applyBorder="1" applyAlignment="1">
      <alignment horizontal="left"/>
    </xf>
    <xf numFmtId="170" fontId="0" fillId="0" borderId="0" xfId="0" applyNumberFormat="1" applyFont="1" applyBorder="1" applyAlignment="1"/>
    <xf numFmtId="164" fontId="3" fillId="0" borderId="1" xfId="1" applyNumberFormat="1" applyFont="1" applyBorder="1" applyAlignment="1">
      <alignment horizontal="center"/>
    </xf>
    <xf numFmtId="0" fontId="3" fillId="0" borderId="0" xfId="0" applyFont="1" applyBorder="1" applyAlignment="1">
      <alignment horizontal="center"/>
    </xf>
    <xf numFmtId="43" fontId="0" fillId="0" borderId="0" xfId="0" applyNumberFormat="1" applyFont="1" applyBorder="1" applyAlignment="1"/>
    <xf numFmtId="43" fontId="41" fillId="0" borderId="15" xfId="190" applyNumberFormat="1" applyFont="1" applyFill="1" applyBorder="1"/>
    <xf numFmtId="164" fontId="1" fillId="0" borderId="0" xfId="1" applyNumberFormat="1" applyFont="1" applyBorder="1" applyAlignment="1">
      <alignment horizontal="right"/>
    </xf>
    <xf numFmtId="0" fontId="45" fillId="0" borderId="0" xfId="1" applyNumberFormat="1" applyFont="1" applyBorder="1" applyAlignment="1">
      <alignment horizontal="left"/>
    </xf>
    <xf numFmtId="10" fontId="1" fillId="0" borderId="0" xfId="3" applyNumberFormat="1" applyFont="1" applyBorder="1" applyAlignment="1">
      <alignment horizontal="right"/>
    </xf>
    <xf numFmtId="10" fontId="1" fillId="0" borderId="0" xfId="3" applyNumberFormat="1" applyFont="1" applyBorder="1" applyAlignment="1"/>
    <xf numFmtId="0" fontId="0" fillId="0" borderId="0" xfId="0" applyFont="1" applyBorder="1" applyAlignment="1">
      <alignment horizontal="right" wrapText="1"/>
    </xf>
    <xf numFmtId="0" fontId="0" fillId="0" borderId="0" xfId="0" applyFont="1" applyBorder="1" applyAlignment="1">
      <alignment horizontal="center" wrapText="1"/>
    </xf>
    <xf numFmtId="170" fontId="1" fillId="0" borderId="0" xfId="2" applyNumberFormat="1" applyFont="1" applyBorder="1"/>
    <xf numFmtId="44" fontId="1" fillId="0" borderId="0" xfId="2" applyFont="1" applyBorder="1" applyAlignment="1">
      <alignment horizontal="right"/>
    </xf>
    <xf numFmtId="166" fontId="1" fillId="0" borderId="0" xfId="2" applyNumberFormat="1" applyFont="1" applyBorder="1"/>
    <xf numFmtId="43" fontId="0" fillId="0" borderId="0" xfId="1" applyFont="1" applyFill="1" applyBorder="1" applyAlignment="1">
      <alignment horizontal="right"/>
    </xf>
    <xf numFmtId="10" fontId="0" fillId="0" borderId="0" xfId="3" applyNumberFormat="1" applyFont="1" applyFill="1" applyBorder="1" applyAlignment="1"/>
    <xf numFmtId="171" fontId="0" fillId="0" borderId="0" xfId="0" applyNumberFormat="1" applyFont="1" applyFill="1" applyBorder="1" applyAlignment="1">
      <alignment horizontal="right"/>
    </xf>
    <xf numFmtId="0" fontId="43" fillId="0" borderId="0" xfId="11" applyFont="1" applyFill="1" applyBorder="1"/>
    <xf numFmtId="0" fontId="0" fillId="0" borderId="0" xfId="0" applyFont="1" applyFill="1" applyAlignment="1">
      <alignment vertical="top"/>
    </xf>
    <xf numFmtId="0" fontId="0" fillId="0" borderId="0" xfId="0" applyBorder="1"/>
    <xf numFmtId="2" fontId="0" fillId="0" borderId="0" xfId="0" applyNumberFormat="1"/>
    <xf numFmtId="0" fontId="46" fillId="0" borderId="0" xfId="0" applyFont="1"/>
    <xf numFmtId="0" fontId="0" fillId="0" borderId="0" xfId="0" applyFill="1" applyBorder="1" applyAlignment="1">
      <alignment vertical="top"/>
    </xf>
    <xf numFmtId="0" fontId="0" fillId="0" borderId="0" xfId="0" applyFont="1" applyFill="1" applyAlignment="1">
      <alignment horizontal="center"/>
    </xf>
    <xf numFmtId="0" fontId="0" fillId="0" borderId="0" xfId="0" applyFill="1"/>
    <xf numFmtId="43" fontId="0" fillId="0" borderId="0" xfId="1" applyFont="1" applyFill="1"/>
    <xf numFmtId="43" fontId="0" fillId="0" borderId="0" xfId="0" applyNumberFormat="1" applyFont="1" applyFill="1" applyAlignment="1"/>
    <xf numFmtId="44" fontId="1" fillId="31" borderId="0" xfId="2" applyFont="1" applyFill="1" applyBorder="1"/>
    <xf numFmtId="10" fontId="0" fillId="0" borderId="0" xfId="3" applyNumberFormat="1" applyFont="1" applyBorder="1" applyAlignment="1"/>
    <xf numFmtId="0" fontId="0" fillId="0" borderId="0" xfId="0" applyFont="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center" vertical="center" textRotation="90"/>
    </xf>
    <xf numFmtId="41" fontId="43" fillId="0" borderId="1" xfId="0" applyNumberFormat="1" applyFont="1" applyBorder="1" applyAlignment="1"/>
    <xf numFmtId="3" fontId="7" fillId="0" borderId="0" xfId="52" applyNumberFormat="1" applyFont="1"/>
    <xf numFmtId="3" fontId="7" fillId="0" borderId="0" xfId="52" applyNumberFormat="1" applyFont="1" applyFill="1"/>
    <xf numFmtId="3" fontId="3" fillId="0" borderId="0" xfId="1" applyNumberFormat="1" applyFont="1" applyBorder="1" applyAlignment="1">
      <alignment horizontal="right"/>
    </xf>
    <xf numFmtId="3" fontId="0" fillId="0" borderId="0" xfId="0" applyNumberFormat="1" applyFont="1" applyBorder="1" applyAlignment="1"/>
    <xf numFmtId="3" fontId="1" fillId="0" borderId="0" xfId="1" applyNumberFormat="1" applyFont="1" applyFill="1" applyBorder="1" applyAlignment="1"/>
    <xf numFmtId="3" fontId="1" fillId="0" borderId="1" xfId="1" applyNumberFormat="1" applyFont="1" applyFill="1" applyBorder="1" applyAlignment="1"/>
    <xf numFmtId="3" fontId="1" fillId="0" borderId="0" xfId="1" applyNumberFormat="1" applyFont="1" applyBorder="1" applyAlignment="1"/>
    <xf numFmtId="3" fontId="43" fillId="0" borderId="0" xfId="1" applyNumberFormat="1" applyFont="1" applyFill="1" applyBorder="1" applyAlignment="1">
      <alignment horizontal="left"/>
    </xf>
    <xf numFmtId="3" fontId="1" fillId="0" borderId="0" xfId="1" applyNumberFormat="1" applyFont="1" applyBorder="1" applyAlignment="1">
      <alignment horizontal="right"/>
    </xf>
    <xf numFmtId="3" fontId="1" fillId="0" borderId="0" xfId="3" applyNumberFormat="1" applyFont="1" applyBorder="1" applyAlignment="1">
      <alignment horizontal="right"/>
    </xf>
    <xf numFmtId="3" fontId="43" fillId="0" borderId="0" xfId="9" applyNumberFormat="1" applyFont="1" applyFill="1" applyBorder="1" applyAlignment="1">
      <alignment horizontal="left"/>
    </xf>
    <xf numFmtId="0" fontId="3" fillId="32" borderId="0" xfId="0" applyFont="1" applyFill="1"/>
    <xf numFmtId="0" fontId="0" fillId="32" borderId="0" xfId="0" applyFill="1"/>
    <xf numFmtId="2" fontId="0" fillId="32" borderId="0" xfId="0" applyNumberFormat="1" applyFill="1"/>
    <xf numFmtId="43" fontId="0" fillId="32" borderId="0" xfId="1" applyFont="1" applyFill="1"/>
    <xf numFmtId="0" fontId="43" fillId="0" borderId="0" xfId="0" applyFont="1" applyFill="1" applyAlignment="1"/>
    <xf numFmtId="0" fontId="43" fillId="0" borderId="0" xfId="0" applyFont="1" applyFill="1" applyAlignment="1">
      <alignment horizontal="right"/>
    </xf>
    <xf numFmtId="0" fontId="43" fillId="0" borderId="0" xfId="188" applyFont="1" applyBorder="1"/>
    <xf numFmtId="43" fontId="1" fillId="0" borderId="0" xfId="1" applyFont="1" applyBorder="1" applyAlignment="1">
      <alignment horizontal="right"/>
    </xf>
    <xf numFmtId="44" fontId="43" fillId="0" borderId="0" xfId="2" applyFont="1" applyBorder="1"/>
    <xf numFmtId="0" fontId="3" fillId="0" borderId="0" xfId="0" applyFont="1" applyBorder="1" applyAlignment="1"/>
    <xf numFmtId="44" fontId="3" fillId="0" borderId="0" xfId="0" applyNumberFormat="1" applyFont="1" applyBorder="1" applyAlignment="1"/>
    <xf numFmtId="0" fontId="0" fillId="0" borderId="20" xfId="0" applyFont="1" applyBorder="1" applyAlignment="1"/>
    <xf numFmtId="0" fontId="0" fillId="0" borderId="21" xfId="0" applyFont="1" applyBorder="1" applyAlignment="1"/>
    <xf numFmtId="0" fontId="3" fillId="32" borderId="1" xfId="0" applyFont="1" applyFill="1" applyBorder="1" applyAlignment="1"/>
    <xf numFmtId="0" fontId="0" fillId="32" borderId="1" xfId="0" applyFont="1" applyFill="1" applyBorder="1" applyAlignment="1">
      <alignment horizontal="center"/>
    </xf>
    <xf numFmtId="0" fontId="0" fillId="32" borderId="1" xfId="0" applyFill="1" applyBorder="1" applyAlignment="1">
      <alignment horizontal="center"/>
    </xf>
    <xf numFmtId="0" fontId="0" fillId="32" borderId="17" xfId="0" applyFont="1" applyFill="1" applyBorder="1" applyAlignment="1">
      <alignment horizontal="center"/>
    </xf>
    <xf numFmtId="0" fontId="0" fillId="0" borderId="0" xfId="0" applyFill="1" applyAlignment="1">
      <alignment horizontal="left" indent="1"/>
    </xf>
    <xf numFmtId="10" fontId="0" fillId="0" borderId="0" xfId="0" applyNumberFormat="1" applyFont="1" applyAlignment="1"/>
    <xf numFmtId="0" fontId="48" fillId="0" borderId="0" xfId="0" applyFont="1"/>
    <xf numFmtId="0" fontId="47" fillId="0" borderId="0" xfId="0" applyFont="1" applyFill="1" applyBorder="1" applyAlignment="1">
      <alignment horizontal="center" vertical="center"/>
    </xf>
    <xf numFmtId="0" fontId="47" fillId="0" borderId="0" xfId="0" applyFont="1" applyBorder="1" applyAlignment="1">
      <alignment horizontal="center" vertical="center" wrapText="1"/>
    </xf>
    <xf numFmtId="0" fontId="47" fillId="0" borderId="0" xfId="0" applyFont="1" applyFill="1" applyBorder="1" applyAlignment="1">
      <alignment horizontal="center" vertical="center" wrapText="1"/>
    </xf>
    <xf numFmtId="10" fontId="0" fillId="0" borderId="0" xfId="0" applyNumberFormat="1" applyFont="1" applyBorder="1" applyAlignment="1"/>
    <xf numFmtId="42" fontId="0" fillId="0" borderId="0" xfId="0" applyNumberFormat="1" applyFont="1" applyBorder="1" applyAlignment="1"/>
    <xf numFmtId="44" fontId="0" fillId="0" borderId="0" xfId="2" applyFont="1" applyFill="1" applyBorder="1"/>
    <xf numFmtId="3" fontId="1" fillId="0" borderId="0" xfId="2" applyNumberFormat="1" applyFont="1" applyFill="1" applyBorder="1"/>
    <xf numFmtId="0" fontId="0" fillId="0" borderId="0" xfId="0" applyFont="1" applyBorder="1" applyAlignment="1">
      <alignment horizontal="right"/>
    </xf>
    <xf numFmtId="0" fontId="0" fillId="0" borderId="0" xfId="0" applyFont="1" applyBorder="1" applyAlignment="1">
      <alignment horizontal="center"/>
    </xf>
    <xf numFmtId="0" fontId="3" fillId="0" borderId="0" xfId="0" applyFont="1" applyBorder="1"/>
    <xf numFmtId="0" fontId="3" fillId="0" borderId="0" xfId="0" applyFont="1" applyFill="1" applyBorder="1"/>
    <xf numFmtId="14" fontId="47" fillId="0" borderId="0" xfId="0" applyNumberFormat="1" applyFont="1" applyFill="1" applyBorder="1" applyAlignment="1">
      <alignment horizontal="center" vertical="center" wrapText="1"/>
    </xf>
    <xf numFmtId="43" fontId="0" fillId="0" borderId="0" xfId="1" applyFont="1" applyFill="1" applyBorder="1" applyAlignment="1"/>
    <xf numFmtId="43" fontId="0" fillId="0" borderId="0" xfId="1" applyFont="1" applyBorder="1" applyAlignment="1"/>
    <xf numFmtId="0" fontId="0" fillId="0" borderId="0" xfId="0" applyFont="1" applyFill="1" applyBorder="1" applyAlignment="1">
      <alignment horizontal="center"/>
    </xf>
    <xf numFmtId="3" fontId="0" fillId="0" borderId="0" xfId="0" applyNumberFormat="1" applyFont="1" applyFill="1" applyBorder="1" applyAlignment="1"/>
    <xf numFmtId="0" fontId="0" fillId="0" borderId="0" xfId="0" applyFont="1" applyFill="1" applyBorder="1" applyAlignment="1">
      <alignment horizontal="left"/>
    </xf>
    <xf numFmtId="0" fontId="1" fillId="0" borderId="0" xfId="1" applyNumberFormat="1" applyFont="1" applyFill="1" applyBorder="1" applyAlignment="1"/>
    <xf numFmtId="44" fontId="1" fillId="30" borderId="0" xfId="2" applyNumberFormat="1" applyFont="1" applyFill="1"/>
    <xf numFmtId="44" fontId="1" fillId="30" borderId="1" xfId="2" applyNumberFormat="1" applyFont="1" applyFill="1" applyBorder="1"/>
    <xf numFmtId="0" fontId="3" fillId="41" borderId="1" xfId="0" applyFont="1" applyFill="1" applyBorder="1" applyAlignment="1"/>
    <xf numFmtId="0" fontId="3" fillId="41" borderId="1" xfId="0" applyFont="1" applyFill="1" applyBorder="1" applyAlignment="1">
      <alignment horizontal="center" wrapText="1"/>
    </xf>
    <xf numFmtId="0" fontId="3" fillId="41" borderId="1" xfId="0" applyFont="1" applyFill="1" applyBorder="1" applyAlignment="1">
      <alignment horizontal="center" vertical="center"/>
    </xf>
    <xf numFmtId="3" fontId="3" fillId="41" borderId="1" xfId="0" applyNumberFormat="1" applyFont="1" applyFill="1" applyBorder="1" applyAlignment="1">
      <alignment horizontal="center" wrapText="1"/>
    </xf>
    <xf numFmtId="164" fontId="3" fillId="41" borderId="1" xfId="1" applyNumberFormat="1" applyFont="1" applyFill="1" applyBorder="1" applyAlignment="1">
      <alignment horizontal="center" wrapText="1"/>
    </xf>
    <xf numFmtId="0" fontId="0" fillId="41" borderId="1" xfId="0" applyFont="1" applyFill="1" applyBorder="1" applyAlignment="1">
      <alignment vertical="center" textRotation="90"/>
    </xf>
    <xf numFmtId="0" fontId="0" fillId="41" borderId="1" xfId="0" applyFont="1" applyFill="1" applyBorder="1" applyAlignment="1">
      <alignment horizontal="center" vertical="center"/>
    </xf>
    <xf numFmtId="0" fontId="44" fillId="41" borderId="1" xfId="9" applyFont="1" applyFill="1" applyBorder="1" applyAlignment="1">
      <alignment horizontal="left"/>
    </xf>
    <xf numFmtId="3" fontId="3" fillId="41" borderId="1" xfId="0" applyNumberFormat="1" applyFont="1" applyFill="1" applyBorder="1" applyAlignment="1">
      <alignment horizontal="right"/>
    </xf>
    <xf numFmtId="43" fontId="1" fillId="41" borderId="1" xfId="1" applyFont="1" applyFill="1" applyBorder="1" applyAlignment="1"/>
    <xf numFmtId="164" fontId="3" fillId="41" borderId="1" xfId="0" applyNumberFormat="1" applyFont="1" applyFill="1" applyBorder="1" applyAlignment="1"/>
    <xf numFmtId="3" fontId="0" fillId="41" borderId="1" xfId="0" applyNumberFormat="1" applyFont="1" applyFill="1" applyBorder="1" applyAlignment="1"/>
    <xf numFmtId="3" fontId="3" fillId="41" borderId="1" xfId="0" applyNumberFormat="1" applyFont="1" applyFill="1" applyBorder="1" applyAlignment="1"/>
    <xf numFmtId="164" fontId="3" fillId="41" borderId="1" xfId="1" applyNumberFormat="1" applyFont="1" applyFill="1" applyBorder="1" applyAlignment="1"/>
    <xf numFmtId="44" fontId="1" fillId="41" borderId="1" xfId="2" applyFont="1" applyFill="1" applyBorder="1"/>
    <xf numFmtId="44" fontId="3" fillId="41" borderId="1" xfId="2" applyFont="1" applyFill="1" applyBorder="1"/>
    <xf numFmtId="0" fontId="0" fillId="41" borderId="1" xfId="0" applyFont="1" applyFill="1" applyBorder="1" applyAlignment="1">
      <alignment horizontal="center"/>
    </xf>
    <xf numFmtId="0" fontId="0" fillId="41" borderId="0" xfId="0" applyFont="1" applyFill="1" applyBorder="1" applyAlignment="1"/>
    <xf numFmtId="0" fontId="0" fillId="41" borderId="0" xfId="0" applyFont="1" applyFill="1" applyBorder="1" applyAlignment="1">
      <alignment horizontal="center"/>
    </xf>
    <xf numFmtId="0" fontId="3" fillId="41" borderId="0" xfId="0" applyFont="1" applyFill="1" applyBorder="1" applyAlignment="1"/>
    <xf numFmtId="0" fontId="0" fillId="41" borderId="0" xfId="0" applyFont="1" applyFill="1" applyBorder="1" applyAlignment="1">
      <alignment horizontal="right"/>
    </xf>
    <xf numFmtId="3" fontId="0" fillId="41" borderId="0" xfId="0" applyNumberFormat="1" applyFont="1" applyFill="1" applyBorder="1" applyAlignment="1"/>
    <xf numFmtId="164" fontId="1" fillId="41" borderId="0" xfId="1" applyNumberFormat="1" applyFont="1" applyFill="1" applyBorder="1" applyAlignment="1"/>
    <xf numFmtId="44" fontId="1" fillId="41" borderId="0" xfId="1" applyNumberFormat="1" applyFont="1" applyFill="1" applyBorder="1" applyAlignment="1"/>
    <xf numFmtId="2" fontId="0" fillId="40" borderId="0" xfId="0" applyNumberFormat="1" applyFill="1"/>
    <xf numFmtId="2" fontId="0" fillId="30" borderId="0" xfId="0" applyNumberFormat="1" applyFill="1"/>
    <xf numFmtId="41" fontId="0" fillId="0" borderId="0" xfId="0" applyNumberFormat="1" applyFont="1" applyFill="1" applyBorder="1" applyAlignment="1"/>
    <xf numFmtId="0" fontId="66" fillId="43" borderId="0" xfId="485" applyFont="1" applyFill="1"/>
    <xf numFmtId="0" fontId="66" fillId="0" borderId="0" xfId="485" applyFont="1" applyFill="1"/>
    <xf numFmtId="0" fontId="67" fillId="0" borderId="0" xfId="485" applyFont="1" applyFill="1"/>
    <xf numFmtId="0" fontId="67" fillId="0" borderId="0" xfId="485" applyFont="1" applyFill="1" applyAlignment="1">
      <alignment horizontal="center"/>
    </xf>
    <xf numFmtId="0" fontId="67" fillId="0" borderId="0" xfId="485" applyFont="1"/>
    <xf numFmtId="2" fontId="67" fillId="0" borderId="0" xfId="485" applyNumberFormat="1" applyFont="1"/>
    <xf numFmtId="0" fontId="66" fillId="0" borderId="0" xfId="485" applyFont="1" applyFill="1" applyAlignment="1">
      <alignment horizontal="center" wrapText="1"/>
    </xf>
    <xf numFmtId="0" fontId="66" fillId="44" borderId="0" xfId="485" applyFont="1" applyFill="1" applyAlignment="1">
      <alignment horizontal="center"/>
    </xf>
    <xf numFmtId="17" fontId="66" fillId="45" borderId="0" xfId="485" applyNumberFormat="1" applyFont="1" applyFill="1" applyAlignment="1">
      <alignment horizontal="center"/>
    </xf>
    <xf numFmtId="17" fontId="66" fillId="40" borderId="0" xfId="485" applyNumberFormat="1" applyFont="1" applyFill="1" applyAlignment="1">
      <alignment horizontal="center"/>
    </xf>
    <xf numFmtId="0" fontId="66" fillId="0" borderId="0" xfId="485" applyFont="1" applyFill="1" applyAlignment="1">
      <alignment horizontal="center"/>
    </xf>
    <xf numFmtId="14" fontId="66" fillId="44" borderId="0" xfId="485" applyNumberFormat="1" applyFont="1" applyFill="1" applyAlignment="1">
      <alignment horizontal="center" wrapText="1"/>
    </xf>
    <xf numFmtId="0" fontId="66" fillId="45" borderId="0" xfId="485" applyFont="1" applyFill="1" applyAlignment="1">
      <alignment horizontal="center" wrapText="1"/>
    </xf>
    <xf numFmtId="0" fontId="66" fillId="40" borderId="0" xfId="485" applyFont="1" applyFill="1" applyAlignment="1">
      <alignment horizontal="center" wrapText="1"/>
    </xf>
    <xf numFmtId="0" fontId="68" fillId="0" borderId="0" xfId="485" applyFont="1" applyFill="1" applyAlignment="1">
      <alignment horizontal="left"/>
    </xf>
    <xf numFmtId="0" fontId="69" fillId="0" borderId="0" xfId="485" applyFont="1" applyFill="1" applyAlignment="1">
      <alignment horizontal="center"/>
    </xf>
    <xf numFmtId="0" fontId="68" fillId="0" borderId="0" xfId="485" applyFont="1" applyFill="1" applyAlignment="1">
      <alignment horizontal="center"/>
    </xf>
    <xf numFmtId="0" fontId="66" fillId="0" borderId="0" xfId="485" applyFont="1"/>
    <xf numFmtId="0" fontId="66" fillId="0" borderId="0" xfId="485" applyFont="1" applyFill="1" applyAlignment="1">
      <alignment horizontal="left"/>
    </xf>
    <xf numFmtId="0" fontId="67" fillId="40" borderId="0" xfId="485" applyFont="1" applyFill="1"/>
    <xf numFmtId="0" fontId="0" fillId="40" borderId="0" xfId="0" applyFill="1"/>
    <xf numFmtId="0" fontId="67" fillId="40" borderId="0" xfId="486" applyFont="1" applyFill="1"/>
    <xf numFmtId="43" fontId="67" fillId="40" borderId="0" xfId="52" applyFont="1" applyFill="1" applyAlignment="1">
      <alignment horizontal="center"/>
    </xf>
    <xf numFmtId="164" fontId="67" fillId="40" borderId="0" xfId="52" applyNumberFormat="1" applyFont="1" applyFill="1"/>
    <xf numFmtId="164" fontId="67" fillId="0" borderId="0" xfId="52" applyNumberFormat="1" applyFont="1"/>
    <xf numFmtId="164" fontId="67" fillId="40" borderId="0" xfId="485" applyNumberFormat="1" applyFont="1" applyFill="1"/>
    <xf numFmtId="0" fontId="67" fillId="0" borderId="0" xfId="486" applyFont="1" applyFill="1"/>
    <xf numFmtId="43" fontId="67" fillId="0" borderId="0" xfId="52" applyFont="1" applyFill="1" applyAlignment="1">
      <alignment horizontal="center"/>
    </xf>
    <xf numFmtId="164" fontId="67" fillId="0" borderId="0" xfId="52" applyNumberFormat="1" applyFont="1" applyFill="1"/>
    <xf numFmtId="0" fontId="67" fillId="0" borderId="0" xfId="485" applyFont="1" applyFill="1" applyBorder="1"/>
    <xf numFmtId="0" fontId="66" fillId="0" borderId="0" xfId="485" applyFont="1" applyFill="1" applyBorder="1" applyAlignment="1">
      <alignment horizontal="right"/>
    </xf>
    <xf numFmtId="44" fontId="70" fillId="0" borderId="35" xfId="411" applyFont="1" applyFill="1" applyBorder="1"/>
    <xf numFmtId="44" fontId="70" fillId="0" borderId="0" xfId="411" applyFont="1" applyFill="1" applyBorder="1"/>
    <xf numFmtId="44" fontId="71" fillId="0" borderId="0" xfId="411" applyFont="1" applyFill="1" applyBorder="1"/>
    <xf numFmtId="4" fontId="67" fillId="0" borderId="0" xfId="52" applyNumberFormat="1" applyFont="1" applyFill="1"/>
    <xf numFmtId="0" fontId="66" fillId="0" borderId="0" xfId="485" applyFont="1" applyFill="1" applyBorder="1"/>
    <xf numFmtId="0" fontId="67" fillId="41" borderId="0" xfId="485" applyFont="1" applyFill="1"/>
    <xf numFmtId="0" fontId="67" fillId="41" borderId="0" xfId="486" applyFont="1" applyFill="1"/>
    <xf numFmtId="43" fontId="67" fillId="41" borderId="0" xfId="52" applyFont="1" applyFill="1" applyAlignment="1">
      <alignment horizontal="center"/>
    </xf>
    <xf numFmtId="164" fontId="67" fillId="41" borderId="0" xfId="52" applyNumberFormat="1" applyFont="1" applyFill="1"/>
    <xf numFmtId="164" fontId="67" fillId="41" borderId="0" xfId="485" applyNumberFormat="1" applyFont="1" applyFill="1"/>
    <xf numFmtId="0" fontId="0" fillId="41" borderId="0" xfId="0" applyFill="1"/>
    <xf numFmtId="43" fontId="67" fillId="0" borderId="0" xfId="52" applyFont="1" applyFill="1"/>
    <xf numFmtId="44" fontId="67" fillId="0" borderId="0" xfId="485" applyNumberFormat="1" applyFont="1"/>
    <xf numFmtId="43" fontId="71" fillId="0" borderId="0" xfId="52" applyFont="1" applyFill="1" applyBorder="1"/>
    <xf numFmtId="43" fontId="69" fillId="0" borderId="0" xfId="52" applyFont="1" applyFill="1" applyAlignment="1">
      <alignment horizontal="center"/>
    </xf>
    <xf numFmtId="43" fontId="69" fillId="0" borderId="0" xfId="485" applyNumberFormat="1" applyFont="1" applyFill="1" applyAlignment="1">
      <alignment horizontal="center"/>
    </xf>
    <xf numFmtId="43" fontId="67" fillId="0" borderId="0" xfId="485" applyNumberFormat="1" applyFont="1"/>
    <xf numFmtId="164" fontId="67" fillId="0" borderId="0" xfId="485" applyNumberFormat="1" applyFont="1"/>
    <xf numFmtId="43" fontId="7" fillId="0" borderId="0" xfId="349" applyNumberFormat="1"/>
    <xf numFmtId="0" fontId="67" fillId="0" borderId="0" xfId="485" applyFont="1" applyBorder="1"/>
    <xf numFmtId="43" fontId="67" fillId="0" borderId="0" xfId="485" applyNumberFormat="1" applyFont="1" applyFill="1"/>
    <xf numFmtId="44" fontId="67" fillId="0" borderId="0" xfId="411" applyFont="1" applyFill="1"/>
    <xf numFmtId="0" fontId="0" fillId="0" borderId="0" xfId="0" applyAlignment="1">
      <alignment horizontal="left" indent="2"/>
    </xf>
    <xf numFmtId="164" fontId="67" fillId="0" borderId="0" xfId="485" applyNumberFormat="1" applyFont="1" applyFill="1"/>
    <xf numFmtId="0" fontId="66" fillId="0" borderId="0" xfId="485" applyFont="1" applyFill="1" applyAlignment="1">
      <alignment horizontal="right"/>
    </xf>
    <xf numFmtId="44" fontId="67" fillId="0" borderId="0" xfId="485" applyNumberFormat="1" applyFont="1" applyFill="1" applyAlignment="1">
      <alignment horizontal="center"/>
    </xf>
    <xf numFmtId="44" fontId="66" fillId="0" borderId="36" xfId="485" applyNumberFormat="1" applyFont="1" applyFill="1" applyBorder="1"/>
    <xf numFmtId="44" fontId="66" fillId="0" borderId="0" xfId="485" applyNumberFormat="1" applyFont="1" applyFill="1" applyAlignment="1">
      <alignment horizontal="right"/>
    </xf>
    <xf numFmtId="43" fontId="66" fillId="0" borderId="0" xfId="52" applyFont="1" applyFill="1" applyAlignment="1">
      <alignment horizontal="right"/>
    </xf>
    <xf numFmtId="43" fontId="66" fillId="0" borderId="0" xfId="52" applyFont="1" applyFill="1"/>
    <xf numFmtId="43" fontId="66" fillId="0" borderId="0" xfId="485" applyNumberFormat="1" applyFont="1"/>
    <xf numFmtId="164" fontId="1" fillId="30" borderId="0" xfId="1" applyNumberFormat="1" applyFont="1" applyFill="1" applyBorder="1" applyAlignment="1"/>
    <xf numFmtId="164" fontId="0" fillId="30" borderId="0" xfId="1" applyNumberFormat="1" applyFont="1" applyFill="1" applyAlignment="1">
      <alignment vertical="top"/>
    </xf>
    <xf numFmtId="0" fontId="0" fillId="30" borderId="0" xfId="0" applyFont="1" applyFill="1" applyBorder="1" applyAlignment="1">
      <alignment horizontal="right"/>
    </xf>
    <xf numFmtId="1" fontId="0" fillId="30" borderId="0" xfId="0" applyNumberFormat="1" applyFont="1" applyFill="1" applyBorder="1" applyAlignment="1">
      <alignment horizontal="right"/>
    </xf>
    <xf numFmtId="43" fontId="0" fillId="30" borderId="0" xfId="1" applyFont="1" applyFill="1" applyAlignment="1">
      <alignment vertical="top"/>
    </xf>
    <xf numFmtId="164" fontId="1" fillId="30" borderId="0" xfId="1" applyNumberFormat="1" applyFont="1" applyFill="1" applyBorder="1" applyAlignment="1">
      <alignment horizontal="right"/>
    </xf>
    <xf numFmtId="0" fontId="0" fillId="0" borderId="1" xfId="0" applyFont="1" applyFill="1" applyBorder="1" applyAlignment="1">
      <alignment vertical="center" textRotation="90"/>
    </xf>
    <xf numFmtId="164" fontId="1" fillId="0" borderId="0" xfId="1" applyNumberFormat="1" applyFont="1" applyFill="1" applyBorder="1" applyAlignment="1">
      <alignment horizontal="right"/>
    </xf>
    <xf numFmtId="43" fontId="0" fillId="0" borderId="0" xfId="0" applyNumberFormat="1"/>
    <xf numFmtId="43" fontId="0" fillId="0" borderId="1" xfId="0" applyNumberFormat="1" applyBorder="1"/>
    <xf numFmtId="15" fontId="3" fillId="0" borderId="0" xfId="0" quotePrefix="1" applyNumberFormat="1" applyFont="1"/>
    <xf numFmtId="0" fontId="3" fillId="0" borderId="1" xfId="0" applyFont="1" applyBorder="1"/>
    <xf numFmtId="0" fontId="3" fillId="0" borderId="1" xfId="0" applyFont="1" applyFill="1" applyBorder="1"/>
    <xf numFmtId="0" fontId="3" fillId="0" borderId="1" xfId="0" applyFont="1" applyFill="1" applyBorder="1" applyAlignment="1">
      <alignment horizontal="center"/>
    </xf>
    <xf numFmtId="44" fontId="0" fillId="0" borderId="0" xfId="2" applyFont="1"/>
    <xf numFmtId="44" fontId="0" fillId="0" borderId="1" xfId="2" applyFont="1" applyBorder="1"/>
    <xf numFmtId="0" fontId="77" fillId="0" borderId="1" xfId="0" applyFont="1" applyFill="1" applyBorder="1"/>
    <xf numFmtId="44" fontId="0" fillId="0" borderId="0" xfId="2" applyNumberFormat="1" applyFont="1"/>
    <xf numFmtId="167" fontId="1" fillId="0" borderId="0" xfId="1" applyNumberFormat="1" applyFont="1" applyFill="1" applyBorder="1" applyAlignment="1"/>
    <xf numFmtId="0" fontId="77" fillId="0" borderId="0" xfId="0" applyFont="1"/>
    <xf numFmtId="0" fontId="0" fillId="29" borderId="0" xfId="0" applyFont="1" applyFill="1" applyAlignment="1">
      <alignment horizontal="center"/>
    </xf>
    <xf numFmtId="0" fontId="0" fillId="0" borderId="0" xfId="0" applyFont="1" applyAlignment="1">
      <alignment horizontal="left"/>
    </xf>
    <xf numFmtId="0" fontId="3" fillId="29" borderId="1" xfId="0" applyFont="1" applyFill="1" applyBorder="1" applyAlignment="1">
      <alignment horizontal="center"/>
    </xf>
    <xf numFmtId="0" fontId="0" fillId="0" borderId="22" xfId="0" applyFont="1" applyFill="1" applyBorder="1" applyAlignment="1">
      <alignment horizontal="center" vertical="center" textRotation="90"/>
    </xf>
    <xf numFmtId="0" fontId="0" fillId="0" borderId="0" xfId="0" applyFont="1" applyFill="1" applyBorder="1" applyAlignment="1">
      <alignment horizontal="center" vertical="center" textRotation="90"/>
    </xf>
    <xf numFmtId="0" fontId="0" fillId="0" borderId="0" xfId="0" applyFont="1" applyFill="1" applyBorder="1" applyAlignment="1">
      <alignment horizontal="center"/>
    </xf>
    <xf numFmtId="0" fontId="0" fillId="29" borderId="0" xfId="0" applyFont="1" applyFill="1" applyBorder="1" applyAlignment="1">
      <alignment horizontal="center"/>
    </xf>
    <xf numFmtId="0" fontId="0" fillId="49" borderId="0" xfId="0" applyFill="1" applyAlignment="1">
      <alignment horizontal="center"/>
    </xf>
    <xf numFmtId="0" fontId="3" fillId="0" borderId="0" xfId="0" applyFont="1" applyAlignment="1">
      <alignment horizontal="left" wrapText="1"/>
    </xf>
    <xf numFmtId="0" fontId="46" fillId="0" borderId="0" xfId="0" applyFont="1" applyAlignment="1">
      <alignment vertical="top"/>
    </xf>
  </cellXfs>
  <cellStyles count="1131">
    <cellStyle name="20% - Accent1 2" xfId="12"/>
    <cellStyle name="20% - Accent1 2 2" xfId="440"/>
    <cellStyle name="20% - Accent1 2 3" xfId="217"/>
    <cellStyle name="20% - Accent1 3" xfId="13"/>
    <cellStyle name="20% - Accent1 3 2" xfId="441"/>
    <cellStyle name="20% - Accent1 3 3" xfId="216"/>
    <cellStyle name="20% - Accent2 2" xfId="14"/>
    <cellStyle name="20% - Accent2 2 2" xfId="219"/>
    <cellStyle name="20% - Accent2 3" xfId="218"/>
    <cellStyle name="20% - Accent3 2" xfId="15"/>
    <cellStyle name="20% - Accent3 2 2" xfId="221"/>
    <cellStyle name="20% - Accent3 3" xfId="220"/>
    <cellStyle name="20% - Accent4 2" xfId="16"/>
    <cellStyle name="20% - Accent4 2 2" xfId="442"/>
    <cellStyle name="20% - Accent4 2 3" xfId="223"/>
    <cellStyle name="20% - Accent4 3" xfId="17"/>
    <cellStyle name="20% - Accent4 3 2" xfId="443"/>
    <cellStyle name="20% - Accent4 3 3" xfId="222"/>
    <cellStyle name="20% - Accent5 2" xfId="18"/>
    <cellStyle name="20% - Accent5 3" xfId="224"/>
    <cellStyle name="20% - Accent6 2" xfId="19"/>
    <cellStyle name="20% - Accent6 2 2" xfId="226"/>
    <cellStyle name="20% - Accent6 3" xfId="225"/>
    <cellStyle name="40% - Accent1 2" xfId="20"/>
    <cellStyle name="40% - Accent1 3" xfId="21"/>
    <cellStyle name="40% - Accent1 3 2" xfId="444"/>
    <cellStyle name="40% - Accent1 3 3" xfId="227"/>
    <cellStyle name="40% - Accent2 2" xfId="22"/>
    <cellStyle name="40% - Accent2 3" xfId="228"/>
    <cellStyle name="40% - Accent3 2" xfId="23"/>
    <cellStyle name="40% - Accent3 2 2" xfId="230"/>
    <cellStyle name="40% - Accent3 3" xfId="229"/>
    <cellStyle name="40% - Accent4 2" xfId="24"/>
    <cellStyle name="40% - Accent4 3" xfId="25"/>
    <cellStyle name="40% - Accent4 3 2" xfId="445"/>
    <cellStyle name="40% - Accent4 3 3" xfId="231"/>
    <cellStyle name="40% - Accent5 2" xfId="26"/>
    <cellStyle name="40% - Accent5 3" xfId="232"/>
    <cellStyle name="40% - Accent6 2" xfId="27"/>
    <cellStyle name="40% - Accent6 3" xfId="28"/>
    <cellStyle name="40% - Accent6 3 2" xfId="446"/>
    <cellStyle name="40% - Accent6 3 3" xfId="233"/>
    <cellStyle name="60% - Accent1 2" xfId="29"/>
    <cellStyle name="60% - Accent1 2 2" xfId="447"/>
    <cellStyle name="60% - Accent1 2 3" xfId="235"/>
    <cellStyle name="60% - Accent1 3" xfId="30"/>
    <cellStyle name="60% - Accent1 3 2" xfId="448"/>
    <cellStyle name="60% - Accent1 3 3" xfId="234"/>
    <cellStyle name="60% - Accent2 2" xfId="31"/>
    <cellStyle name="60% - Accent2 3" xfId="236"/>
    <cellStyle name="60% - Accent3 2" xfId="32"/>
    <cellStyle name="60% - Accent3 3" xfId="33"/>
    <cellStyle name="60% - Accent3 3 2" xfId="449"/>
    <cellStyle name="60% - Accent3 3 3" xfId="237"/>
    <cellStyle name="60% - Accent4 2" xfId="34"/>
    <cellStyle name="60% - Accent4 3" xfId="35"/>
    <cellStyle name="60% - Accent4 3 2" xfId="450"/>
    <cellStyle name="60% - Accent4 3 3" xfId="238"/>
    <cellStyle name="60% - Accent5 2" xfId="36"/>
    <cellStyle name="60% - Accent5 2 2" xfId="451"/>
    <cellStyle name="60% - Accent5 2 3" xfId="240"/>
    <cellStyle name="60% - Accent5 3" xfId="239"/>
    <cellStyle name="60% - Accent6 2" xfId="37"/>
    <cellStyle name="60% - Accent6 2 2" xfId="242"/>
    <cellStyle name="60% - Accent6 3" xfId="241"/>
    <cellStyle name="Accent1 2" xfId="38"/>
    <cellStyle name="Accent1 2 2" xfId="452"/>
    <cellStyle name="Accent1 2 3" xfId="244"/>
    <cellStyle name="Accent1 3" xfId="39"/>
    <cellStyle name="Accent1 3 2" xfId="453"/>
    <cellStyle name="Accent1 3 3" xfId="243"/>
    <cellStyle name="Accent2 2" xfId="40"/>
    <cellStyle name="Accent2 3" xfId="245"/>
    <cellStyle name="Accent3 2" xfId="41"/>
    <cellStyle name="Accent3 2 2" xfId="454"/>
    <cellStyle name="Accent3 2 3" xfId="247"/>
    <cellStyle name="Accent3 3" xfId="246"/>
    <cellStyle name="Accent4 2" xfId="42"/>
    <cellStyle name="Accent4 2 2" xfId="249"/>
    <cellStyle name="Accent4 3" xfId="248"/>
    <cellStyle name="Accent5 2" xfId="43"/>
    <cellStyle name="Accent5 2 2" xfId="251"/>
    <cellStyle name="Accent5 3" xfId="250"/>
    <cellStyle name="Accent6 2" xfId="44"/>
    <cellStyle name="Accent6 2 2" xfId="455"/>
    <cellStyle name="Accent6 2 3" xfId="253"/>
    <cellStyle name="Accent6 3" xfId="252"/>
    <cellStyle name="Accounting" xfId="45"/>
    <cellStyle name="Accounting 2" xfId="254"/>
    <cellStyle name="Accounting 3" xfId="255"/>
    <cellStyle name="Accounting_2011-11" xfId="256"/>
    <cellStyle name="Bad 2" xfId="46"/>
    <cellStyle name="Bad 3" xfId="257"/>
    <cellStyle name="Budget" xfId="47"/>
    <cellStyle name="Budget 2" xfId="258"/>
    <cellStyle name="Budget 3" xfId="259"/>
    <cellStyle name="Budget_2011-11" xfId="260"/>
    <cellStyle name="Calculation 2" xfId="48"/>
    <cellStyle name="Calculation 2 2" xfId="456"/>
    <cellStyle name="Calculation 2 3" xfId="262"/>
    <cellStyle name="Calculation 3" xfId="49"/>
    <cellStyle name="Calculation 3 2" xfId="457"/>
    <cellStyle name="Calculation 3 3" xfId="261"/>
    <cellStyle name="Check Cell 2" xfId="50"/>
    <cellStyle name="Check Cell 2 2" xfId="264"/>
    <cellStyle name="Check Cell 3" xfId="263"/>
    <cellStyle name="combo" xfId="51"/>
    <cellStyle name="Comma" xfId="1" builtinId="3"/>
    <cellStyle name="Comma 10" xfId="52"/>
    <cellStyle name="Comma 10 2" xfId="487"/>
    <cellStyle name="Comma 11" xfId="53"/>
    <cellStyle name="Comma 12" xfId="54"/>
    <cellStyle name="Comma 12 2" xfId="386"/>
    <cellStyle name="Comma 12 3" xfId="390"/>
    <cellStyle name="Comma 12 4" xfId="265"/>
    <cellStyle name="Comma 13" xfId="55"/>
    <cellStyle name="Comma 14" xfId="56"/>
    <cellStyle name="Comma 15" xfId="57"/>
    <cellStyle name="Comma 16" xfId="58"/>
    <cellStyle name="Comma 17" xfId="59"/>
    <cellStyle name="Comma 17 2" xfId="458"/>
    <cellStyle name="Comma 17 3" xfId="399"/>
    <cellStyle name="Comma 18" xfId="60"/>
    <cellStyle name="Comma 18 2" xfId="401"/>
    <cellStyle name="Comma 18 3" xfId="459"/>
    <cellStyle name="Comma 18 4" xfId="400"/>
    <cellStyle name="Comma 19" xfId="397"/>
    <cellStyle name="Comma 2" xfId="61"/>
    <cellStyle name="Comma 2 2" xfId="5"/>
    <cellStyle name="Comma 2 2 2" xfId="62"/>
    <cellStyle name="Comma 2 3" xfId="63"/>
    <cellStyle name="Comma 2 4" xfId="64"/>
    <cellStyle name="Comma 2 4 2" xfId="460"/>
    <cellStyle name="Comma 2 4 3" xfId="402"/>
    <cellStyle name="Comma 2 5" xfId="439"/>
    <cellStyle name="Comma 2 6" xfId="192"/>
    <cellStyle name="Comma 2 6 2" xfId="193"/>
    <cellStyle name="Comma 20" xfId="190"/>
    <cellStyle name="Comma 21" xfId="191"/>
    <cellStyle name="Comma 3" xfId="65"/>
    <cellStyle name="Comma 3 2" xfId="66"/>
    <cellStyle name="Comma 3 2 2" xfId="67"/>
    <cellStyle name="Comma 3 3" xfId="68"/>
    <cellStyle name="Comma 3 4" xfId="69"/>
    <cellStyle name="Comma 4" xfId="70"/>
    <cellStyle name="Comma 4 2" xfId="71"/>
    <cellStyle name="Comma 4 2 2" xfId="391"/>
    <cellStyle name="Comma 4 2 2 2" xfId="488"/>
    <cellStyle name="Comma 4 2 2 2 2" xfId="489"/>
    <cellStyle name="Comma 4 2 2 2 3" xfId="490"/>
    <cellStyle name="Comma 4 2 2 3" xfId="491"/>
    <cellStyle name="Comma 4 2 3" xfId="403"/>
    <cellStyle name="Comma 4 2 3 2" xfId="492"/>
    <cellStyle name="Comma 4 3" xfId="72"/>
    <cellStyle name="Comma 4 3 2" xfId="392"/>
    <cellStyle name="Comma 4 3 2 2" xfId="493"/>
    <cellStyle name="Comma 4 3 2 2 2" xfId="494"/>
    <cellStyle name="Comma 4 3 2 2 2 2" xfId="495"/>
    <cellStyle name="Comma 4 3 2 2 3" xfId="496"/>
    <cellStyle name="Comma 4 3 2 2 4" xfId="497"/>
    <cellStyle name="Comma 4 3 2 3" xfId="498"/>
    <cellStyle name="Comma 4 3 2 3 2" xfId="499"/>
    <cellStyle name="Comma 4 3 2 3 3" xfId="500"/>
    <cellStyle name="Comma 4 3 2 4" xfId="501"/>
    <cellStyle name="Comma 4 3 2 4 2" xfId="502"/>
    <cellStyle name="Comma 4 3 2 4 3" xfId="503"/>
    <cellStyle name="Comma 4 3 2 5" xfId="504"/>
    <cellStyle name="Comma 4 3 2 5 2" xfId="505"/>
    <cellStyle name="Comma 4 3 2 6" xfId="506"/>
    <cellStyle name="Comma 4 3 2 7" xfId="507"/>
    <cellStyle name="Comma 4 3 3" xfId="404"/>
    <cellStyle name="Comma 4 3 3 2" xfId="508"/>
    <cellStyle name="Comma 4 3 3 2 2" xfId="509"/>
    <cellStyle name="Comma 4 3 3 3" xfId="510"/>
    <cellStyle name="Comma 4 3 3 4" xfId="511"/>
    <cellStyle name="Comma 4 3 4" xfId="512"/>
    <cellStyle name="Comma 4 3 4 2" xfId="513"/>
    <cellStyle name="Comma 4 3 4 3" xfId="514"/>
    <cellStyle name="Comma 4 3 5" xfId="515"/>
    <cellStyle name="Comma 4 3 5 2" xfId="516"/>
    <cellStyle name="Comma 4 3 5 3" xfId="517"/>
    <cellStyle name="Comma 4 3 6" xfId="518"/>
    <cellStyle name="Comma 4 3 6 2" xfId="519"/>
    <cellStyle name="Comma 4 3 7" xfId="520"/>
    <cellStyle name="Comma 4 3 8" xfId="521"/>
    <cellStyle name="Comma 4 4" xfId="73"/>
    <cellStyle name="Comma 4 4 2" xfId="405"/>
    <cellStyle name="Comma 4 4 2 2" xfId="522"/>
    <cellStyle name="Comma 4 4 2 2 2" xfId="523"/>
    <cellStyle name="Comma 4 4 2 2 2 2" xfId="524"/>
    <cellStyle name="Comma 4 4 2 2 3" xfId="525"/>
    <cellStyle name="Comma 4 4 2 2 4" xfId="526"/>
    <cellStyle name="Comma 4 4 2 3" xfId="527"/>
    <cellStyle name="Comma 4 4 2 3 2" xfId="528"/>
    <cellStyle name="Comma 4 4 2 3 3" xfId="529"/>
    <cellStyle name="Comma 4 4 2 4" xfId="530"/>
    <cellStyle name="Comma 4 4 2 4 2" xfId="531"/>
    <cellStyle name="Comma 4 4 2 4 3" xfId="532"/>
    <cellStyle name="Comma 4 4 2 5" xfId="533"/>
    <cellStyle name="Comma 4 4 2 5 2" xfId="534"/>
    <cellStyle name="Comma 4 4 2 6" xfId="535"/>
    <cellStyle name="Comma 4 4 2 7" xfId="536"/>
    <cellStyle name="Comma 4 4 3" xfId="406"/>
    <cellStyle name="Comma 4 4 3 2" xfId="537"/>
    <cellStyle name="Comma 4 4 3 2 2" xfId="538"/>
    <cellStyle name="Comma 4 4 3 3" xfId="539"/>
    <cellStyle name="Comma 4 4 3 4" xfId="540"/>
    <cellStyle name="Comma 4 4 4" xfId="541"/>
    <cellStyle name="Comma 4 4 4 2" xfId="542"/>
    <cellStyle name="Comma 4 4 4 3" xfId="543"/>
    <cellStyle name="Comma 4 4 5" xfId="544"/>
    <cellStyle name="Comma 4 4 5 2" xfId="545"/>
    <cellStyle name="Comma 4 4 5 3" xfId="546"/>
    <cellStyle name="Comma 4 4 6" xfId="547"/>
    <cellStyle name="Comma 4 4 6 2" xfId="548"/>
    <cellStyle name="Comma 4 4 7" xfId="549"/>
    <cellStyle name="Comma 4 4 8" xfId="550"/>
    <cellStyle name="Comma 4 5" xfId="74"/>
    <cellStyle name="Comma 4 5 2" xfId="407"/>
    <cellStyle name="Comma 4 5 2 2" xfId="551"/>
    <cellStyle name="Comma 4 5 2 3" xfId="552"/>
    <cellStyle name="Comma 4 5 3" xfId="553"/>
    <cellStyle name="Comma 4 5 4" xfId="554"/>
    <cellStyle name="Comma 4 6" xfId="388"/>
    <cellStyle name="Comma 4 6 2" xfId="555"/>
    <cellStyle name="Comma 5" xfId="75"/>
    <cellStyle name="Comma 5 2" xfId="408"/>
    <cellStyle name="Comma 5 2 2" xfId="556"/>
    <cellStyle name="Comma 5 2 2 2" xfId="557"/>
    <cellStyle name="Comma 5 2 2 3" xfId="558"/>
    <cellStyle name="Comma 5 2 3" xfId="559"/>
    <cellStyle name="Comma 5 3" xfId="409"/>
    <cellStyle name="Comma 5 3 2" xfId="560"/>
    <cellStyle name="Comma 6" xfId="10"/>
    <cellStyle name="Comma 6 2" xfId="76"/>
    <cellStyle name="Comma 6 2 2" xfId="561"/>
    <cellStyle name="Comma 6 2 2 2" xfId="562"/>
    <cellStyle name="Comma 6 2 2 2 2" xfId="563"/>
    <cellStyle name="Comma 6 2 2 3" xfId="564"/>
    <cellStyle name="Comma 6 2 2 4" xfId="565"/>
    <cellStyle name="Comma 6 2 3" xfId="566"/>
    <cellStyle name="Comma 6 2 3 2" xfId="567"/>
    <cellStyle name="Comma 6 2 3 3" xfId="568"/>
    <cellStyle name="Comma 6 2 4" xfId="569"/>
    <cellStyle name="Comma 6 2 4 2" xfId="570"/>
    <cellStyle name="Comma 6 2 5" xfId="571"/>
    <cellStyle name="Comma 6 2 6" xfId="572"/>
    <cellStyle name="Comma 6 3" xfId="573"/>
    <cellStyle name="Comma 6 3 2" xfId="574"/>
    <cellStyle name="Comma 6 3 2 2" xfId="575"/>
    <cellStyle name="Comma 6 3 3" xfId="576"/>
    <cellStyle name="Comma 6 3 4" xfId="577"/>
    <cellStyle name="Comma 6 4" xfId="578"/>
    <cellStyle name="Comma 6 4 2" xfId="579"/>
    <cellStyle name="Comma 6 4 3" xfId="580"/>
    <cellStyle name="Comma 6 5" xfId="581"/>
    <cellStyle name="Comma 6 5 2" xfId="582"/>
    <cellStyle name="Comma 6 5 3" xfId="583"/>
    <cellStyle name="Comma 6 6" xfId="584"/>
    <cellStyle name="Comma 6 6 2" xfId="585"/>
    <cellStyle name="Comma 6 7" xfId="586"/>
    <cellStyle name="Comma 6 8" xfId="587"/>
    <cellStyle name="Comma 7" xfId="77"/>
    <cellStyle name="Comma 7 2" xfId="588"/>
    <cellStyle name="Comma 7 2 2" xfId="589"/>
    <cellStyle name="Comma 8" xfId="78"/>
    <cellStyle name="Comma 8 2" xfId="590"/>
    <cellStyle name="Comma 8 2 2" xfId="591"/>
    <cellStyle name="Comma 8 3" xfId="592"/>
    <cellStyle name="Comma 9" xfId="79"/>
    <cellStyle name="Comma 9 2" xfId="593"/>
    <cellStyle name="Comma(2)" xfId="80"/>
    <cellStyle name="Comma0" xfId="410"/>
    <cellStyle name="Comma0 - Style2" xfId="81"/>
    <cellStyle name="Comma1 - Style1" xfId="82"/>
    <cellStyle name="Comments" xfId="83"/>
    <cellStyle name="Currency" xfId="2" builtinId="4"/>
    <cellStyle name="Currency 10" xfId="398"/>
    <cellStyle name="Currency 2" xfId="84"/>
    <cellStyle name="Currency 2 2" xfId="85"/>
    <cellStyle name="Currency 2 2 2" xfId="268"/>
    <cellStyle name="Currency 2 2 3" xfId="195"/>
    <cellStyle name="Currency 2 3" xfId="86"/>
    <cellStyle name="Currency 2 3 2" xfId="461"/>
    <cellStyle name="Currency 2 3 3" xfId="267"/>
    <cellStyle name="Currency 2 4" xfId="411"/>
    <cellStyle name="Currency 2 5" xfId="194"/>
    <cellStyle name="Currency 2 6" xfId="196"/>
    <cellStyle name="Currency 2 6 2" xfId="197"/>
    <cellStyle name="Currency 3" xfId="87"/>
    <cellStyle name="Currency 3 10" xfId="594"/>
    <cellStyle name="Currency 3 2" xfId="88"/>
    <cellStyle name="Currency 3 2 2" xfId="270"/>
    <cellStyle name="Currency 3 2 2 2" xfId="595"/>
    <cellStyle name="Currency 3 2 2 2 2" xfId="596"/>
    <cellStyle name="Currency 3 2 2 2 2 2" xfId="597"/>
    <cellStyle name="Currency 3 2 2 2 3" xfId="598"/>
    <cellStyle name="Currency 3 2 2 2 4" xfId="599"/>
    <cellStyle name="Currency 3 2 2 3" xfId="600"/>
    <cellStyle name="Currency 3 2 2 3 2" xfId="601"/>
    <cellStyle name="Currency 3 2 2 3 3" xfId="602"/>
    <cellStyle name="Currency 3 2 2 4" xfId="603"/>
    <cellStyle name="Currency 3 2 2 4 2" xfId="604"/>
    <cellStyle name="Currency 3 2 2 4 3" xfId="605"/>
    <cellStyle name="Currency 3 2 2 5" xfId="606"/>
    <cellStyle name="Currency 3 2 2 5 2" xfId="607"/>
    <cellStyle name="Currency 3 2 2 6" xfId="608"/>
    <cellStyle name="Currency 3 2 2 7" xfId="609"/>
    <cellStyle name="Currency 3 2 3" xfId="610"/>
    <cellStyle name="Currency 3 2 3 2" xfId="611"/>
    <cellStyle name="Currency 3 2 3 2 2" xfId="612"/>
    <cellStyle name="Currency 3 2 3 3" xfId="613"/>
    <cellStyle name="Currency 3 2 3 4" xfId="614"/>
    <cellStyle name="Currency 3 2 4" xfId="615"/>
    <cellStyle name="Currency 3 2 4 2" xfId="616"/>
    <cellStyle name="Currency 3 2 4 3" xfId="617"/>
    <cellStyle name="Currency 3 2 5" xfId="618"/>
    <cellStyle name="Currency 3 2 5 2" xfId="619"/>
    <cellStyle name="Currency 3 2 5 3" xfId="620"/>
    <cellStyle name="Currency 3 2 6" xfId="621"/>
    <cellStyle name="Currency 3 2 6 2" xfId="622"/>
    <cellStyle name="Currency 3 2 7" xfId="623"/>
    <cellStyle name="Currency 3 2 8" xfId="624"/>
    <cellStyle name="Currency 3 3" xfId="269"/>
    <cellStyle name="Currency 3 4" xfId="393"/>
    <cellStyle name="Currency 3 4 2" xfId="625"/>
    <cellStyle name="Currency 3 4 2 2" xfId="626"/>
    <cellStyle name="Currency 3 4 2 2 2" xfId="627"/>
    <cellStyle name="Currency 3 4 2 3" xfId="628"/>
    <cellStyle name="Currency 3 4 2 4" xfId="629"/>
    <cellStyle name="Currency 3 4 3" xfId="630"/>
    <cellStyle name="Currency 3 4 3 2" xfId="631"/>
    <cellStyle name="Currency 3 4 3 3" xfId="632"/>
    <cellStyle name="Currency 3 4 4" xfId="633"/>
    <cellStyle name="Currency 3 4 4 2" xfId="634"/>
    <cellStyle name="Currency 3 4 5" xfId="635"/>
    <cellStyle name="Currency 3 4 6" xfId="636"/>
    <cellStyle name="Currency 3 5" xfId="198"/>
    <cellStyle name="Currency 3 5 2" xfId="637"/>
    <cellStyle name="Currency 3 5 2 2" xfId="638"/>
    <cellStyle name="Currency 3 5 2 2 2" xfId="639"/>
    <cellStyle name="Currency 3 5 2 3" xfId="640"/>
    <cellStyle name="Currency 3 5 2 4" xfId="641"/>
    <cellStyle name="Currency 3 5 3" xfId="642"/>
    <cellStyle name="Currency 3 5 3 2" xfId="643"/>
    <cellStyle name="Currency 3 5 4" xfId="644"/>
    <cellStyle name="Currency 3 5 5" xfId="645"/>
    <cellStyle name="Currency 3 6" xfId="646"/>
    <cellStyle name="Currency 3 6 2" xfId="647"/>
    <cellStyle name="Currency 3 6 3" xfId="648"/>
    <cellStyle name="Currency 3 7" xfId="649"/>
    <cellStyle name="Currency 3 7 2" xfId="650"/>
    <cellStyle name="Currency 3 8" xfId="651"/>
    <cellStyle name="Currency 3 9" xfId="652"/>
    <cellStyle name="Currency 4" xfId="89"/>
    <cellStyle name="Currency 4 2" xfId="200"/>
    <cellStyle name="Currency 4 3" xfId="199"/>
    <cellStyle name="Currency 5" xfId="90"/>
    <cellStyle name="Currency 5 2" xfId="385"/>
    <cellStyle name="Currency 5 2 2" xfId="653"/>
    <cellStyle name="Currency 5 2 2 2" xfId="654"/>
    <cellStyle name="Currency 5 2 2 2 2" xfId="655"/>
    <cellStyle name="Currency 5 2 2 3" xfId="656"/>
    <cellStyle name="Currency 5 2 2 4" xfId="657"/>
    <cellStyle name="Currency 5 2 3" xfId="658"/>
    <cellStyle name="Currency 5 2 3 2" xfId="659"/>
    <cellStyle name="Currency 5 2 3 3" xfId="660"/>
    <cellStyle name="Currency 5 2 4" xfId="661"/>
    <cellStyle name="Currency 5 2 4 2" xfId="662"/>
    <cellStyle name="Currency 5 2 5" xfId="663"/>
    <cellStyle name="Currency 5 2 6" xfId="664"/>
    <cellStyle name="Currency 5 3" xfId="394"/>
    <cellStyle name="Currency 5 3 2" xfId="665"/>
    <cellStyle name="Currency 5 3 2 2" xfId="666"/>
    <cellStyle name="Currency 5 3 3" xfId="667"/>
    <cellStyle name="Currency 5 3 4" xfId="668"/>
    <cellStyle name="Currency 5 4" xfId="266"/>
    <cellStyle name="Currency 5 4 2" xfId="669"/>
    <cellStyle name="Currency 5 4 3" xfId="670"/>
    <cellStyle name="Currency 5 5" xfId="671"/>
    <cellStyle name="Currency 5 5 2" xfId="672"/>
    <cellStyle name="Currency 5 6" xfId="673"/>
    <cellStyle name="Currency 5 7" xfId="674"/>
    <cellStyle name="Currency 5 8" xfId="675"/>
    <cellStyle name="Currency 6" xfId="91"/>
    <cellStyle name="Currency 6 2" xfId="676"/>
    <cellStyle name="Currency 7" xfId="92"/>
    <cellStyle name="Currency 7 2" xfId="677"/>
    <cellStyle name="Currency 7 3" xfId="678"/>
    <cellStyle name="Currency 8" xfId="93"/>
    <cellStyle name="Currency 8 2" xfId="462"/>
    <cellStyle name="Currency 8 3" xfId="412"/>
    <cellStyle name="Currency 9" xfId="4"/>
    <cellStyle name="Currency0" xfId="413"/>
    <cellStyle name="Data Enter" xfId="94"/>
    <cellStyle name="date" xfId="95"/>
    <cellStyle name="Explanatory Text 2" xfId="96"/>
    <cellStyle name="Explanatory Text 3" xfId="271"/>
    <cellStyle name="F9ReportControlStyle_ctpInquire" xfId="414"/>
    <cellStyle name="FactSheet" xfId="97"/>
    <cellStyle name="fish" xfId="98"/>
    <cellStyle name="Good 2" xfId="99"/>
    <cellStyle name="Good 2 2" xfId="679"/>
    <cellStyle name="Good 3" xfId="272"/>
    <cellStyle name="Good 4" xfId="415"/>
    <cellStyle name="Heading 1 2" xfId="100"/>
    <cellStyle name="Heading 1 2 2" xfId="463"/>
    <cellStyle name="Heading 1 2 3" xfId="274"/>
    <cellStyle name="Heading 1 3" xfId="101"/>
    <cellStyle name="Heading 1 3 2" xfId="464"/>
    <cellStyle name="Heading 1 3 3" xfId="273"/>
    <cellStyle name="Heading 2 2" xfId="102"/>
    <cellStyle name="Heading 2 2 2" xfId="465"/>
    <cellStyle name="Heading 2 2 3" xfId="276"/>
    <cellStyle name="Heading 2 3" xfId="103"/>
    <cellStyle name="Heading 2 3 2" xfId="466"/>
    <cellStyle name="Heading 2 3 3" xfId="275"/>
    <cellStyle name="Heading 3 2" xfId="104"/>
    <cellStyle name="Heading 3 2 2" xfId="467"/>
    <cellStyle name="Heading 3 2 3" xfId="278"/>
    <cellStyle name="Heading 3 3" xfId="105"/>
    <cellStyle name="Heading 3 3 2" xfId="468"/>
    <cellStyle name="Heading 3 3 3" xfId="277"/>
    <cellStyle name="Heading 4 2" xfId="106"/>
    <cellStyle name="Heading 4 2 2" xfId="280"/>
    <cellStyle name="Heading 4 3" xfId="279"/>
    <cellStyle name="Hyperlink 2" xfId="107"/>
    <cellStyle name="Hyperlink 2 2" xfId="680"/>
    <cellStyle name="Hyperlink 3" xfId="108"/>
    <cellStyle name="Hyperlink 3 2" xfId="395"/>
    <cellStyle name="Input 2" xfId="109"/>
    <cellStyle name="Input 2 2" xfId="282"/>
    <cellStyle name="Input 3" xfId="281"/>
    <cellStyle name="input(0)" xfId="110"/>
    <cellStyle name="Input(2)" xfId="111"/>
    <cellStyle name="INT Paramter" xfId="681"/>
    <cellStyle name="INT Paramter 2" xfId="682"/>
    <cellStyle name="INT Paramter 2 2" xfId="683"/>
    <cellStyle name="INT Paramter 2 2 2" xfId="684"/>
    <cellStyle name="INT Paramter 2 2 2 2" xfId="685"/>
    <cellStyle name="INT Paramter 2 2 3" xfId="686"/>
    <cellStyle name="INT Paramter 2 2 4" xfId="687"/>
    <cellStyle name="INT Paramter 2 3" xfId="688"/>
    <cellStyle name="INT Paramter 2 3 2" xfId="689"/>
    <cellStyle name="INT Paramter 2 3 3" xfId="690"/>
    <cellStyle name="INT Paramter 2 4" xfId="691"/>
    <cellStyle name="INT Paramter 2 4 2" xfId="692"/>
    <cellStyle name="INT Paramter 2 4 3" xfId="693"/>
    <cellStyle name="INT Paramter 2 5" xfId="694"/>
    <cellStyle name="INT Paramter 2 5 2" xfId="695"/>
    <cellStyle name="INT Paramter 2 6" xfId="696"/>
    <cellStyle name="INT Paramter 2 7" xfId="697"/>
    <cellStyle name="INT Paramter 3" xfId="698"/>
    <cellStyle name="INT Paramter 3 2" xfId="699"/>
    <cellStyle name="INT Paramter 3 2 2" xfId="700"/>
    <cellStyle name="INT Paramter 3 3" xfId="701"/>
    <cellStyle name="INT Paramter 3 4" xfId="702"/>
    <cellStyle name="INT Paramter 4" xfId="703"/>
    <cellStyle name="INT Paramter 4 2" xfId="704"/>
    <cellStyle name="INT Paramter 4 3" xfId="705"/>
    <cellStyle name="INT Paramter 5" xfId="706"/>
    <cellStyle name="INT Paramter 5 2" xfId="707"/>
    <cellStyle name="INT Paramter 5 3" xfId="708"/>
    <cellStyle name="INT Paramter 6" xfId="709"/>
    <cellStyle name="INT Paramter 6 2" xfId="710"/>
    <cellStyle name="INT Paramter 7" xfId="711"/>
    <cellStyle name="INT Paramter 8" xfId="712"/>
    <cellStyle name="Linked Cell 2" xfId="112"/>
    <cellStyle name="Linked Cell 2 2" xfId="469"/>
    <cellStyle name="Linked Cell 2 3" xfId="284"/>
    <cellStyle name="Linked Cell 3" xfId="283"/>
    <cellStyle name="Neutral 2" xfId="113"/>
    <cellStyle name="Neutral 2 2" xfId="470"/>
    <cellStyle name="Neutral 2 3" xfId="286"/>
    <cellStyle name="Neutral 3" xfId="285"/>
    <cellStyle name="New_normal" xfId="114"/>
    <cellStyle name="Normal" xfId="0" builtinId="0"/>
    <cellStyle name="Normal - Style1" xfId="115"/>
    <cellStyle name="Normal - Style2" xfId="116"/>
    <cellStyle name="Normal - Style3" xfId="117"/>
    <cellStyle name="Normal - Style4" xfId="118"/>
    <cellStyle name="Normal - Style5" xfId="119"/>
    <cellStyle name="Normal 10" xfId="120"/>
    <cellStyle name="Normal 10 2" xfId="11"/>
    <cellStyle name="Normal 10 2 2" xfId="121"/>
    <cellStyle name="Normal 10 2 2 2" xfId="713"/>
    <cellStyle name="Normal 10 2 2 2 2" xfId="714"/>
    <cellStyle name="Normal 10 2 2 3" xfId="715"/>
    <cellStyle name="Normal 10 2 2 4" xfId="716"/>
    <cellStyle name="Normal 10 2 3" xfId="471"/>
    <cellStyle name="Normal 10 2 3 2" xfId="717"/>
    <cellStyle name="Normal 10 2 3 3" xfId="718"/>
    <cellStyle name="Normal 10 2 4" xfId="201"/>
    <cellStyle name="Normal 10 2 4 2" xfId="719"/>
    <cellStyle name="Normal 10 2 4 3" xfId="720"/>
    <cellStyle name="Normal 10 2 5" xfId="721"/>
    <cellStyle name="Normal 10 2 5 2" xfId="722"/>
    <cellStyle name="Normal 10 2 6" xfId="723"/>
    <cellStyle name="Normal 10 2 7" xfId="724"/>
    <cellStyle name="Normal 10 3" xfId="725"/>
    <cellStyle name="Normal 10 3 2" xfId="726"/>
    <cellStyle name="Normal 10 3 2 2" xfId="727"/>
    <cellStyle name="Normal 10 3 3" xfId="728"/>
    <cellStyle name="Normal 10 3 4" xfId="729"/>
    <cellStyle name="Normal 10 4" xfId="730"/>
    <cellStyle name="Normal 10 4 2" xfId="731"/>
    <cellStyle name="Normal 10 4 3" xfId="732"/>
    <cellStyle name="Normal 10 5" xfId="733"/>
    <cellStyle name="Normal 10 5 2" xfId="734"/>
    <cellStyle name="Normal 10 5 3" xfId="735"/>
    <cellStyle name="Normal 10 6" xfId="736"/>
    <cellStyle name="Normal 10 6 2" xfId="737"/>
    <cellStyle name="Normal 10 7" xfId="738"/>
    <cellStyle name="Normal 10 8" xfId="739"/>
    <cellStyle name="Normal 10 9" xfId="740"/>
    <cellStyle name="Normal 10_2112 DF Schedule" xfId="416"/>
    <cellStyle name="Normal 11" xfId="122"/>
    <cellStyle name="Normal 11 2" xfId="417"/>
    <cellStyle name="Normal 11 2 2" xfId="741"/>
    <cellStyle name="Normal 11 2 2 2" xfId="742"/>
    <cellStyle name="Normal 11 2 2 2 2" xfId="743"/>
    <cellStyle name="Normal 11 2 2 3" xfId="744"/>
    <cellStyle name="Normal 11 2 2 4" xfId="745"/>
    <cellStyle name="Normal 11 2 3" xfId="746"/>
    <cellStyle name="Normal 11 2 3 2" xfId="747"/>
    <cellStyle name="Normal 11 2 3 3" xfId="748"/>
    <cellStyle name="Normal 11 2 4" xfId="749"/>
    <cellStyle name="Normal 11 2 4 2" xfId="750"/>
    <cellStyle name="Normal 11 2 4 3" xfId="751"/>
    <cellStyle name="Normal 11 2 5" xfId="752"/>
    <cellStyle name="Normal 11 2 5 2" xfId="753"/>
    <cellStyle name="Normal 11 2 6" xfId="754"/>
    <cellStyle name="Normal 11 2 7" xfId="755"/>
    <cellStyle name="Normal 11 3" xfId="756"/>
    <cellStyle name="Normal 11 3 2" xfId="757"/>
    <cellStyle name="Normal 11 3 2 2" xfId="758"/>
    <cellStyle name="Normal 11 3 3" xfId="759"/>
    <cellStyle name="Normal 11 3 4" xfId="760"/>
    <cellStyle name="Normal 11 4" xfId="761"/>
    <cellStyle name="Normal 11 4 2" xfId="762"/>
    <cellStyle name="Normal 11 4 3" xfId="763"/>
    <cellStyle name="Normal 11 5" xfId="764"/>
    <cellStyle name="Normal 11 5 2" xfId="765"/>
    <cellStyle name="Normal 11 5 3" xfId="766"/>
    <cellStyle name="Normal 11 6" xfId="767"/>
    <cellStyle name="Normal 11 6 2" xfId="768"/>
    <cellStyle name="Normal 11 7" xfId="769"/>
    <cellStyle name="Normal 11 8" xfId="770"/>
    <cellStyle name="Normal 11 9" xfId="771"/>
    <cellStyle name="Normal 12" xfId="123"/>
    <cellStyle name="Normal 12 2" xfId="472"/>
    <cellStyle name="Normal 12 3" xfId="287"/>
    <cellStyle name="Normal 13" xfId="124"/>
    <cellStyle name="Normal 13 2" xfId="473"/>
    <cellStyle name="Normal 13 2 2" xfId="772"/>
    <cellStyle name="Normal 13 2 2 2" xfId="773"/>
    <cellStyle name="Normal 13 2 2 2 2" xfId="774"/>
    <cellStyle name="Normal 13 2 2 3" xfId="775"/>
    <cellStyle name="Normal 13 2 2 4" xfId="776"/>
    <cellStyle name="Normal 13 2 3" xfId="777"/>
    <cellStyle name="Normal 13 2 3 2" xfId="778"/>
    <cellStyle name="Normal 13 2 3 3" xfId="779"/>
    <cellStyle name="Normal 13 2 4" xfId="780"/>
    <cellStyle name="Normal 13 2 4 2" xfId="781"/>
    <cellStyle name="Normal 13 2 5" xfId="782"/>
    <cellStyle name="Normal 13 2 6" xfId="783"/>
    <cellStyle name="Normal 13 3" xfId="288"/>
    <cellStyle name="Normal 13 3 2" xfId="784"/>
    <cellStyle name="Normal 13 3 2 2" xfId="785"/>
    <cellStyle name="Normal 13 3 3" xfId="786"/>
    <cellStyle name="Normal 13 3 4" xfId="787"/>
    <cellStyle name="Normal 13 4" xfId="788"/>
    <cellStyle name="Normal 13 4 2" xfId="789"/>
    <cellStyle name="Normal 13 4 3" xfId="790"/>
    <cellStyle name="Normal 13 5" xfId="791"/>
    <cellStyle name="Normal 13 5 2" xfId="792"/>
    <cellStyle name="Normal 13 6" xfId="793"/>
    <cellStyle name="Normal 13 7" xfId="794"/>
    <cellStyle name="Normal 14" xfId="125"/>
    <cellStyle name="Normal 14 2" xfId="474"/>
    <cellStyle name="Normal 14 2 2" xfId="795"/>
    <cellStyle name="Normal 14 2 2 2" xfId="796"/>
    <cellStyle name="Normal 14 2 3" xfId="797"/>
    <cellStyle name="Normal 14 2 4" xfId="798"/>
    <cellStyle name="Normal 14 3" xfId="289"/>
    <cellStyle name="Normal 14 3 2" xfId="799"/>
    <cellStyle name="Normal 14 3 3" xfId="800"/>
    <cellStyle name="Normal 14 4" xfId="801"/>
    <cellStyle name="Normal 14 4 2" xfId="802"/>
    <cellStyle name="Normal 14 5" xfId="803"/>
    <cellStyle name="Normal 14 6" xfId="804"/>
    <cellStyle name="Normal 14 7" xfId="805"/>
    <cellStyle name="Normal 15" xfId="126"/>
    <cellStyle name="Normal 15 2" xfId="475"/>
    <cellStyle name="Normal 15 3" xfId="290"/>
    <cellStyle name="Normal 16" xfId="127"/>
    <cellStyle name="Normal 16 2" xfId="418"/>
    <cellStyle name="Normal 16 3" xfId="291"/>
    <cellStyle name="Normal 17" xfId="128"/>
    <cellStyle name="Normal 17 2" xfId="419"/>
    <cellStyle name="Normal 17 3" xfId="292"/>
    <cellStyle name="Normal 18" xfId="129"/>
    <cellStyle name="Normal 18 2" xfId="420"/>
    <cellStyle name="Normal 18 3" xfId="293"/>
    <cellStyle name="Normal 19" xfId="130"/>
    <cellStyle name="Normal 19 2" xfId="421"/>
    <cellStyle name="Normal 19 3" xfId="294"/>
    <cellStyle name="Normal 2" xfId="131"/>
    <cellStyle name="Normal 2 10" xfId="422"/>
    <cellStyle name="Normal 2 11" xfId="423"/>
    <cellStyle name="Normal 2 2" xfId="132"/>
    <cellStyle name="Normal 2 2 10" xfId="806"/>
    <cellStyle name="Normal 2 2 11" xfId="807"/>
    <cellStyle name="Normal 2 2 2" xfId="133"/>
    <cellStyle name="Normal 2 2 2 10" xfId="808"/>
    <cellStyle name="Normal 2 2 2 2" xfId="424"/>
    <cellStyle name="Normal 2 2 2 2 2" xfId="809"/>
    <cellStyle name="Normal 2 2 2 2 2 2" xfId="810"/>
    <cellStyle name="Normal 2 2 2 2 2 2 2" xfId="811"/>
    <cellStyle name="Normal 2 2 2 2 2 2 2 2" xfId="812"/>
    <cellStyle name="Normal 2 2 2 2 2 2 3" xfId="813"/>
    <cellStyle name="Normal 2 2 2 2 2 2 4" xfId="814"/>
    <cellStyle name="Normal 2 2 2 2 2 3" xfId="815"/>
    <cellStyle name="Normal 2 2 2 2 2 3 2" xfId="816"/>
    <cellStyle name="Normal 2 2 2 2 2 3 3" xfId="817"/>
    <cellStyle name="Normal 2 2 2 2 2 4" xfId="818"/>
    <cellStyle name="Normal 2 2 2 2 2 4 2" xfId="819"/>
    <cellStyle name="Normal 2 2 2 2 2 4 3" xfId="820"/>
    <cellStyle name="Normal 2 2 2 2 2 5" xfId="821"/>
    <cellStyle name="Normal 2 2 2 2 2 5 2" xfId="822"/>
    <cellStyle name="Normal 2 2 2 2 2 6" xfId="823"/>
    <cellStyle name="Normal 2 2 2 2 2 7" xfId="824"/>
    <cellStyle name="Normal 2 2 2 2 3" xfId="825"/>
    <cellStyle name="Normal 2 2 2 2 3 2" xfId="826"/>
    <cellStyle name="Normal 2 2 2 2 3 2 2" xfId="827"/>
    <cellStyle name="Normal 2 2 2 2 3 3" xfId="828"/>
    <cellStyle name="Normal 2 2 2 2 3 4" xfId="829"/>
    <cellStyle name="Normal 2 2 2 2 4" xfId="830"/>
    <cellStyle name="Normal 2 2 2 2 4 2" xfId="831"/>
    <cellStyle name="Normal 2 2 2 2 4 3" xfId="832"/>
    <cellStyle name="Normal 2 2 2 2 5" xfId="833"/>
    <cellStyle name="Normal 2 2 2 2 5 2" xfId="834"/>
    <cellStyle name="Normal 2 2 2 2 5 3" xfId="835"/>
    <cellStyle name="Normal 2 2 2 2 6" xfId="836"/>
    <cellStyle name="Normal 2 2 2 2 6 2" xfId="837"/>
    <cellStyle name="Normal 2 2 2 2 7" xfId="838"/>
    <cellStyle name="Normal 2 2 2 2 8" xfId="839"/>
    <cellStyle name="Normal 2 2 2 3" xfId="840"/>
    <cellStyle name="Normal 2 2 2 3 2" xfId="841"/>
    <cellStyle name="Normal 2 2 2 3 2 2" xfId="842"/>
    <cellStyle name="Normal 2 2 2 3 2 2 2" xfId="843"/>
    <cellStyle name="Normal 2 2 2 3 2 3" xfId="844"/>
    <cellStyle name="Normal 2 2 2 3 2 4" xfId="845"/>
    <cellStyle name="Normal 2 2 2 3 3" xfId="846"/>
    <cellStyle name="Normal 2 2 2 3 3 2" xfId="847"/>
    <cellStyle name="Normal 2 2 2 3 3 3" xfId="848"/>
    <cellStyle name="Normal 2 2 2 3 4" xfId="849"/>
    <cellStyle name="Normal 2 2 2 3 4 2" xfId="850"/>
    <cellStyle name="Normal 2 2 2 3 5" xfId="851"/>
    <cellStyle name="Normal 2 2 2 3 6" xfId="852"/>
    <cellStyle name="Normal 2 2 2 4" xfId="853"/>
    <cellStyle name="Normal 2 2 2 4 2" xfId="854"/>
    <cellStyle name="Normal 2 2 2 4 2 2" xfId="855"/>
    <cellStyle name="Normal 2 2 2 4 3" xfId="856"/>
    <cellStyle name="Normal 2 2 2 4 4" xfId="857"/>
    <cellStyle name="Normal 2 2 2 5" xfId="858"/>
    <cellStyle name="Normal 2 2 2 5 2" xfId="859"/>
    <cellStyle name="Normal 2 2 2 5 3" xfId="860"/>
    <cellStyle name="Normal 2 2 2 6" xfId="861"/>
    <cellStyle name="Normal 2 2 2 6 2" xfId="862"/>
    <cellStyle name="Normal 2 2 2 6 3" xfId="863"/>
    <cellStyle name="Normal 2 2 2 7" xfId="864"/>
    <cellStyle name="Normal 2 2 2 7 2" xfId="865"/>
    <cellStyle name="Normal 2 2 2 8" xfId="866"/>
    <cellStyle name="Normal 2 2 2 9" xfId="867"/>
    <cellStyle name="Normal 2 2 2_11510" xfId="868"/>
    <cellStyle name="Normal 2 2 3" xfId="134"/>
    <cellStyle name="Normal 2 2 3 2" xfId="869"/>
    <cellStyle name="Normal 2 2 3 2 2" xfId="870"/>
    <cellStyle name="Normal 2 2 3 2 2 2" xfId="871"/>
    <cellStyle name="Normal 2 2 3 2 2 2 2" xfId="872"/>
    <cellStyle name="Normal 2 2 3 2 2 3" xfId="873"/>
    <cellStyle name="Normal 2 2 3 2 2 4" xfId="874"/>
    <cellStyle name="Normal 2 2 3 2 3" xfId="875"/>
    <cellStyle name="Normal 2 2 3 2 3 2" xfId="876"/>
    <cellStyle name="Normal 2 2 3 2 3 3" xfId="877"/>
    <cellStyle name="Normal 2 2 3 2 4" xfId="878"/>
    <cellStyle name="Normal 2 2 3 2 4 2" xfId="879"/>
    <cellStyle name="Normal 2 2 3 2 4 3" xfId="880"/>
    <cellStyle name="Normal 2 2 3 2 5" xfId="881"/>
    <cellStyle name="Normal 2 2 3 2 5 2" xfId="882"/>
    <cellStyle name="Normal 2 2 3 2 6" xfId="883"/>
    <cellStyle name="Normal 2 2 3 2 7" xfId="884"/>
    <cellStyle name="Normal 2 2 3 3" xfId="885"/>
    <cellStyle name="Normal 2 2 3 3 2" xfId="886"/>
    <cellStyle name="Normal 2 2 3 3 2 2" xfId="887"/>
    <cellStyle name="Normal 2 2 3 3 3" xfId="888"/>
    <cellStyle name="Normal 2 2 3 3 4" xfId="889"/>
    <cellStyle name="Normal 2 2 3 4" xfId="890"/>
    <cellStyle name="Normal 2 2 3 4 2" xfId="891"/>
    <cellStyle name="Normal 2 2 3 4 3" xfId="892"/>
    <cellStyle name="Normal 2 2 3 5" xfId="893"/>
    <cellStyle name="Normal 2 2 3 5 2" xfId="894"/>
    <cellStyle name="Normal 2 2 3 5 3" xfId="895"/>
    <cellStyle name="Normal 2 2 3 6" xfId="896"/>
    <cellStyle name="Normal 2 2 3 6 2" xfId="897"/>
    <cellStyle name="Normal 2 2 3 7" xfId="898"/>
    <cellStyle name="Normal 2 2 3 8" xfId="899"/>
    <cellStyle name="Normal 2 2 3 9" xfId="900"/>
    <cellStyle name="Normal 2 2 4" xfId="202"/>
    <cellStyle name="Normal 2 2 4 2" xfId="901"/>
    <cellStyle name="Normal 2 2 4 2 2" xfId="902"/>
    <cellStyle name="Normal 2 2 4 2 2 2" xfId="903"/>
    <cellStyle name="Normal 2 2 4 2 3" xfId="904"/>
    <cellStyle name="Normal 2 2 4 2 4" xfId="905"/>
    <cellStyle name="Normal 2 2 4 3" xfId="906"/>
    <cellStyle name="Normal 2 2 4 3 2" xfId="907"/>
    <cellStyle name="Normal 2 2 4 3 3" xfId="908"/>
    <cellStyle name="Normal 2 2 4 4" xfId="909"/>
    <cellStyle name="Normal 2 2 4 4 2" xfId="910"/>
    <cellStyle name="Normal 2 2 4 5" xfId="911"/>
    <cellStyle name="Normal 2 2 4 6" xfId="912"/>
    <cellStyle name="Normal 2 2 5" xfId="913"/>
    <cellStyle name="Normal 2 2 5 2" xfId="914"/>
    <cellStyle name="Normal 2 2 5 2 2" xfId="915"/>
    <cellStyle name="Normal 2 2 5 3" xfId="916"/>
    <cellStyle name="Normal 2 2 5 4" xfId="917"/>
    <cellStyle name="Normal 2 2 6" xfId="918"/>
    <cellStyle name="Normal 2 2 6 2" xfId="919"/>
    <cellStyle name="Normal 2 2 6 3" xfId="920"/>
    <cellStyle name="Normal 2 2 7" xfId="921"/>
    <cellStyle name="Normal 2 2 7 2" xfId="922"/>
    <cellStyle name="Normal 2 2 7 3" xfId="923"/>
    <cellStyle name="Normal 2 2 8" xfId="924"/>
    <cellStyle name="Normal 2 2 8 2" xfId="925"/>
    <cellStyle name="Normal 2 2 9" xfId="926"/>
    <cellStyle name="Normal 2 2_11510" xfId="927"/>
    <cellStyle name="Normal 2 3" xfId="135"/>
    <cellStyle name="Normal 2 3 2" xfId="136"/>
    <cellStyle name="Normal 2 3 3" xfId="137"/>
    <cellStyle name="Normal 2 3_20300" xfId="928"/>
    <cellStyle name="Normal 2 4" xfId="138"/>
    <cellStyle name="Normal 2 5" xfId="139"/>
    <cellStyle name="Normal 2 6" xfId="425"/>
    <cellStyle name="Normal 2 7" xfId="426"/>
    <cellStyle name="Normal 2 8" xfId="427"/>
    <cellStyle name="Normal 2 9" xfId="428"/>
    <cellStyle name="Normal 2_2009 Regulated Price Out" xfId="429"/>
    <cellStyle name="Normal 20" xfId="140"/>
    <cellStyle name="Normal 20 2" xfId="295"/>
    <cellStyle name="Normal 20 3" xfId="929"/>
    <cellStyle name="Normal 21" xfId="141"/>
    <cellStyle name="Normal 21 2" xfId="296"/>
    <cellStyle name="Normal 22" xfId="142"/>
    <cellStyle name="Normal 22 2" xfId="297"/>
    <cellStyle name="Normal 23" xfId="143"/>
    <cellStyle name="Normal 23 2" xfId="298"/>
    <cellStyle name="Normal 24" xfId="144"/>
    <cellStyle name="Normal 24 2" xfId="299"/>
    <cellStyle name="Normal 25" xfId="145"/>
    <cellStyle name="Normal 25 2" xfId="300"/>
    <cellStyle name="Normal 26" xfId="146"/>
    <cellStyle name="Normal 26 2" xfId="301"/>
    <cellStyle name="Normal 27" xfId="147"/>
    <cellStyle name="Normal 27 2" xfId="302"/>
    <cellStyle name="Normal 28" xfId="148"/>
    <cellStyle name="Normal 28 2" xfId="303"/>
    <cellStyle name="Normal 29" xfId="149"/>
    <cellStyle name="Normal 29 2" xfId="304"/>
    <cellStyle name="Normal 3" xfId="150"/>
    <cellStyle name="Normal 3 2" xfId="151"/>
    <cellStyle name="Normal 3 2 2" xfId="430"/>
    <cellStyle name="Normal 3 2 2 2" xfId="930"/>
    <cellStyle name="Normal 3 2 2 2 2" xfId="931"/>
    <cellStyle name="Normal 3 2 2 2 2 2" xfId="932"/>
    <cellStyle name="Normal 3 2 2 2 3" xfId="933"/>
    <cellStyle name="Normal 3 2 2 2 4" xfId="934"/>
    <cellStyle name="Normal 3 2 2 3" xfId="935"/>
    <cellStyle name="Normal 3 2 2 3 2" xfId="936"/>
    <cellStyle name="Normal 3 2 2 3 3" xfId="937"/>
    <cellStyle name="Normal 3 2 2 4" xfId="938"/>
    <cellStyle name="Normal 3 2 2 4 2" xfId="939"/>
    <cellStyle name="Normal 3 2 2 4 3" xfId="940"/>
    <cellStyle name="Normal 3 2 2 5" xfId="941"/>
    <cellStyle name="Normal 3 2 2 5 2" xfId="942"/>
    <cellStyle name="Normal 3 2 2 6" xfId="943"/>
    <cellStyle name="Normal 3 2 2 7" xfId="944"/>
    <cellStyle name="Normal 3 2 3" xfId="945"/>
    <cellStyle name="Normal 3 2 3 2" xfId="946"/>
    <cellStyle name="Normal 3 2 3 2 2" xfId="947"/>
    <cellStyle name="Normal 3 2 3 3" xfId="948"/>
    <cellStyle name="Normal 3 2 3 4" xfId="949"/>
    <cellStyle name="Normal 3 2 4" xfId="950"/>
    <cellStyle name="Normal 3 2 4 2" xfId="951"/>
    <cellStyle name="Normal 3 2 4 3" xfId="952"/>
    <cellStyle name="Normal 3 2 5" xfId="953"/>
    <cellStyle name="Normal 3 2 5 2" xfId="954"/>
    <cellStyle name="Normal 3 2 5 3" xfId="955"/>
    <cellStyle name="Normal 3 2 6" xfId="956"/>
    <cellStyle name="Normal 3 2 6 2" xfId="957"/>
    <cellStyle name="Normal 3 2 7" xfId="958"/>
    <cellStyle name="Normal 3 2 8" xfId="959"/>
    <cellStyle name="Normal 3 2 9" xfId="960"/>
    <cellStyle name="Normal 3 3" xfId="305"/>
    <cellStyle name="Normal 3 3 2" xfId="961"/>
    <cellStyle name="Normal 3 3 3" xfId="962"/>
    <cellStyle name="Normal 3 3 3 2" xfId="963"/>
    <cellStyle name="Normal 3 3 3 3" xfId="964"/>
    <cellStyle name="Normal 3 3 4" xfId="965"/>
    <cellStyle name="Normal 3 3 5" xfId="966"/>
    <cellStyle name="Normal 3 4" xfId="389"/>
    <cellStyle name="Normal 3_10099" xfId="967"/>
    <cellStyle name="Normal 30" xfId="306"/>
    <cellStyle name="Normal 31" xfId="307"/>
    <cellStyle name="Normal 32" xfId="308"/>
    <cellStyle name="Normal 33" xfId="309"/>
    <cellStyle name="Normal 34" xfId="310"/>
    <cellStyle name="Normal 35" xfId="311"/>
    <cellStyle name="Normal 36" xfId="312"/>
    <cellStyle name="Normal 37" xfId="313"/>
    <cellStyle name="Normal 38" xfId="314"/>
    <cellStyle name="Normal 39" xfId="315"/>
    <cellStyle name="Normal 4" xfId="152"/>
    <cellStyle name="Normal 4 2" xfId="316"/>
    <cellStyle name="Normal 4 2 2" xfId="968"/>
    <cellStyle name="Normal 4 2 2 2" xfId="969"/>
    <cellStyle name="Normal 4 2 2 3" xfId="970"/>
    <cellStyle name="Normal 4 2 3" xfId="971"/>
    <cellStyle name="Normal 4 3" xfId="431"/>
    <cellStyle name="Normal 4 3 2" xfId="972"/>
    <cellStyle name="Normal 4 4" xfId="203"/>
    <cellStyle name="Normal 4_20300" xfId="973"/>
    <cellStyle name="Normal 40" xfId="317"/>
    <cellStyle name="Normal 41" xfId="318"/>
    <cellStyle name="Normal 42" xfId="319"/>
    <cellStyle name="Normal 43" xfId="320"/>
    <cellStyle name="Normal 44" xfId="321"/>
    <cellStyle name="Normal 45" xfId="322"/>
    <cellStyle name="Normal 46" xfId="323"/>
    <cellStyle name="Normal 47" xfId="324"/>
    <cellStyle name="Normal 48" xfId="325"/>
    <cellStyle name="Normal 48 2" xfId="974"/>
    <cellStyle name="Normal 49" xfId="326"/>
    <cellStyle name="Normal 5" xfId="153"/>
    <cellStyle name="Normal 5 2" xfId="154"/>
    <cellStyle name="Normal 5 2 2" xfId="975"/>
    <cellStyle name="Normal 5 2 2 2" xfId="976"/>
    <cellStyle name="Normal 5 2 2 2 2" xfId="977"/>
    <cellStyle name="Normal 5 2 2 3" xfId="978"/>
    <cellStyle name="Normal 5 2 2 4" xfId="979"/>
    <cellStyle name="Normal 5 2 3" xfId="980"/>
    <cellStyle name="Normal 5 2 3 2" xfId="981"/>
    <cellStyle name="Normal 5 2 3 3" xfId="982"/>
    <cellStyle name="Normal 5 2 4" xfId="983"/>
    <cellStyle name="Normal 5 2 4 2" xfId="984"/>
    <cellStyle name="Normal 5 2 4 3" xfId="985"/>
    <cellStyle name="Normal 5 2 5" xfId="986"/>
    <cellStyle name="Normal 5 2 5 2" xfId="987"/>
    <cellStyle name="Normal 5 2 6" xfId="988"/>
    <cellStyle name="Normal 5 2 7" xfId="989"/>
    <cellStyle name="Normal 5 2 8" xfId="990"/>
    <cellStyle name="Normal 5 3" xfId="204"/>
    <cellStyle name="Normal 5 3 2" xfId="991"/>
    <cellStyle name="Normal 5 3 2 2" xfId="992"/>
    <cellStyle name="Normal 5 3 3" xfId="993"/>
    <cellStyle name="Normal 5 3 4" xfId="994"/>
    <cellStyle name="Normal 5 4" xfId="995"/>
    <cellStyle name="Normal 5 4 2" xfId="996"/>
    <cellStyle name="Normal 5 4 3" xfId="997"/>
    <cellStyle name="Normal 5 5" xfId="998"/>
    <cellStyle name="Normal 5 5 2" xfId="999"/>
    <cellStyle name="Normal 5 5 3" xfId="1000"/>
    <cellStyle name="Normal 5 6" xfId="1001"/>
    <cellStyle name="Normal 5 6 2" xfId="1002"/>
    <cellStyle name="Normal 5 7" xfId="1003"/>
    <cellStyle name="Normal 5 8" xfId="1004"/>
    <cellStyle name="Normal 5 9" xfId="1005"/>
    <cellStyle name="Normal 5_2112 DF Schedule" xfId="432"/>
    <cellStyle name="Normal 50" xfId="327"/>
    <cellStyle name="Normal 51" xfId="328"/>
    <cellStyle name="Normal 52" xfId="329"/>
    <cellStyle name="Normal 53" xfId="330"/>
    <cellStyle name="Normal 54" xfId="331"/>
    <cellStyle name="Normal 55" xfId="332"/>
    <cellStyle name="Normal 56" xfId="333"/>
    <cellStyle name="Normal 57" xfId="334"/>
    <cellStyle name="Normal 58" xfId="335"/>
    <cellStyle name="Normal 59" xfId="336"/>
    <cellStyle name="Normal 6" xfId="155"/>
    <cellStyle name="Normal 6 2" xfId="337"/>
    <cellStyle name="Normal 6 2 2" xfId="1006"/>
    <cellStyle name="Normal 6 2 2 2" xfId="1007"/>
    <cellStyle name="Normal 6 2 2 2 2" xfId="1008"/>
    <cellStyle name="Normal 6 2 2 3" xfId="1009"/>
    <cellStyle name="Normal 6 2 2 4" xfId="1010"/>
    <cellStyle name="Normal 6 2 3" xfId="1011"/>
    <cellStyle name="Normal 6 2 3 2" xfId="1012"/>
    <cellStyle name="Normal 6 2 3 3" xfId="1013"/>
    <cellStyle name="Normal 6 2 4" xfId="1014"/>
    <cellStyle name="Normal 6 2 4 2" xfId="1015"/>
    <cellStyle name="Normal 6 2 4 3" xfId="1016"/>
    <cellStyle name="Normal 6 2 5" xfId="1017"/>
    <cellStyle name="Normal 6 2 5 2" xfId="1018"/>
    <cellStyle name="Normal 6 2 6" xfId="1019"/>
    <cellStyle name="Normal 6 2 7" xfId="1020"/>
    <cellStyle name="Normal 6 3" xfId="205"/>
    <cellStyle name="Normal 6 3 2" xfId="1021"/>
    <cellStyle name="Normal 6 3 2 2" xfId="1022"/>
    <cellStyle name="Normal 6 3 3" xfId="1023"/>
    <cellStyle name="Normal 6 3 4" xfId="1024"/>
    <cellStyle name="Normal 6 4" xfId="1025"/>
    <cellStyle name="Normal 6 4 2" xfId="1026"/>
    <cellStyle name="Normal 6 4 3" xfId="1027"/>
    <cellStyle name="Normal 6 5" xfId="1028"/>
    <cellStyle name="Normal 6 5 2" xfId="1029"/>
    <cellStyle name="Normal 6 5 3" xfId="1030"/>
    <cellStyle name="Normal 6 6" xfId="1031"/>
    <cellStyle name="Normal 6 6 2" xfId="1032"/>
    <cellStyle name="Normal 6 7" xfId="1033"/>
    <cellStyle name="Normal 6 8" xfId="1034"/>
    <cellStyle name="Normal 6 9" xfId="1035"/>
    <cellStyle name="Normal 60" xfId="338"/>
    <cellStyle name="Normal 61" xfId="339"/>
    <cellStyle name="Normal 62" xfId="340"/>
    <cellStyle name="Normal 63" xfId="341"/>
    <cellStyle name="Normal 64" xfId="342"/>
    <cellStyle name="Normal 65" xfId="343"/>
    <cellStyle name="Normal 66" xfId="344"/>
    <cellStyle name="Normal 67" xfId="345"/>
    <cellStyle name="Normal 68" xfId="346"/>
    <cellStyle name="Normal 69" xfId="347"/>
    <cellStyle name="Normal 7" xfId="156"/>
    <cellStyle name="Normal 7 2" xfId="433"/>
    <cellStyle name="Normal 7 2 2" xfId="1036"/>
    <cellStyle name="Normal 7 2 2 2" xfId="1037"/>
    <cellStyle name="Normal 7 2 2 2 2" xfId="1038"/>
    <cellStyle name="Normal 7 2 2 3" xfId="1039"/>
    <cellStyle name="Normal 7 2 2 4" xfId="1040"/>
    <cellStyle name="Normal 7 2 3" xfId="1041"/>
    <cellStyle name="Normal 7 2 3 2" xfId="1042"/>
    <cellStyle name="Normal 7 2 3 3" xfId="1043"/>
    <cellStyle name="Normal 7 2 4" xfId="1044"/>
    <cellStyle name="Normal 7 2 4 2" xfId="1045"/>
    <cellStyle name="Normal 7 2 4 3" xfId="1046"/>
    <cellStyle name="Normal 7 2 5" xfId="1047"/>
    <cellStyle name="Normal 7 2 5 2" xfId="1048"/>
    <cellStyle name="Normal 7 2 6" xfId="1049"/>
    <cellStyle name="Normal 7 2 7" xfId="1050"/>
    <cellStyle name="Normal 7 3" xfId="1051"/>
    <cellStyle name="Normal 7 3 2" xfId="1052"/>
    <cellStyle name="Normal 7 3 2 2" xfId="1053"/>
    <cellStyle name="Normal 7 3 3" xfId="1054"/>
    <cellStyle name="Normal 7 3 4" xfId="1055"/>
    <cellStyle name="Normal 7 4" xfId="1056"/>
    <cellStyle name="Normal 7 4 2" xfId="1057"/>
    <cellStyle name="Normal 7 4 3" xfId="1058"/>
    <cellStyle name="Normal 7 5" xfId="1059"/>
    <cellStyle name="Normal 7 5 2" xfId="1060"/>
    <cellStyle name="Normal 7 5 3" xfId="1061"/>
    <cellStyle name="Normal 7 6" xfId="1062"/>
    <cellStyle name="Normal 7 6 2" xfId="1063"/>
    <cellStyle name="Normal 7 7" xfId="1064"/>
    <cellStyle name="Normal 7 8" xfId="1065"/>
    <cellStyle name="Normal 7 9" xfId="1066"/>
    <cellStyle name="Normal 70" xfId="348"/>
    <cellStyle name="Normal 71" xfId="349"/>
    <cellStyle name="Normal 72" xfId="350"/>
    <cellStyle name="Normal 73" xfId="351"/>
    <cellStyle name="Normal 74" xfId="352"/>
    <cellStyle name="Normal 75" xfId="353"/>
    <cellStyle name="Normal 76" xfId="354"/>
    <cellStyle name="Normal 77" xfId="355"/>
    <cellStyle name="Normal 78" xfId="356"/>
    <cellStyle name="Normal 79" xfId="357"/>
    <cellStyle name="Normal 8" xfId="157"/>
    <cellStyle name="Normal 8 2" xfId="434"/>
    <cellStyle name="Normal 8 2 2" xfId="1067"/>
    <cellStyle name="Normal 8 2 2 2" xfId="1068"/>
    <cellStyle name="Normal 8 2 2 2 2" xfId="1069"/>
    <cellStyle name="Normal 8 2 2 3" xfId="1070"/>
    <cellStyle name="Normal 8 2 2 4" xfId="1071"/>
    <cellStyle name="Normal 8 2 3" xfId="1072"/>
    <cellStyle name="Normal 8 2 3 2" xfId="1073"/>
    <cellStyle name="Normal 8 2 3 3" xfId="1074"/>
    <cellStyle name="Normal 8 2 4" xfId="1075"/>
    <cellStyle name="Normal 8 2 4 2" xfId="1076"/>
    <cellStyle name="Normal 8 2 4 3" xfId="1077"/>
    <cellStyle name="Normal 8 2 5" xfId="1078"/>
    <cellStyle name="Normal 8 2 5 2" xfId="1079"/>
    <cellStyle name="Normal 8 2 6" xfId="1080"/>
    <cellStyle name="Normal 8 2 7" xfId="1081"/>
    <cellStyle name="Normal 8 3" xfId="1082"/>
    <cellStyle name="Normal 8 3 2" xfId="1083"/>
    <cellStyle name="Normal 8 3 2 2" xfId="1084"/>
    <cellStyle name="Normal 8 3 3" xfId="1085"/>
    <cellStyle name="Normal 8 3 4" xfId="1086"/>
    <cellStyle name="Normal 8 4" xfId="1087"/>
    <cellStyle name="Normal 8 4 2" xfId="1088"/>
    <cellStyle name="Normal 8 4 3" xfId="1089"/>
    <cellStyle name="Normal 8 5" xfId="1090"/>
    <cellStyle name="Normal 8 5 2" xfId="1091"/>
    <cellStyle name="Normal 8 5 3" xfId="1092"/>
    <cellStyle name="Normal 8 6" xfId="1093"/>
    <cellStyle name="Normal 8 6 2" xfId="1094"/>
    <cellStyle name="Normal 8 7" xfId="1095"/>
    <cellStyle name="Normal 8 8" xfId="1096"/>
    <cellStyle name="Normal 8 9" xfId="1097"/>
    <cellStyle name="Normal 80" xfId="358"/>
    <cellStyle name="Normal 81" xfId="359"/>
    <cellStyle name="Normal 82" xfId="360"/>
    <cellStyle name="Normal 83" xfId="361"/>
    <cellStyle name="Normal 84" xfId="215"/>
    <cellStyle name="Normal 84 2" xfId="188"/>
    <cellStyle name="Normal 84 3" xfId="476"/>
    <cellStyle name="Normal 85" xfId="368"/>
    <cellStyle name="Normal 85 2" xfId="477"/>
    <cellStyle name="Normal 86" xfId="380"/>
    <cellStyle name="Normal 87" xfId="381"/>
    <cellStyle name="Normal 88" xfId="382"/>
    <cellStyle name="Normal 89" xfId="383"/>
    <cellStyle name="Normal 9" xfId="158"/>
    <cellStyle name="Normal 9 2" xfId="435"/>
    <cellStyle name="Normal 9 2 2" xfId="1098"/>
    <cellStyle name="Normal 9 2 2 2" xfId="1099"/>
    <cellStyle name="Normal 9 2 2 2 2" xfId="1100"/>
    <cellStyle name="Normal 9 2 2 3" xfId="1101"/>
    <cellStyle name="Normal 9 2 2 4" xfId="1102"/>
    <cellStyle name="Normal 9 2 3" xfId="1103"/>
    <cellStyle name="Normal 9 2 3 2" xfId="1104"/>
    <cellStyle name="Normal 9 2 3 3" xfId="1105"/>
    <cellStyle name="Normal 9 2 4" xfId="1106"/>
    <cellStyle name="Normal 9 2 4 2" xfId="1107"/>
    <cellStyle name="Normal 9 2 4 3" xfId="1108"/>
    <cellStyle name="Normal 9 2 5" xfId="1109"/>
    <cellStyle name="Normal 9 2 5 2" xfId="1110"/>
    <cellStyle name="Normal 9 2 6" xfId="1111"/>
    <cellStyle name="Normal 9 2 7" xfId="1112"/>
    <cellStyle name="Normal 9 3" xfId="1113"/>
    <cellStyle name="Normal 9 3 2" xfId="1114"/>
    <cellStyle name="Normal 9 3 2 2" xfId="1115"/>
    <cellStyle name="Normal 9 3 3" xfId="1116"/>
    <cellStyle name="Normal 9 3 4" xfId="1117"/>
    <cellStyle name="Normal 9 4" xfId="1118"/>
    <cellStyle name="Normal 9 4 2" xfId="1119"/>
    <cellStyle name="Normal 9 4 3" xfId="1120"/>
    <cellStyle name="Normal 9 5" xfId="1121"/>
    <cellStyle name="Normal 9 5 2" xfId="1122"/>
    <cellStyle name="Normal 9 5 3" xfId="1123"/>
    <cellStyle name="Normal 9 6" xfId="1124"/>
    <cellStyle name="Normal 9 6 2" xfId="1125"/>
    <cellStyle name="Normal 9 7" xfId="1126"/>
    <cellStyle name="Normal 9 8" xfId="1127"/>
    <cellStyle name="Normal 9 9" xfId="1128"/>
    <cellStyle name="Normal 90" xfId="189"/>
    <cellStyle name="Normal 91" xfId="387"/>
    <cellStyle name="Normal 92" xfId="438"/>
    <cellStyle name="Normal 93" xfId="483"/>
    <cellStyle name="Normal 94" xfId="484"/>
    <cellStyle name="Normal_2183 Regulated Price Out Final 6-7-2012" xfId="486"/>
    <cellStyle name="Normal_Price out 2" xfId="9"/>
    <cellStyle name="Normal_Regulated Price Out 9-6-2011 Final HL" xfId="485"/>
    <cellStyle name="Note 2" xfId="159"/>
    <cellStyle name="Note 2 2" xfId="478"/>
    <cellStyle name="Note 2 3" xfId="363"/>
    <cellStyle name="Note 3" xfId="160"/>
    <cellStyle name="Note 3 2" xfId="479"/>
    <cellStyle name="Note 3 3" xfId="362"/>
    <cellStyle name="Notes" xfId="161"/>
    <cellStyle name="NotIncluded1" xfId="1129"/>
    <cellStyle name="OptionalGood" xfId="1130"/>
    <cellStyle name="Output 2" xfId="162"/>
    <cellStyle name="Output 2 2" xfId="365"/>
    <cellStyle name="Output 3" xfId="364"/>
    <cellStyle name="Percent" xfId="3" builtinId="5"/>
    <cellStyle name="Percent 2" xfId="163"/>
    <cellStyle name="Percent 2 2" xfId="164"/>
    <cellStyle name="Percent 2 2 2" xfId="367"/>
    <cellStyle name="Percent 2 2 3" xfId="206"/>
    <cellStyle name="Percent 2 3" xfId="165"/>
    <cellStyle name="Percent 2 4" xfId="396"/>
    <cellStyle name="Percent 2 6" xfId="207"/>
    <cellStyle name="Percent 3" xfId="166"/>
    <cellStyle name="Percent 3 2" xfId="208"/>
    <cellStyle name="Percent 4" xfId="8"/>
    <cellStyle name="Percent 4 2" xfId="6"/>
    <cellStyle name="Percent 4 3" xfId="436"/>
    <cellStyle name="Percent 5" xfId="167"/>
    <cellStyle name="Percent 5 2" xfId="369"/>
    <cellStyle name="Percent 6" xfId="370"/>
    <cellStyle name="Percent 7" xfId="7"/>
    <cellStyle name="Percent 7 2" xfId="384"/>
    <cellStyle name="Percent 7 3" xfId="480"/>
    <cellStyle name="Percent 7 4" xfId="366"/>
    <cellStyle name="Percent 8" xfId="437"/>
    <cellStyle name="Percent(1)" xfId="168"/>
    <cellStyle name="Percent(2)" xfId="169"/>
    <cellStyle name="PRM" xfId="170"/>
    <cellStyle name="PRM 2" xfId="371"/>
    <cellStyle name="PRM 3" xfId="372"/>
    <cellStyle name="PRM_2011-11" xfId="373"/>
    <cellStyle name="PS_Comma" xfId="209"/>
    <cellStyle name="PSChar" xfId="171"/>
    <cellStyle name="PSDate" xfId="210"/>
    <cellStyle name="PSDec" xfId="211"/>
    <cellStyle name="PSHeading" xfId="172"/>
    <cellStyle name="PSInt" xfId="212"/>
    <cellStyle name="PSSpacer" xfId="213"/>
    <cellStyle name="STYL0 - Style1" xfId="173"/>
    <cellStyle name="STYL1 - Style2" xfId="174"/>
    <cellStyle name="STYL2 - Style3" xfId="175"/>
    <cellStyle name="STYL3 - Style4" xfId="176"/>
    <cellStyle name="STYL4 - Style5" xfId="177"/>
    <cellStyle name="STYL5 - Style6" xfId="178"/>
    <cellStyle name="STYL6 - Style7" xfId="179"/>
    <cellStyle name="STYL7 - Style8" xfId="180"/>
    <cellStyle name="Style 1" xfId="181"/>
    <cellStyle name="Style 1 2" xfId="374"/>
    <cellStyle name="STYLE1" xfId="182"/>
    <cellStyle name="sub heading" xfId="183"/>
    <cellStyle name="title 2" xfId="184"/>
    <cellStyle name="Title 2 2" xfId="376"/>
    <cellStyle name="Title 3" xfId="375"/>
    <cellStyle name="Total 2" xfId="185"/>
    <cellStyle name="Total 2 2" xfId="481"/>
    <cellStyle name="Total 2 3" xfId="378"/>
    <cellStyle name="Total 3" xfId="186"/>
    <cellStyle name="Total 3 2" xfId="482"/>
    <cellStyle name="Total 3 3" xfId="377"/>
    <cellStyle name="Warning Text 2" xfId="187"/>
    <cellStyle name="Warning Text 3" xfId="379"/>
    <cellStyle name="WM_STANDARD" xfId="214"/>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nnual%20Reports\2180%20LeMay\2009\LeMay%20Annual%20Report%200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LeMay\Master%20Truck%20Schedule\South_LeMay%20Master%20Truck%20Schedule-Shared.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estern%20Region/WUTC/WIP%20Files/2149%20Mason%20County/2018/Annual%20Report/2018/From%20District/2018%20Mason%20County%20Price%20Out%20Templat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isposal%20Calculation%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RC%20Reports\SRC%20Format\Bonus%20Schedule\PNWR%20SRC%20Bonus%20Schedule%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ashon\Rate%20Incr%201-1-2013\ProForma%20Pacific%20Disposal_Staff%20Final%20outcome%208-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utc.wa.gov/Western%20Region/WUTC/WUTC-Mason%202149/Rate%20Filing/General%20Rate%20Filing%2011-13-2012/Audit/FINAL/Staff%20final%20Mason%20Proforma%20Linked%203-13-2013%20%20-%20Company%20Ra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CNX%20Stuff/Excel/Financials/Excel%20Financials/ExcelFinancial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cinf05\DistShares\WCNX%20Stuff\Excel\Financials\Excel%20Financials\ExcelFinancial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Vashon\Rate%20Incr%201-1-2012\Vashon%20Pro%20Form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xcelFinancials_v3b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Customer Count"/>
      <sheetName val="Instructions"/>
      <sheetName val="Revenue Summary"/>
      <sheetName val="P&amp;L Close Report"/>
      <sheetName val="RM Pivot"/>
      <sheetName val="RM Revenue"/>
      <sheetName val="Add Service Codes"/>
      <sheetName val="Mason Co. Regulated - Price Out"/>
      <sheetName val="Kitsap Regulated - Price Out"/>
      <sheetName val="Shelton Regulated - Price Out"/>
      <sheetName val="Comm Recycling- Reg Areas"/>
      <sheetName val="Mason Non-Reg - Price Out "/>
      <sheetName val="Kitsap Non-Reg - Price Out "/>
      <sheetName val="Shelton Non-Reg - Price Out "/>
      <sheetName val="Shelton-Contract"/>
      <sheetName val="DO028 RO Customer Count"/>
      <sheetName val="Key"/>
      <sheetName val="Bill Area Lay Out"/>
      <sheetName val="Kits Reg Svc Codes Jan-Jun"/>
      <sheetName val="Service Codes"/>
      <sheetName val="Service Codes (Old)"/>
    </sheetNames>
    <sheetDataSet>
      <sheetData sheetId="0"/>
      <sheetData sheetId="1"/>
      <sheetData sheetId="2"/>
      <sheetData sheetId="3"/>
      <sheetData sheetId="4"/>
      <sheetData sheetId="5">
        <row r="1">
          <cell r="B1" t="str">
            <v>Concatenate</v>
          </cell>
          <cell r="J1" t="str">
            <v>SERVICE CODE</v>
          </cell>
          <cell r="K1" t="str">
            <v>SERVICE CODE DESCRIPTION</v>
          </cell>
          <cell r="S1" t="str">
            <v>1</v>
          </cell>
          <cell r="T1" t="str">
            <v>2</v>
          </cell>
          <cell r="U1" t="str">
            <v>3</v>
          </cell>
          <cell r="V1" t="str">
            <v>4</v>
          </cell>
          <cell r="W1" t="str">
            <v>5</v>
          </cell>
          <cell r="X1" t="str">
            <v>6</v>
          </cell>
          <cell r="Y1" t="str">
            <v>7</v>
          </cell>
          <cell r="Z1" t="str">
            <v>8</v>
          </cell>
          <cell r="AA1" t="str">
            <v>9</v>
          </cell>
          <cell r="AB1" t="str">
            <v>10</v>
          </cell>
          <cell r="AC1" t="str">
            <v>11</v>
          </cell>
          <cell r="AD1" t="str">
            <v>12</v>
          </cell>
        </row>
        <row r="2">
          <cell r="B2" t="str">
            <v>CITY OF SHELTON-CONTRACTACCOUNTING ADJUSTMENTSFINCHG</v>
          </cell>
          <cell r="J2" t="str">
            <v>FINCHG</v>
          </cell>
          <cell r="K2" t="str">
            <v>LATE FEE</v>
          </cell>
          <cell r="S2">
            <v>775.97</v>
          </cell>
          <cell r="T2">
            <v>0</v>
          </cell>
          <cell r="U2">
            <v>0</v>
          </cell>
          <cell r="V2">
            <v>0</v>
          </cell>
          <cell r="W2">
            <v>0</v>
          </cell>
          <cell r="X2">
            <v>0</v>
          </cell>
          <cell r="Y2">
            <v>0</v>
          </cell>
          <cell r="Z2">
            <v>0</v>
          </cell>
          <cell r="AA2">
            <v>0</v>
          </cell>
          <cell r="AB2">
            <v>0</v>
          </cell>
          <cell r="AC2">
            <v>0</v>
          </cell>
          <cell r="AD2">
            <v>0</v>
          </cell>
        </row>
        <row r="3">
          <cell r="B3" t="str">
            <v>CITY OF SHELTON-CONTRACTACCOUNTING ADJUSTMENTSFINCHG</v>
          </cell>
          <cell r="J3" t="str">
            <v>FINCHG</v>
          </cell>
          <cell r="K3" t="str">
            <v>LATE FEE</v>
          </cell>
          <cell r="S3">
            <v>-4</v>
          </cell>
          <cell r="T3">
            <v>0</v>
          </cell>
          <cell r="U3">
            <v>0</v>
          </cell>
          <cell r="V3">
            <v>0</v>
          </cell>
          <cell r="W3">
            <v>0</v>
          </cell>
          <cell r="X3">
            <v>0</v>
          </cell>
          <cell r="Y3">
            <v>0</v>
          </cell>
          <cell r="Z3">
            <v>0</v>
          </cell>
          <cell r="AA3">
            <v>0</v>
          </cell>
          <cell r="AB3">
            <v>0</v>
          </cell>
          <cell r="AC3">
            <v>0</v>
          </cell>
          <cell r="AD3">
            <v>0</v>
          </cell>
        </row>
        <row r="4">
          <cell r="B4" t="str">
            <v>CITY OF SHELTON-CONTRACTACCOUNTING ADJUSTMENTSMM</v>
          </cell>
          <cell r="J4" t="str">
            <v>MM</v>
          </cell>
          <cell r="K4" t="str">
            <v>MOVE MONEY</v>
          </cell>
          <cell r="S4">
            <v>-608.6</v>
          </cell>
          <cell r="T4">
            <v>0</v>
          </cell>
          <cell r="U4">
            <v>0</v>
          </cell>
          <cell r="V4">
            <v>0</v>
          </cell>
          <cell r="W4">
            <v>0</v>
          </cell>
          <cell r="X4">
            <v>0</v>
          </cell>
          <cell r="Y4">
            <v>0</v>
          </cell>
          <cell r="Z4">
            <v>0</v>
          </cell>
          <cell r="AA4">
            <v>0</v>
          </cell>
          <cell r="AB4">
            <v>0</v>
          </cell>
          <cell r="AC4">
            <v>0</v>
          </cell>
          <cell r="AD4">
            <v>0</v>
          </cell>
        </row>
        <row r="5">
          <cell r="B5" t="str">
            <v>CITY OF SHELTON-CONTRACTACCOUNTING ADJUSTMENTSNSF FEES</v>
          </cell>
          <cell r="J5" t="str">
            <v>NSF FEES</v>
          </cell>
          <cell r="K5" t="str">
            <v>RETURNED CHECK FEE</v>
          </cell>
          <cell r="S5">
            <v>21.55</v>
          </cell>
          <cell r="T5">
            <v>0</v>
          </cell>
          <cell r="U5">
            <v>0</v>
          </cell>
          <cell r="V5">
            <v>0</v>
          </cell>
          <cell r="W5">
            <v>0</v>
          </cell>
          <cell r="X5">
            <v>0</v>
          </cell>
          <cell r="Y5">
            <v>0</v>
          </cell>
          <cell r="Z5">
            <v>0</v>
          </cell>
          <cell r="AA5">
            <v>0</v>
          </cell>
          <cell r="AB5">
            <v>0</v>
          </cell>
          <cell r="AC5">
            <v>0</v>
          </cell>
          <cell r="AD5">
            <v>0</v>
          </cell>
        </row>
        <row r="6">
          <cell r="B6" t="str">
            <v>CITY OF SHELTON-CONTRACTACCOUNTING ADJUSTMENTSREFUND</v>
          </cell>
          <cell r="J6" t="str">
            <v>REFUND</v>
          </cell>
          <cell r="K6" t="str">
            <v>REFUND</v>
          </cell>
          <cell r="S6">
            <v>0.06</v>
          </cell>
          <cell r="T6">
            <v>0</v>
          </cell>
          <cell r="U6">
            <v>0</v>
          </cell>
          <cell r="V6">
            <v>0</v>
          </cell>
          <cell r="W6">
            <v>0</v>
          </cell>
          <cell r="X6">
            <v>0</v>
          </cell>
          <cell r="Y6">
            <v>0</v>
          </cell>
          <cell r="Z6">
            <v>0</v>
          </cell>
          <cell r="AA6">
            <v>0</v>
          </cell>
          <cell r="AB6">
            <v>0</v>
          </cell>
          <cell r="AC6">
            <v>0</v>
          </cell>
          <cell r="AD6">
            <v>0</v>
          </cell>
        </row>
        <row r="7">
          <cell r="B7" t="str">
            <v>CITY OF SHELTON-CONTRACTACCOUNTING ADJUSTMENTSRETCK-LB</v>
          </cell>
          <cell r="J7" t="str">
            <v>RETCK-LB</v>
          </cell>
          <cell r="K7" t="str">
            <v>RETURNED CHECK - LOCKBOX</v>
          </cell>
          <cell r="S7">
            <v>37.81</v>
          </cell>
          <cell r="T7">
            <v>0</v>
          </cell>
          <cell r="U7">
            <v>0</v>
          </cell>
          <cell r="V7">
            <v>0</v>
          </cell>
          <cell r="W7">
            <v>0</v>
          </cell>
          <cell r="X7">
            <v>0</v>
          </cell>
          <cell r="Y7">
            <v>0</v>
          </cell>
          <cell r="Z7">
            <v>0</v>
          </cell>
          <cell r="AA7">
            <v>0</v>
          </cell>
          <cell r="AB7">
            <v>0</v>
          </cell>
          <cell r="AC7">
            <v>0</v>
          </cell>
          <cell r="AD7">
            <v>0</v>
          </cell>
        </row>
        <row r="8">
          <cell r="B8" t="str">
            <v>CITY OF SHELTON-CONTRACTCOMMERCIAL - REARLOAD300CW1</v>
          </cell>
          <cell r="J8" t="str">
            <v>300CW1</v>
          </cell>
          <cell r="K8" t="str">
            <v>1-300 GL CART WEEKLY SVC</v>
          </cell>
          <cell r="S8">
            <v>42867.19</v>
          </cell>
          <cell r="T8">
            <v>0</v>
          </cell>
          <cell r="U8">
            <v>0</v>
          </cell>
          <cell r="V8">
            <v>0</v>
          </cell>
          <cell r="W8">
            <v>0</v>
          </cell>
          <cell r="X8">
            <v>0</v>
          </cell>
          <cell r="Y8">
            <v>0</v>
          </cell>
          <cell r="Z8">
            <v>0</v>
          </cell>
          <cell r="AA8">
            <v>0</v>
          </cell>
          <cell r="AB8">
            <v>0</v>
          </cell>
          <cell r="AC8">
            <v>0</v>
          </cell>
          <cell r="AD8">
            <v>0</v>
          </cell>
        </row>
        <row r="9">
          <cell r="B9" t="str">
            <v>CITY OF SHELTON-CONTRACTCOMMERCIAL - REARLOAD64CW1</v>
          </cell>
          <cell r="J9" t="str">
            <v>64CW1</v>
          </cell>
          <cell r="K9" t="str">
            <v>1-64 GL CART WEEKLY SVC</v>
          </cell>
          <cell r="S9">
            <v>1361.25</v>
          </cell>
          <cell r="T9">
            <v>0</v>
          </cell>
          <cell r="U9">
            <v>0</v>
          </cell>
          <cell r="V9">
            <v>0</v>
          </cell>
          <cell r="W9">
            <v>0</v>
          </cell>
          <cell r="X9">
            <v>0</v>
          </cell>
          <cell r="Y9">
            <v>0</v>
          </cell>
          <cell r="Z9">
            <v>0</v>
          </cell>
          <cell r="AA9">
            <v>0</v>
          </cell>
          <cell r="AB9">
            <v>0</v>
          </cell>
          <cell r="AC9">
            <v>0</v>
          </cell>
          <cell r="AD9">
            <v>0</v>
          </cell>
        </row>
        <row r="10">
          <cell r="B10" t="str">
            <v>CITY OF SHELTON-CONTRACTCOMMERCIAL - REARLOAD96CW1</v>
          </cell>
          <cell r="J10" t="str">
            <v>96CW1</v>
          </cell>
          <cell r="K10" t="str">
            <v>1-96 GL CART WEEKLY SVC</v>
          </cell>
          <cell r="S10">
            <v>3756.83</v>
          </cell>
          <cell r="T10">
            <v>0</v>
          </cell>
          <cell r="U10">
            <v>0</v>
          </cell>
          <cell r="V10">
            <v>0</v>
          </cell>
          <cell r="W10">
            <v>0</v>
          </cell>
          <cell r="X10">
            <v>0</v>
          </cell>
          <cell r="Y10">
            <v>0</v>
          </cell>
          <cell r="Z10">
            <v>0</v>
          </cell>
          <cell r="AA10">
            <v>0</v>
          </cell>
          <cell r="AB10">
            <v>0</v>
          </cell>
          <cell r="AC10">
            <v>0</v>
          </cell>
          <cell r="AD10">
            <v>0</v>
          </cell>
        </row>
        <row r="11">
          <cell r="B11" t="str">
            <v>CITY OF SHELTON-CONTRACTCOMMERCIAL - REARLOADR1.5YDE</v>
          </cell>
          <cell r="J11" t="str">
            <v>R1.5YDE</v>
          </cell>
          <cell r="K11" t="str">
            <v>1.5 YD 1X EOW</v>
          </cell>
          <cell r="S11">
            <v>40.24</v>
          </cell>
          <cell r="T11">
            <v>0</v>
          </cell>
          <cell r="U11">
            <v>0</v>
          </cell>
          <cell r="V11">
            <v>0</v>
          </cell>
          <cell r="W11">
            <v>0</v>
          </cell>
          <cell r="X11">
            <v>0</v>
          </cell>
          <cell r="Y11">
            <v>0</v>
          </cell>
          <cell r="Z11">
            <v>0</v>
          </cell>
          <cell r="AA11">
            <v>0</v>
          </cell>
          <cell r="AB11">
            <v>0</v>
          </cell>
          <cell r="AC11">
            <v>0</v>
          </cell>
          <cell r="AD11">
            <v>0</v>
          </cell>
        </row>
        <row r="12">
          <cell r="B12" t="str">
            <v>CITY OF SHELTON-CONTRACTCOMMERCIAL - REARLOADR1.5YDRENTM</v>
          </cell>
          <cell r="J12" t="str">
            <v>R1.5YDRENTM</v>
          </cell>
          <cell r="K12" t="str">
            <v>1.5YD CONTAINER RENT-MTH</v>
          </cell>
          <cell r="S12">
            <v>9.5399999999999991</v>
          </cell>
          <cell r="T12">
            <v>0</v>
          </cell>
          <cell r="U12">
            <v>0</v>
          </cell>
          <cell r="V12">
            <v>0</v>
          </cell>
          <cell r="W12">
            <v>0</v>
          </cell>
          <cell r="X12">
            <v>0</v>
          </cell>
          <cell r="Y12">
            <v>0</v>
          </cell>
          <cell r="Z12">
            <v>0</v>
          </cell>
          <cell r="AA12">
            <v>0</v>
          </cell>
          <cell r="AB12">
            <v>0</v>
          </cell>
          <cell r="AC12">
            <v>0</v>
          </cell>
          <cell r="AD12">
            <v>0</v>
          </cell>
        </row>
        <row r="13">
          <cell r="B13" t="str">
            <v>CITY OF SHELTON-CONTRACTCOMMERCIAL - REARLOADSL096.0GEO001CGW</v>
          </cell>
          <cell r="J13" t="str">
            <v>SL096.0GEO001CGW</v>
          </cell>
          <cell r="K13" t="str">
            <v>96 GL EOW COM GREENWASTE</v>
          </cell>
          <cell r="S13">
            <v>83.1</v>
          </cell>
          <cell r="T13">
            <v>0</v>
          </cell>
          <cell r="U13">
            <v>0</v>
          </cell>
          <cell r="V13">
            <v>0</v>
          </cell>
          <cell r="W13">
            <v>0</v>
          </cell>
          <cell r="X13">
            <v>0</v>
          </cell>
          <cell r="Y13">
            <v>0</v>
          </cell>
          <cell r="Z13">
            <v>0</v>
          </cell>
          <cell r="AA13">
            <v>0</v>
          </cell>
          <cell r="AB13">
            <v>0</v>
          </cell>
          <cell r="AC13">
            <v>0</v>
          </cell>
          <cell r="AD13">
            <v>0</v>
          </cell>
        </row>
        <row r="14">
          <cell r="B14" t="str">
            <v>CITY OF SHELTON-CONTRACTCOMMERCIAL - REARLOADUNLOCKREF</v>
          </cell>
          <cell r="J14" t="str">
            <v>UNLOCKREF</v>
          </cell>
          <cell r="K14" t="str">
            <v>UNLOCK / UNLATCH REFUSE</v>
          </cell>
          <cell r="S14">
            <v>360.15</v>
          </cell>
          <cell r="T14">
            <v>0</v>
          </cell>
          <cell r="U14">
            <v>0</v>
          </cell>
          <cell r="V14">
            <v>0</v>
          </cell>
          <cell r="W14">
            <v>0</v>
          </cell>
          <cell r="X14">
            <v>0</v>
          </cell>
          <cell r="Y14">
            <v>0</v>
          </cell>
          <cell r="Z14">
            <v>0</v>
          </cell>
          <cell r="AA14">
            <v>0</v>
          </cell>
          <cell r="AB14">
            <v>0</v>
          </cell>
          <cell r="AC14">
            <v>0</v>
          </cell>
          <cell r="AD14">
            <v>0</v>
          </cell>
        </row>
        <row r="15">
          <cell r="B15" t="str">
            <v>CITY OF SHELTON-CONTRACTCOMMERCIAL - REARLOAD300CW1</v>
          </cell>
          <cell r="J15" t="str">
            <v>300CW1</v>
          </cell>
          <cell r="K15" t="str">
            <v>1-300 GL CART WEEKLY SVC</v>
          </cell>
          <cell r="S15">
            <v>-7732.44</v>
          </cell>
          <cell r="T15">
            <v>0</v>
          </cell>
          <cell r="U15">
            <v>0</v>
          </cell>
          <cell r="V15">
            <v>0</v>
          </cell>
          <cell r="W15">
            <v>0</v>
          </cell>
          <cell r="X15">
            <v>0</v>
          </cell>
          <cell r="Y15">
            <v>0</v>
          </cell>
          <cell r="Z15">
            <v>0</v>
          </cell>
          <cell r="AA15">
            <v>0</v>
          </cell>
          <cell r="AB15">
            <v>0</v>
          </cell>
          <cell r="AC15">
            <v>0</v>
          </cell>
          <cell r="AD15">
            <v>0</v>
          </cell>
        </row>
        <row r="16">
          <cell r="B16" t="str">
            <v>CITY OF SHELTON-CONTRACTCOMMERCIAL - REARLOADEP300-COM</v>
          </cell>
          <cell r="J16" t="str">
            <v>EP300-COM</v>
          </cell>
          <cell r="K16" t="str">
            <v>EXTRA PICKUP 300 GL - COM</v>
          </cell>
          <cell r="S16">
            <v>1225.25</v>
          </cell>
          <cell r="T16">
            <v>0</v>
          </cell>
          <cell r="U16">
            <v>0</v>
          </cell>
          <cell r="V16">
            <v>0</v>
          </cell>
          <cell r="W16">
            <v>0</v>
          </cell>
          <cell r="X16">
            <v>0</v>
          </cell>
          <cell r="Y16">
            <v>0</v>
          </cell>
          <cell r="Z16">
            <v>0</v>
          </cell>
          <cell r="AA16">
            <v>0</v>
          </cell>
          <cell r="AB16">
            <v>0</v>
          </cell>
          <cell r="AC16">
            <v>0</v>
          </cell>
          <cell r="AD16">
            <v>0</v>
          </cell>
        </row>
        <row r="17">
          <cell r="B17" t="str">
            <v>CITY OF SHELTON-CONTRACTCOMMERCIAL - REARLOADEP96-COM</v>
          </cell>
          <cell r="J17" t="str">
            <v>EP96-COM</v>
          </cell>
          <cell r="K17" t="str">
            <v>EXTRA PICKUP 96 GL - COM</v>
          </cell>
          <cell r="S17">
            <v>119</v>
          </cell>
          <cell r="T17">
            <v>0</v>
          </cell>
          <cell r="U17">
            <v>0</v>
          </cell>
          <cell r="V17">
            <v>0</v>
          </cell>
          <cell r="W17">
            <v>0</v>
          </cell>
          <cell r="X17">
            <v>0</v>
          </cell>
          <cell r="Y17">
            <v>0</v>
          </cell>
          <cell r="Z17">
            <v>0</v>
          </cell>
          <cell r="AA17">
            <v>0</v>
          </cell>
          <cell r="AB17">
            <v>0</v>
          </cell>
          <cell r="AC17">
            <v>0</v>
          </cell>
          <cell r="AD17">
            <v>0</v>
          </cell>
        </row>
        <row r="18">
          <cell r="B18" t="str">
            <v>CITY OF SHELTON-CONTRACTCOMMERCIAL - REARLOADROLLOUTOC</v>
          </cell>
          <cell r="J18" t="str">
            <v>ROLLOUTOC</v>
          </cell>
          <cell r="K18" t="str">
            <v>ROLL OUT</v>
          </cell>
          <cell r="S18">
            <v>211.31</v>
          </cell>
          <cell r="T18">
            <v>0</v>
          </cell>
          <cell r="U18">
            <v>0</v>
          </cell>
          <cell r="V18">
            <v>0</v>
          </cell>
          <cell r="W18">
            <v>0</v>
          </cell>
          <cell r="X18">
            <v>0</v>
          </cell>
          <cell r="Y18">
            <v>0</v>
          </cell>
          <cell r="Z18">
            <v>0</v>
          </cell>
          <cell r="AA18">
            <v>0</v>
          </cell>
          <cell r="AB18">
            <v>0</v>
          </cell>
          <cell r="AC18">
            <v>0</v>
          </cell>
          <cell r="AD18">
            <v>0</v>
          </cell>
        </row>
        <row r="19">
          <cell r="B19" t="str">
            <v>CITY OF SHELTON-CONTRACTCOMMERCIAL - REARLOADUNLOCKREF</v>
          </cell>
          <cell r="J19" t="str">
            <v>UNLOCKREF</v>
          </cell>
          <cell r="K19" t="str">
            <v>UNLOCK / UNLATCH REFUSE</v>
          </cell>
          <cell r="S19">
            <v>6.86</v>
          </cell>
          <cell r="T19">
            <v>0</v>
          </cell>
          <cell r="U19">
            <v>0</v>
          </cell>
          <cell r="V19">
            <v>0</v>
          </cell>
          <cell r="W19">
            <v>0</v>
          </cell>
          <cell r="X19">
            <v>0</v>
          </cell>
          <cell r="Y19">
            <v>0</v>
          </cell>
          <cell r="Z19">
            <v>0</v>
          </cell>
          <cell r="AA19">
            <v>0</v>
          </cell>
          <cell r="AB19">
            <v>0</v>
          </cell>
          <cell r="AC19">
            <v>0</v>
          </cell>
          <cell r="AD19">
            <v>0</v>
          </cell>
        </row>
        <row r="20">
          <cell r="B20" t="str">
            <v>CITY OF SHELTON-CONTRACTCOMMERCIAL RECYCLE96CRCOGE1</v>
          </cell>
          <cell r="J20" t="str">
            <v>96CRCOGE1</v>
          </cell>
          <cell r="K20" t="str">
            <v>96 COMMINGLE WG-EOW</v>
          </cell>
          <cell r="S20">
            <v>16.489999999999998</v>
          </cell>
          <cell r="T20">
            <v>0</v>
          </cell>
          <cell r="U20">
            <v>0</v>
          </cell>
          <cell r="V20">
            <v>0</v>
          </cell>
          <cell r="W20">
            <v>0</v>
          </cell>
          <cell r="X20">
            <v>0</v>
          </cell>
          <cell r="Y20">
            <v>0</v>
          </cell>
          <cell r="Z20">
            <v>0</v>
          </cell>
          <cell r="AA20">
            <v>0</v>
          </cell>
          <cell r="AB20">
            <v>0</v>
          </cell>
          <cell r="AC20">
            <v>0</v>
          </cell>
          <cell r="AD20">
            <v>0</v>
          </cell>
        </row>
        <row r="21">
          <cell r="B21" t="str">
            <v>CITY OF SHELTON-CONTRACTCOMMERCIAL RECYCLEWLKNRECY</v>
          </cell>
          <cell r="J21" t="str">
            <v>WLKNRECY</v>
          </cell>
          <cell r="K21" t="str">
            <v>WALK IN RECYCLE</v>
          </cell>
          <cell r="S21">
            <v>39.299999999999997</v>
          </cell>
          <cell r="T21">
            <v>0</v>
          </cell>
          <cell r="U21">
            <v>0</v>
          </cell>
          <cell r="V21">
            <v>0</v>
          </cell>
          <cell r="W21">
            <v>0</v>
          </cell>
          <cell r="X21">
            <v>0</v>
          </cell>
          <cell r="Y21">
            <v>0</v>
          </cell>
          <cell r="Z21">
            <v>0</v>
          </cell>
          <cell r="AA21">
            <v>0</v>
          </cell>
          <cell r="AB21">
            <v>0</v>
          </cell>
          <cell r="AC21">
            <v>0</v>
          </cell>
          <cell r="AD21">
            <v>0</v>
          </cell>
        </row>
        <row r="22">
          <cell r="B22" t="str">
            <v>CITY OF SHELTON-CONTRACTPAYMENTSCC-KOL</v>
          </cell>
          <cell r="J22" t="str">
            <v>CC-KOL</v>
          </cell>
          <cell r="K22" t="str">
            <v>ONLINE PAYMENT-CC</v>
          </cell>
          <cell r="S22">
            <v>-44645.98</v>
          </cell>
          <cell r="T22">
            <v>0</v>
          </cell>
          <cell r="U22">
            <v>0</v>
          </cell>
          <cell r="V22">
            <v>0</v>
          </cell>
          <cell r="W22">
            <v>0</v>
          </cell>
          <cell r="X22">
            <v>0</v>
          </cell>
          <cell r="Y22">
            <v>0</v>
          </cell>
          <cell r="Z22">
            <v>0</v>
          </cell>
          <cell r="AA22">
            <v>0</v>
          </cell>
          <cell r="AB22">
            <v>0</v>
          </cell>
          <cell r="AC22">
            <v>0</v>
          </cell>
          <cell r="AD22">
            <v>0</v>
          </cell>
        </row>
        <row r="23">
          <cell r="B23" t="str">
            <v>CITY OF SHELTON-CONTRACTPAYMENTSCCREF-KOL</v>
          </cell>
          <cell r="J23" t="str">
            <v>CCREF-KOL</v>
          </cell>
          <cell r="K23" t="str">
            <v>CREDIT CARD REFUND</v>
          </cell>
          <cell r="S23">
            <v>10.58</v>
          </cell>
          <cell r="T23">
            <v>0</v>
          </cell>
          <cell r="U23">
            <v>0</v>
          </cell>
          <cell r="V23">
            <v>0</v>
          </cell>
          <cell r="W23">
            <v>0</v>
          </cell>
          <cell r="X23">
            <v>0</v>
          </cell>
          <cell r="Y23">
            <v>0</v>
          </cell>
          <cell r="Z23">
            <v>0</v>
          </cell>
          <cell r="AA23">
            <v>0</v>
          </cell>
          <cell r="AB23">
            <v>0</v>
          </cell>
          <cell r="AC23">
            <v>0</v>
          </cell>
          <cell r="AD23">
            <v>0</v>
          </cell>
        </row>
        <row r="24">
          <cell r="B24" t="str">
            <v>CITY OF SHELTON-CONTRACTPAYMENTSPAY</v>
          </cell>
          <cell r="J24" t="str">
            <v>PAY</v>
          </cell>
          <cell r="K24" t="str">
            <v>PAYMENT-THANK YOU!</v>
          </cell>
          <cell r="S24">
            <v>-65638.89</v>
          </cell>
          <cell r="T24">
            <v>0</v>
          </cell>
          <cell r="U24">
            <v>0</v>
          </cell>
          <cell r="V24">
            <v>0</v>
          </cell>
          <cell r="W24">
            <v>0</v>
          </cell>
          <cell r="X24">
            <v>0</v>
          </cell>
          <cell r="Y24">
            <v>0</v>
          </cell>
          <cell r="Z24">
            <v>0</v>
          </cell>
          <cell r="AA24">
            <v>0</v>
          </cell>
          <cell r="AB24">
            <v>0</v>
          </cell>
          <cell r="AC24">
            <v>0</v>
          </cell>
          <cell r="AD24">
            <v>0</v>
          </cell>
        </row>
        <row r="25">
          <cell r="B25" t="str">
            <v>CITY OF SHELTON-CONTRACTPAYMENTSPAY EFT</v>
          </cell>
          <cell r="J25" t="str">
            <v>PAY EFT</v>
          </cell>
          <cell r="K25" t="str">
            <v>ELECTRONIC PAYMENT</v>
          </cell>
          <cell r="S25">
            <v>-362.61</v>
          </cell>
          <cell r="T25">
            <v>0</v>
          </cell>
          <cell r="U25">
            <v>0</v>
          </cell>
          <cell r="V25">
            <v>0</v>
          </cell>
          <cell r="W25">
            <v>0</v>
          </cell>
          <cell r="X25">
            <v>0</v>
          </cell>
          <cell r="Y25">
            <v>0</v>
          </cell>
          <cell r="Z25">
            <v>0</v>
          </cell>
          <cell r="AA25">
            <v>0</v>
          </cell>
          <cell r="AB25">
            <v>0</v>
          </cell>
          <cell r="AC25">
            <v>0</v>
          </cell>
          <cell r="AD25">
            <v>0</v>
          </cell>
        </row>
        <row r="26">
          <cell r="B26" t="str">
            <v>CITY OF SHELTON-CONTRACTPAYMENTSPAY ICT</v>
          </cell>
          <cell r="J26" t="str">
            <v>PAY ICT</v>
          </cell>
          <cell r="K26" t="str">
            <v>I/C PAYMENT THANK YOU!</v>
          </cell>
          <cell r="S26">
            <v>-1194.3900000000001</v>
          </cell>
          <cell r="T26">
            <v>0</v>
          </cell>
          <cell r="U26">
            <v>0</v>
          </cell>
          <cell r="V26">
            <v>0</v>
          </cell>
          <cell r="W26">
            <v>0</v>
          </cell>
          <cell r="X26">
            <v>0</v>
          </cell>
          <cell r="Y26">
            <v>0</v>
          </cell>
          <cell r="Z26">
            <v>0</v>
          </cell>
          <cell r="AA26">
            <v>0</v>
          </cell>
          <cell r="AB26">
            <v>0</v>
          </cell>
          <cell r="AC26">
            <v>0</v>
          </cell>
          <cell r="AD26">
            <v>0</v>
          </cell>
        </row>
        <row r="27">
          <cell r="B27" t="str">
            <v>CITY OF SHELTON-CONTRACTPAYMENTSPAY-CFREE</v>
          </cell>
          <cell r="J27" t="str">
            <v>PAY-CFREE</v>
          </cell>
          <cell r="K27" t="str">
            <v>PAYMENT-THANK YOU</v>
          </cell>
          <cell r="S27">
            <v>-6718.54</v>
          </cell>
          <cell r="T27">
            <v>0</v>
          </cell>
          <cell r="U27">
            <v>0</v>
          </cell>
          <cell r="V27">
            <v>0</v>
          </cell>
          <cell r="W27">
            <v>0</v>
          </cell>
          <cell r="X27">
            <v>0</v>
          </cell>
          <cell r="Y27">
            <v>0</v>
          </cell>
          <cell r="Z27">
            <v>0</v>
          </cell>
          <cell r="AA27">
            <v>0</v>
          </cell>
          <cell r="AB27">
            <v>0</v>
          </cell>
          <cell r="AC27">
            <v>0</v>
          </cell>
          <cell r="AD27">
            <v>0</v>
          </cell>
        </row>
        <row r="28">
          <cell r="B28" t="str">
            <v>CITY OF SHELTON-CONTRACTPAYMENTSPAY-KOL</v>
          </cell>
          <cell r="J28" t="str">
            <v>PAY-KOL</v>
          </cell>
          <cell r="K28" t="str">
            <v>PAYMENT-THANK YOU - OL</v>
          </cell>
          <cell r="S28">
            <v>-12318.37</v>
          </cell>
          <cell r="T28">
            <v>0</v>
          </cell>
          <cell r="U28">
            <v>0</v>
          </cell>
          <cell r="V28">
            <v>0</v>
          </cell>
          <cell r="W28">
            <v>0</v>
          </cell>
          <cell r="X28">
            <v>0</v>
          </cell>
          <cell r="Y28">
            <v>0</v>
          </cell>
          <cell r="Z28">
            <v>0</v>
          </cell>
          <cell r="AA28">
            <v>0</v>
          </cell>
          <cell r="AB28">
            <v>0</v>
          </cell>
          <cell r="AC28">
            <v>0</v>
          </cell>
          <cell r="AD28">
            <v>0</v>
          </cell>
        </row>
        <row r="29">
          <cell r="B29" t="str">
            <v>CITY OF SHELTON-CONTRACTPAYMENTSPAY-OAK</v>
          </cell>
          <cell r="J29" t="str">
            <v>PAY-OAK</v>
          </cell>
          <cell r="K29" t="str">
            <v>OAKLEAF PAYMENT</v>
          </cell>
          <cell r="S29">
            <v>-834.4</v>
          </cell>
          <cell r="T29">
            <v>0</v>
          </cell>
          <cell r="U29">
            <v>0</v>
          </cell>
          <cell r="V29">
            <v>0</v>
          </cell>
          <cell r="W29">
            <v>0</v>
          </cell>
          <cell r="X29">
            <v>0</v>
          </cell>
          <cell r="Y29">
            <v>0</v>
          </cell>
          <cell r="Z29">
            <v>0</v>
          </cell>
          <cell r="AA29">
            <v>0</v>
          </cell>
          <cell r="AB29">
            <v>0</v>
          </cell>
          <cell r="AC29">
            <v>0</v>
          </cell>
          <cell r="AD29">
            <v>0</v>
          </cell>
        </row>
        <row r="30">
          <cell r="B30" t="str">
            <v>CITY OF SHELTON-CONTRACTPAYMENTSPAY-RPPS</v>
          </cell>
          <cell r="J30" t="str">
            <v>PAY-RPPS</v>
          </cell>
          <cell r="K30" t="str">
            <v>RPSS PAYMENT</v>
          </cell>
          <cell r="S30">
            <v>-346.99</v>
          </cell>
          <cell r="T30">
            <v>0</v>
          </cell>
          <cell r="U30">
            <v>0</v>
          </cell>
          <cell r="V30">
            <v>0</v>
          </cell>
          <cell r="W30">
            <v>0</v>
          </cell>
          <cell r="X30">
            <v>0</v>
          </cell>
          <cell r="Y30">
            <v>0</v>
          </cell>
          <cell r="Z30">
            <v>0</v>
          </cell>
          <cell r="AA30">
            <v>0</v>
          </cell>
          <cell r="AB30">
            <v>0</v>
          </cell>
          <cell r="AC30">
            <v>0</v>
          </cell>
          <cell r="AD30">
            <v>0</v>
          </cell>
        </row>
        <row r="31">
          <cell r="B31" t="str">
            <v>CITY OF SHELTON-CONTRACTPAYMENTSPAYL</v>
          </cell>
          <cell r="J31" t="str">
            <v>PAYL</v>
          </cell>
          <cell r="K31" t="str">
            <v>PAYMENT-THANK YOU!</v>
          </cell>
          <cell r="S31">
            <v>-51932.43</v>
          </cell>
          <cell r="T31">
            <v>0</v>
          </cell>
          <cell r="U31">
            <v>0</v>
          </cell>
          <cell r="V31">
            <v>0</v>
          </cell>
          <cell r="W31">
            <v>0</v>
          </cell>
          <cell r="X31">
            <v>0</v>
          </cell>
          <cell r="Y31">
            <v>0</v>
          </cell>
          <cell r="Z31">
            <v>0</v>
          </cell>
          <cell r="AA31">
            <v>0</v>
          </cell>
          <cell r="AB31">
            <v>0</v>
          </cell>
          <cell r="AC31">
            <v>0</v>
          </cell>
          <cell r="AD31">
            <v>0</v>
          </cell>
        </row>
        <row r="32">
          <cell r="B32" t="str">
            <v>CITY OF SHELTON-CONTRACTPAYMENTSPAYMET</v>
          </cell>
          <cell r="J32" t="str">
            <v>PAYMET</v>
          </cell>
          <cell r="K32" t="str">
            <v>METAVANTE ONLINE PAYMENT</v>
          </cell>
          <cell r="S32">
            <v>-1893.99</v>
          </cell>
          <cell r="T32">
            <v>0</v>
          </cell>
          <cell r="U32">
            <v>0</v>
          </cell>
          <cell r="V32">
            <v>0</v>
          </cell>
          <cell r="W32">
            <v>0</v>
          </cell>
          <cell r="X32">
            <v>0</v>
          </cell>
          <cell r="Y32">
            <v>0</v>
          </cell>
          <cell r="Z32">
            <v>0</v>
          </cell>
          <cell r="AA32">
            <v>0</v>
          </cell>
          <cell r="AB32">
            <v>0</v>
          </cell>
          <cell r="AC32">
            <v>0</v>
          </cell>
          <cell r="AD32">
            <v>0</v>
          </cell>
        </row>
        <row r="33">
          <cell r="B33" t="str">
            <v>CITY OF SHELTON-CONTRACTPAYMENTSRET-KOL</v>
          </cell>
          <cell r="J33" t="str">
            <v>RET-KOL</v>
          </cell>
          <cell r="K33" t="str">
            <v>ONLINE PAYMENT RETURN</v>
          </cell>
          <cell r="S33">
            <v>27.62</v>
          </cell>
          <cell r="T33">
            <v>0</v>
          </cell>
          <cell r="U33">
            <v>0</v>
          </cell>
          <cell r="V33">
            <v>0</v>
          </cell>
          <cell r="W33">
            <v>0</v>
          </cell>
          <cell r="X33">
            <v>0</v>
          </cell>
          <cell r="Y33">
            <v>0</v>
          </cell>
          <cell r="Z33">
            <v>0</v>
          </cell>
          <cell r="AA33">
            <v>0</v>
          </cell>
          <cell r="AB33">
            <v>0</v>
          </cell>
          <cell r="AC33">
            <v>0</v>
          </cell>
          <cell r="AD33">
            <v>0</v>
          </cell>
        </row>
        <row r="34">
          <cell r="B34" t="str">
            <v>CITY OF SHELTON-CONTRACTRESIDENTIAL300RW1</v>
          </cell>
          <cell r="J34" t="str">
            <v>300RW1</v>
          </cell>
          <cell r="K34" t="str">
            <v>1-300 GL CART WEEKLY SVC</v>
          </cell>
          <cell r="S34">
            <v>10054.379999999999</v>
          </cell>
          <cell r="T34">
            <v>0</v>
          </cell>
          <cell r="U34">
            <v>0</v>
          </cell>
          <cell r="V34">
            <v>0</v>
          </cell>
          <cell r="W34">
            <v>0</v>
          </cell>
          <cell r="X34">
            <v>0</v>
          </cell>
          <cell r="Y34">
            <v>0</v>
          </cell>
          <cell r="Z34">
            <v>0</v>
          </cell>
          <cell r="AA34">
            <v>0</v>
          </cell>
          <cell r="AB34">
            <v>0</v>
          </cell>
          <cell r="AC34">
            <v>0</v>
          </cell>
          <cell r="AD34">
            <v>0</v>
          </cell>
        </row>
        <row r="35">
          <cell r="B35" t="str">
            <v>CITY OF SHELTON-CONTRACTRESIDENTIAL35RE1</v>
          </cell>
          <cell r="J35" t="str">
            <v>35RE1</v>
          </cell>
          <cell r="K35" t="str">
            <v>1-35 GAL CART EOW SVC</v>
          </cell>
          <cell r="S35">
            <v>6416.32</v>
          </cell>
          <cell r="T35">
            <v>0</v>
          </cell>
          <cell r="U35">
            <v>0</v>
          </cell>
          <cell r="V35">
            <v>0</v>
          </cell>
          <cell r="W35">
            <v>0</v>
          </cell>
          <cell r="X35">
            <v>0</v>
          </cell>
          <cell r="Y35">
            <v>0</v>
          </cell>
          <cell r="Z35">
            <v>0</v>
          </cell>
          <cell r="AA35">
            <v>0</v>
          </cell>
          <cell r="AB35">
            <v>0</v>
          </cell>
          <cell r="AC35">
            <v>0</v>
          </cell>
          <cell r="AD35">
            <v>0</v>
          </cell>
        </row>
        <row r="36">
          <cell r="B36" t="str">
            <v>CITY OF SHELTON-CONTRACTRESIDENTIAL35RE1RR</v>
          </cell>
          <cell r="J36" t="str">
            <v>35RE1RR</v>
          </cell>
          <cell r="K36" t="str">
            <v>1-35 GL CART EOW REDUCED RATE</v>
          </cell>
          <cell r="S36">
            <v>816.3</v>
          </cell>
          <cell r="T36">
            <v>0</v>
          </cell>
          <cell r="U36">
            <v>0</v>
          </cell>
          <cell r="V36">
            <v>0</v>
          </cell>
          <cell r="W36">
            <v>0</v>
          </cell>
          <cell r="X36">
            <v>0</v>
          </cell>
          <cell r="Y36">
            <v>0</v>
          </cell>
          <cell r="Z36">
            <v>0</v>
          </cell>
          <cell r="AA36">
            <v>0</v>
          </cell>
          <cell r="AB36">
            <v>0</v>
          </cell>
          <cell r="AC36">
            <v>0</v>
          </cell>
          <cell r="AD36">
            <v>0</v>
          </cell>
        </row>
        <row r="37">
          <cell r="B37" t="str">
            <v>CITY OF SHELTON-CONTRACTRESIDENTIAL64RE1</v>
          </cell>
          <cell r="J37" t="str">
            <v>64RE1</v>
          </cell>
          <cell r="K37" t="str">
            <v>1-64 GAL EOW</v>
          </cell>
          <cell r="S37">
            <v>21867.25</v>
          </cell>
          <cell r="T37">
            <v>0</v>
          </cell>
          <cell r="U37">
            <v>0</v>
          </cell>
          <cell r="V37">
            <v>0</v>
          </cell>
          <cell r="W37">
            <v>0</v>
          </cell>
          <cell r="X37">
            <v>0</v>
          </cell>
          <cell r="Y37">
            <v>0</v>
          </cell>
          <cell r="Z37">
            <v>0</v>
          </cell>
          <cell r="AA37">
            <v>0</v>
          </cell>
          <cell r="AB37">
            <v>0</v>
          </cell>
          <cell r="AC37">
            <v>0</v>
          </cell>
          <cell r="AD37">
            <v>0</v>
          </cell>
        </row>
        <row r="38">
          <cell r="B38" t="str">
            <v>CITY OF SHELTON-CONTRACTRESIDENTIAL64RE1RR</v>
          </cell>
          <cell r="J38" t="str">
            <v>64RE1RR</v>
          </cell>
          <cell r="K38" t="str">
            <v>1-64 GL CART EOW REDUCED RATE</v>
          </cell>
          <cell r="S38">
            <v>1472.88</v>
          </cell>
          <cell r="T38">
            <v>0</v>
          </cell>
          <cell r="U38">
            <v>0</v>
          </cell>
          <cell r="V38">
            <v>0</v>
          </cell>
          <cell r="W38">
            <v>0</v>
          </cell>
          <cell r="X38">
            <v>0</v>
          </cell>
          <cell r="Y38">
            <v>0</v>
          </cell>
          <cell r="Z38">
            <v>0</v>
          </cell>
          <cell r="AA38">
            <v>0</v>
          </cell>
          <cell r="AB38">
            <v>0</v>
          </cell>
          <cell r="AC38">
            <v>0</v>
          </cell>
          <cell r="AD38">
            <v>0</v>
          </cell>
        </row>
        <row r="39">
          <cell r="B39" t="str">
            <v>CITY OF SHELTON-CONTRACTRESIDENTIAL64RW1</v>
          </cell>
          <cell r="J39" t="str">
            <v>64RW1</v>
          </cell>
          <cell r="K39" t="str">
            <v>1-64 GAL CART WEEKLY SVC</v>
          </cell>
          <cell r="S39">
            <v>2263.17</v>
          </cell>
          <cell r="T39">
            <v>0</v>
          </cell>
          <cell r="U39">
            <v>0</v>
          </cell>
          <cell r="V39">
            <v>0</v>
          </cell>
          <cell r="W39">
            <v>0</v>
          </cell>
          <cell r="X39">
            <v>0</v>
          </cell>
          <cell r="Y39">
            <v>0</v>
          </cell>
          <cell r="Z39">
            <v>0</v>
          </cell>
          <cell r="AA39">
            <v>0</v>
          </cell>
          <cell r="AB39">
            <v>0</v>
          </cell>
          <cell r="AC39">
            <v>0</v>
          </cell>
          <cell r="AD39">
            <v>0</v>
          </cell>
        </row>
        <row r="40">
          <cell r="B40" t="str">
            <v>CITY OF SHELTON-CONTRACTRESIDENTIAL64RW1RR</v>
          </cell>
          <cell r="J40" t="str">
            <v>64RW1RR</v>
          </cell>
          <cell r="K40" t="str">
            <v>1-64 GL CART WKLY REDUCED RATE</v>
          </cell>
          <cell r="S40">
            <v>122.2</v>
          </cell>
          <cell r="T40">
            <v>0</v>
          </cell>
          <cell r="U40">
            <v>0</v>
          </cell>
          <cell r="V40">
            <v>0</v>
          </cell>
          <cell r="W40">
            <v>0</v>
          </cell>
          <cell r="X40">
            <v>0</v>
          </cell>
          <cell r="Y40">
            <v>0</v>
          </cell>
          <cell r="Z40">
            <v>0</v>
          </cell>
          <cell r="AA40">
            <v>0</v>
          </cell>
          <cell r="AB40">
            <v>0</v>
          </cell>
          <cell r="AC40">
            <v>0</v>
          </cell>
          <cell r="AD40">
            <v>0</v>
          </cell>
        </row>
        <row r="41">
          <cell r="B41" t="str">
            <v>CITY OF SHELTON-CONTRACTRESIDENTIAL96RE1</v>
          </cell>
          <cell r="J41" t="str">
            <v>96RE1</v>
          </cell>
          <cell r="K41" t="str">
            <v>1-96 GAL EOW</v>
          </cell>
          <cell r="S41">
            <v>12562.26</v>
          </cell>
          <cell r="T41">
            <v>0</v>
          </cell>
          <cell r="U41">
            <v>0</v>
          </cell>
          <cell r="V41">
            <v>0</v>
          </cell>
          <cell r="W41">
            <v>0</v>
          </cell>
          <cell r="X41">
            <v>0</v>
          </cell>
          <cell r="Y41">
            <v>0</v>
          </cell>
          <cell r="Z41">
            <v>0</v>
          </cell>
          <cell r="AA41">
            <v>0</v>
          </cell>
          <cell r="AB41">
            <v>0</v>
          </cell>
          <cell r="AC41">
            <v>0</v>
          </cell>
          <cell r="AD41">
            <v>0</v>
          </cell>
        </row>
        <row r="42">
          <cell r="B42" t="str">
            <v>CITY OF SHELTON-CONTRACTRESIDENTIAL96RE1RR</v>
          </cell>
          <cell r="J42" t="str">
            <v>96RE1RR</v>
          </cell>
          <cell r="K42" t="str">
            <v>1-96 GL CART EOW REDUCED RATE</v>
          </cell>
          <cell r="S42">
            <v>535.64</v>
          </cell>
          <cell r="T42">
            <v>0</v>
          </cell>
          <cell r="U42">
            <v>0</v>
          </cell>
          <cell r="V42">
            <v>0</v>
          </cell>
          <cell r="W42">
            <v>0</v>
          </cell>
          <cell r="X42">
            <v>0</v>
          </cell>
          <cell r="Y42">
            <v>0</v>
          </cell>
          <cell r="Z42">
            <v>0</v>
          </cell>
          <cell r="AA42">
            <v>0</v>
          </cell>
          <cell r="AB42">
            <v>0</v>
          </cell>
          <cell r="AC42">
            <v>0</v>
          </cell>
          <cell r="AD42">
            <v>0</v>
          </cell>
        </row>
        <row r="43">
          <cell r="B43" t="str">
            <v>CITY OF SHELTON-CONTRACTRESIDENTIAL96RW1</v>
          </cell>
          <cell r="J43" t="str">
            <v>96RW1</v>
          </cell>
          <cell r="K43" t="str">
            <v>1-96 GAL CART WEEKLY SVC</v>
          </cell>
          <cell r="S43">
            <v>1993.69</v>
          </cell>
          <cell r="T43">
            <v>0</v>
          </cell>
          <cell r="U43">
            <v>0</v>
          </cell>
          <cell r="V43">
            <v>0</v>
          </cell>
          <cell r="W43">
            <v>0</v>
          </cell>
          <cell r="X43">
            <v>0</v>
          </cell>
          <cell r="Y43">
            <v>0</v>
          </cell>
          <cell r="Z43">
            <v>0</v>
          </cell>
          <cell r="AA43">
            <v>0</v>
          </cell>
          <cell r="AB43">
            <v>0</v>
          </cell>
          <cell r="AC43">
            <v>0</v>
          </cell>
          <cell r="AD43">
            <v>0</v>
          </cell>
        </row>
        <row r="44">
          <cell r="B44" t="str">
            <v>CITY OF SHELTON-CONTRACTRESIDENTIAL96RW1RR</v>
          </cell>
          <cell r="J44" t="str">
            <v>96RW1RR</v>
          </cell>
          <cell r="K44" t="str">
            <v>1-96 GL CART WKLY REDUCED RATE</v>
          </cell>
          <cell r="S44">
            <v>102.9</v>
          </cell>
          <cell r="T44">
            <v>0</v>
          </cell>
          <cell r="U44">
            <v>0</v>
          </cell>
          <cell r="V44">
            <v>0</v>
          </cell>
          <cell r="W44">
            <v>0</v>
          </cell>
          <cell r="X44">
            <v>0</v>
          </cell>
          <cell r="Y44">
            <v>0</v>
          </cell>
          <cell r="Z44">
            <v>0</v>
          </cell>
          <cell r="AA44">
            <v>0</v>
          </cell>
          <cell r="AB44">
            <v>0</v>
          </cell>
          <cell r="AC44">
            <v>0</v>
          </cell>
          <cell r="AD44">
            <v>0</v>
          </cell>
        </row>
        <row r="45">
          <cell r="B45" t="str">
            <v>CITY OF SHELTON-CONTRACTRESIDENTIALMINSVC-RESI</v>
          </cell>
          <cell r="J45" t="str">
            <v>MINSVC-RESI</v>
          </cell>
          <cell r="K45" t="str">
            <v>MINIMUM SERVICE</v>
          </cell>
          <cell r="S45">
            <v>21.88</v>
          </cell>
          <cell r="T45">
            <v>0</v>
          </cell>
          <cell r="U45">
            <v>0</v>
          </cell>
          <cell r="V45">
            <v>0</v>
          </cell>
          <cell r="W45">
            <v>0</v>
          </cell>
          <cell r="X45">
            <v>0</v>
          </cell>
          <cell r="Y45">
            <v>0</v>
          </cell>
          <cell r="Z45">
            <v>0</v>
          </cell>
          <cell r="AA45">
            <v>0</v>
          </cell>
          <cell r="AB45">
            <v>0</v>
          </cell>
          <cell r="AC45">
            <v>0</v>
          </cell>
          <cell r="AD45">
            <v>0</v>
          </cell>
        </row>
        <row r="46">
          <cell r="B46" t="str">
            <v>CITY OF SHELTON-CONTRACTRESIDENTIALSL096.0GEO001GW</v>
          </cell>
          <cell r="J46" t="str">
            <v>SL096.0GEO001GW</v>
          </cell>
          <cell r="K46" t="str">
            <v>SL 96 GL EOW GREENWASTE 1</v>
          </cell>
          <cell r="S46">
            <v>2445.5700000000002</v>
          </cell>
          <cell r="T46">
            <v>0</v>
          </cell>
          <cell r="U46">
            <v>0</v>
          </cell>
          <cell r="V46">
            <v>0</v>
          </cell>
          <cell r="W46">
            <v>0</v>
          </cell>
          <cell r="X46">
            <v>0</v>
          </cell>
          <cell r="Y46">
            <v>0</v>
          </cell>
          <cell r="Z46">
            <v>0</v>
          </cell>
          <cell r="AA46">
            <v>0</v>
          </cell>
          <cell r="AB46">
            <v>0</v>
          </cell>
          <cell r="AC46">
            <v>0</v>
          </cell>
          <cell r="AD46">
            <v>0</v>
          </cell>
        </row>
        <row r="47">
          <cell r="B47" t="str">
            <v>CITY OF SHELTON-CONTRACTRESIDENTIAL35RE1RR</v>
          </cell>
          <cell r="J47" t="str">
            <v>35RE1RR</v>
          </cell>
          <cell r="K47" t="str">
            <v>1-35 GL CART EOW REDUCED RATE</v>
          </cell>
          <cell r="S47">
            <v>-4.38</v>
          </cell>
          <cell r="T47">
            <v>0</v>
          </cell>
          <cell r="U47">
            <v>0</v>
          </cell>
          <cell r="V47">
            <v>0</v>
          </cell>
          <cell r="W47">
            <v>0</v>
          </cell>
          <cell r="X47">
            <v>0</v>
          </cell>
          <cell r="Y47">
            <v>0</v>
          </cell>
          <cell r="Z47">
            <v>0</v>
          </cell>
          <cell r="AA47">
            <v>0</v>
          </cell>
          <cell r="AB47">
            <v>0</v>
          </cell>
          <cell r="AC47">
            <v>0</v>
          </cell>
          <cell r="AD47">
            <v>0</v>
          </cell>
        </row>
        <row r="48">
          <cell r="B48" t="str">
            <v>CITY OF SHELTON-CONTRACTRESIDENTIALADJOTHR</v>
          </cell>
          <cell r="J48" t="str">
            <v>ADJOTHR</v>
          </cell>
          <cell r="K48" t="str">
            <v>ADJUSTMENT</v>
          </cell>
          <cell r="S48">
            <v>-1449.85</v>
          </cell>
          <cell r="T48">
            <v>0</v>
          </cell>
          <cell r="U48">
            <v>0</v>
          </cell>
          <cell r="V48">
            <v>0</v>
          </cell>
          <cell r="W48">
            <v>0</v>
          </cell>
          <cell r="X48">
            <v>0</v>
          </cell>
          <cell r="Y48">
            <v>0</v>
          </cell>
          <cell r="Z48">
            <v>0</v>
          </cell>
          <cell r="AA48">
            <v>0</v>
          </cell>
          <cell r="AB48">
            <v>0</v>
          </cell>
          <cell r="AC48">
            <v>0</v>
          </cell>
          <cell r="AD48">
            <v>0</v>
          </cell>
        </row>
        <row r="49">
          <cell r="B49" t="str">
            <v>CITY OF SHELTON-CONTRACTRESIDENTIALEP300-RES</v>
          </cell>
          <cell r="J49" t="str">
            <v>EP300-RES</v>
          </cell>
          <cell r="K49" t="str">
            <v>EXTRA PICKUP 300 GL - RES</v>
          </cell>
          <cell r="S49">
            <v>49.66</v>
          </cell>
          <cell r="T49">
            <v>0</v>
          </cell>
          <cell r="U49">
            <v>0</v>
          </cell>
          <cell r="V49">
            <v>0</v>
          </cell>
          <cell r="W49">
            <v>0</v>
          </cell>
          <cell r="X49">
            <v>0</v>
          </cell>
          <cell r="Y49">
            <v>0</v>
          </cell>
          <cell r="Z49">
            <v>0</v>
          </cell>
          <cell r="AA49">
            <v>0</v>
          </cell>
          <cell r="AB49">
            <v>0</v>
          </cell>
          <cell r="AC49">
            <v>0</v>
          </cell>
          <cell r="AD49">
            <v>0</v>
          </cell>
        </row>
        <row r="50">
          <cell r="B50" t="str">
            <v>CITY OF SHELTON-CONTRACTRESIDENTIALEP35-RES</v>
          </cell>
          <cell r="J50" t="str">
            <v>EP35-RES</v>
          </cell>
          <cell r="K50" t="str">
            <v>EXTRA PICKUP 35 GL - RES</v>
          </cell>
          <cell r="S50">
            <v>270.05</v>
          </cell>
          <cell r="T50">
            <v>0</v>
          </cell>
          <cell r="U50">
            <v>0</v>
          </cell>
          <cell r="V50">
            <v>0</v>
          </cell>
          <cell r="W50">
            <v>0</v>
          </cell>
          <cell r="X50">
            <v>0</v>
          </cell>
          <cell r="Y50">
            <v>0</v>
          </cell>
          <cell r="Z50">
            <v>0</v>
          </cell>
          <cell r="AA50">
            <v>0</v>
          </cell>
          <cell r="AB50">
            <v>0</v>
          </cell>
          <cell r="AC50">
            <v>0</v>
          </cell>
          <cell r="AD50">
            <v>0</v>
          </cell>
        </row>
        <row r="51">
          <cell r="B51" t="str">
            <v>CITY OF SHELTON-CONTRACTRESIDENTIALEP64-RES</v>
          </cell>
          <cell r="J51" t="str">
            <v>EP64-RES</v>
          </cell>
          <cell r="K51" t="str">
            <v>EXTRA PICKUP 64 GL - RES</v>
          </cell>
          <cell r="S51">
            <v>158.88</v>
          </cell>
          <cell r="T51">
            <v>0</v>
          </cell>
          <cell r="U51">
            <v>0</v>
          </cell>
          <cell r="V51">
            <v>0</v>
          </cell>
          <cell r="W51">
            <v>0</v>
          </cell>
          <cell r="X51">
            <v>0</v>
          </cell>
          <cell r="Y51">
            <v>0</v>
          </cell>
          <cell r="Z51">
            <v>0</v>
          </cell>
          <cell r="AA51">
            <v>0</v>
          </cell>
          <cell r="AB51">
            <v>0</v>
          </cell>
          <cell r="AC51">
            <v>0</v>
          </cell>
          <cell r="AD51">
            <v>0</v>
          </cell>
        </row>
        <row r="52">
          <cell r="B52" t="str">
            <v>CITY OF SHELTON-CONTRACTRESIDENTIALEP96-RES</v>
          </cell>
          <cell r="J52" t="str">
            <v>EP96-RES</v>
          </cell>
          <cell r="K52" t="str">
            <v>EXTRA PICKUP 96 GL - RES</v>
          </cell>
          <cell r="S52">
            <v>59</v>
          </cell>
          <cell r="T52">
            <v>0</v>
          </cell>
          <cell r="U52">
            <v>0</v>
          </cell>
          <cell r="V52">
            <v>0</v>
          </cell>
          <cell r="W52">
            <v>0</v>
          </cell>
          <cell r="X52">
            <v>0</v>
          </cell>
          <cell r="Y52">
            <v>0</v>
          </cell>
          <cell r="Z52">
            <v>0</v>
          </cell>
          <cell r="AA52">
            <v>0</v>
          </cell>
          <cell r="AB52">
            <v>0</v>
          </cell>
          <cell r="AC52">
            <v>0</v>
          </cell>
          <cell r="AD52">
            <v>0</v>
          </cell>
        </row>
        <row r="53">
          <cell r="B53" t="str">
            <v>CITY OF SHELTON-CONTRACTRESIDENTIALLOOSE-RES</v>
          </cell>
          <cell r="J53" t="str">
            <v>LOOSE-RES</v>
          </cell>
          <cell r="K53" t="str">
            <v>LOOSE MATERIAL -RES</v>
          </cell>
          <cell r="S53">
            <v>6.86</v>
          </cell>
          <cell r="T53">
            <v>0</v>
          </cell>
          <cell r="U53">
            <v>0</v>
          </cell>
          <cell r="V53">
            <v>0</v>
          </cell>
          <cell r="W53">
            <v>0</v>
          </cell>
          <cell r="X53">
            <v>0</v>
          </cell>
          <cell r="Y53">
            <v>0</v>
          </cell>
          <cell r="Z53">
            <v>0</v>
          </cell>
          <cell r="AA53">
            <v>0</v>
          </cell>
          <cell r="AB53">
            <v>0</v>
          </cell>
          <cell r="AC53">
            <v>0</v>
          </cell>
          <cell r="AD53">
            <v>0</v>
          </cell>
        </row>
        <row r="54">
          <cell r="B54" t="str">
            <v>CITY OF SHELTON-CONTRACTRESIDENTIALREDELIVER</v>
          </cell>
          <cell r="J54" t="str">
            <v>REDELIVER</v>
          </cell>
          <cell r="K54" t="str">
            <v>DELIVERY CHARGE</v>
          </cell>
          <cell r="S54">
            <v>74.55</v>
          </cell>
          <cell r="T54">
            <v>0</v>
          </cell>
          <cell r="U54">
            <v>0</v>
          </cell>
          <cell r="V54">
            <v>0</v>
          </cell>
          <cell r="W54">
            <v>0</v>
          </cell>
          <cell r="X54">
            <v>0</v>
          </cell>
          <cell r="Y54">
            <v>0</v>
          </cell>
          <cell r="Z54">
            <v>0</v>
          </cell>
          <cell r="AA54">
            <v>0</v>
          </cell>
          <cell r="AB54">
            <v>0</v>
          </cell>
          <cell r="AC54">
            <v>0</v>
          </cell>
          <cell r="AD54">
            <v>0</v>
          </cell>
        </row>
        <row r="55">
          <cell r="B55" t="str">
            <v>CITY OF SHELTON-CONTRACTSURCFUEL-COM MASON</v>
          </cell>
          <cell r="J55" t="str">
            <v>FUEL-COM MASON</v>
          </cell>
          <cell r="K55" t="str">
            <v>FUEL &amp; MATERIAL SURCHARGE</v>
          </cell>
          <cell r="S55">
            <v>0</v>
          </cell>
          <cell r="T55">
            <v>0</v>
          </cell>
          <cell r="U55">
            <v>0</v>
          </cell>
          <cell r="V55">
            <v>0</v>
          </cell>
          <cell r="W55">
            <v>0</v>
          </cell>
          <cell r="X55">
            <v>0</v>
          </cell>
          <cell r="Y55">
            <v>0</v>
          </cell>
          <cell r="Z55">
            <v>0</v>
          </cell>
          <cell r="AA55">
            <v>0</v>
          </cell>
          <cell r="AB55">
            <v>0</v>
          </cell>
          <cell r="AC55">
            <v>0</v>
          </cell>
          <cell r="AD55">
            <v>0</v>
          </cell>
        </row>
        <row r="56">
          <cell r="B56" t="str">
            <v>CITY OF SHELTON-CONTRACTSURCFUEL-RES MASON</v>
          </cell>
          <cell r="J56" t="str">
            <v>FUEL-RES MASON</v>
          </cell>
          <cell r="K56" t="str">
            <v>FUEL &amp; MATERIAL SURCHARGE</v>
          </cell>
          <cell r="S56">
            <v>0</v>
          </cell>
          <cell r="T56">
            <v>0</v>
          </cell>
          <cell r="U56">
            <v>0</v>
          </cell>
          <cell r="V56">
            <v>0</v>
          </cell>
          <cell r="W56">
            <v>0</v>
          </cell>
          <cell r="X56">
            <v>0</v>
          </cell>
          <cell r="Y56">
            <v>0</v>
          </cell>
          <cell r="Z56">
            <v>0</v>
          </cell>
          <cell r="AA56">
            <v>0</v>
          </cell>
          <cell r="AB56">
            <v>0</v>
          </cell>
          <cell r="AC56">
            <v>0</v>
          </cell>
          <cell r="AD56">
            <v>0</v>
          </cell>
        </row>
        <row r="57">
          <cell r="B57" t="str">
            <v>CITY OF SHELTON-CONTRACTSURCFUEL-RES MASON</v>
          </cell>
          <cell r="J57" t="str">
            <v>FUEL-RES MASON</v>
          </cell>
          <cell r="K57" t="str">
            <v>FUEL &amp; MATERIAL SURCHARGE</v>
          </cell>
          <cell r="S57">
            <v>0</v>
          </cell>
          <cell r="T57">
            <v>0</v>
          </cell>
          <cell r="U57">
            <v>0</v>
          </cell>
          <cell r="V57">
            <v>0</v>
          </cell>
          <cell r="W57">
            <v>0</v>
          </cell>
          <cell r="X57">
            <v>0</v>
          </cell>
          <cell r="Y57">
            <v>0</v>
          </cell>
          <cell r="Z57">
            <v>0</v>
          </cell>
          <cell r="AA57">
            <v>0</v>
          </cell>
          <cell r="AB57">
            <v>0</v>
          </cell>
          <cell r="AC57">
            <v>0</v>
          </cell>
          <cell r="AD57">
            <v>0</v>
          </cell>
        </row>
        <row r="58">
          <cell r="B58" t="str">
            <v>CITY OF SHELTON-CONTRACTSURCFUEL-RES MASON</v>
          </cell>
          <cell r="J58" t="str">
            <v>FUEL-RES MASON</v>
          </cell>
          <cell r="K58" t="str">
            <v>FUEL &amp; MATERIAL SURCHARGE</v>
          </cell>
          <cell r="S58">
            <v>0</v>
          </cell>
          <cell r="T58">
            <v>0</v>
          </cell>
          <cell r="U58">
            <v>0</v>
          </cell>
          <cell r="V58">
            <v>0</v>
          </cell>
          <cell r="W58">
            <v>0</v>
          </cell>
          <cell r="X58">
            <v>0</v>
          </cell>
          <cell r="Y58">
            <v>0</v>
          </cell>
          <cell r="Z58">
            <v>0</v>
          </cell>
          <cell r="AA58">
            <v>0</v>
          </cell>
          <cell r="AB58">
            <v>0</v>
          </cell>
          <cell r="AC58">
            <v>0</v>
          </cell>
          <cell r="AD58">
            <v>0</v>
          </cell>
        </row>
        <row r="59">
          <cell r="B59" t="str">
            <v>CITY OF SHELTON-CONTRACTTAXESCITY OF SHELTON</v>
          </cell>
          <cell r="J59" t="str">
            <v>CITY OF SHELTON</v>
          </cell>
          <cell r="K59" t="str">
            <v>41.9% CITY UTILITY TAX</v>
          </cell>
          <cell r="S59">
            <v>23102.52</v>
          </cell>
          <cell r="T59">
            <v>0</v>
          </cell>
          <cell r="U59">
            <v>0</v>
          </cell>
          <cell r="V59">
            <v>0</v>
          </cell>
          <cell r="W59">
            <v>0</v>
          </cell>
          <cell r="X59">
            <v>0</v>
          </cell>
          <cell r="Y59">
            <v>0</v>
          </cell>
          <cell r="Z59">
            <v>0</v>
          </cell>
          <cell r="AA59">
            <v>0</v>
          </cell>
          <cell r="AB59">
            <v>0</v>
          </cell>
          <cell r="AC59">
            <v>0</v>
          </cell>
          <cell r="AD59">
            <v>0</v>
          </cell>
        </row>
        <row r="60">
          <cell r="B60" t="str">
            <v>CITY OF SHELTON-CONTRACTTAXESCITY OF SHELTON UTILITY</v>
          </cell>
          <cell r="J60" t="str">
            <v>CITY OF SHELTON UTILITY</v>
          </cell>
          <cell r="K60" t="str">
            <v>CONTRACT UTILITY ONLY</v>
          </cell>
          <cell r="S60">
            <v>121.01</v>
          </cell>
          <cell r="T60">
            <v>0</v>
          </cell>
          <cell r="U60">
            <v>0</v>
          </cell>
          <cell r="V60">
            <v>0</v>
          </cell>
          <cell r="W60">
            <v>0</v>
          </cell>
          <cell r="X60">
            <v>0</v>
          </cell>
          <cell r="Y60">
            <v>0</v>
          </cell>
          <cell r="Z60">
            <v>0</v>
          </cell>
          <cell r="AA60">
            <v>0</v>
          </cell>
          <cell r="AB60">
            <v>0</v>
          </cell>
          <cell r="AC60">
            <v>0</v>
          </cell>
          <cell r="AD60">
            <v>0</v>
          </cell>
        </row>
        <row r="61">
          <cell r="B61" t="str">
            <v>CITY OF SHELTON-CONTRACTTAXESSHELTON SALES TAX</v>
          </cell>
          <cell r="J61" t="str">
            <v>SHELTON SALES TAX</v>
          </cell>
          <cell r="K61" t="str">
            <v>8.8% Sales Tax</v>
          </cell>
          <cell r="S61">
            <v>1.6</v>
          </cell>
          <cell r="T61">
            <v>0</v>
          </cell>
          <cell r="U61">
            <v>0</v>
          </cell>
          <cell r="V61">
            <v>0</v>
          </cell>
          <cell r="W61">
            <v>0</v>
          </cell>
          <cell r="X61">
            <v>0</v>
          </cell>
          <cell r="Y61">
            <v>0</v>
          </cell>
          <cell r="Z61">
            <v>0</v>
          </cell>
          <cell r="AA61">
            <v>0</v>
          </cell>
          <cell r="AB61">
            <v>0</v>
          </cell>
          <cell r="AC61">
            <v>0</v>
          </cell>
          <cell r="AD61">
            <v>0</v>
          </cell>
        </row>
        <row r="62">
          <cell r="B62" t="str">
            <v>CITY OF SHELTON-CONTRACTTAXESSHELTON WA REFUSE</v>
          </cell>
          <cell r="J62" t="str">
            <v>SHELTON WA REFUSE</v>
          </cell>
          <cell r="K62" t="str">
            <v>3.6% WA Refuse Tax</v>
          </cell>
          <cell r="S62">
            <v>1984.37</v>
          </cell>
          <cell r="T62">
            <v>0</v>
          </cell>
          <cell r="U62">
            <v>0</v>
          </cell>
          <cell r="V62">
            <v>0</v>
          </cell>
          <cell r="W62">
            <v>0</v>
          </cell>
          <cell r="X62">
            <v>0</v>
          </cell>
          <cell r="Y62">
            <v>0</v>
          </cell>
          <cell r="Z62">
            <v>0</v>
          </cell>
          <cell r="AA62">
            <v>0</v>
          </cell>
          <cell r="AB62">
            <v>0</v>
          </cell>
          <cell r="AC62">
            <v>0</v>
          </cell>
          <cell r="AD62">
            <v>0</v>
          </cell>
        </row>
        <row r="63">
          <cell r="B63" t="str">
            <v>CITY OF SHELTON-CONTRACTTAXESCITY OF SHELTON</v>
          </cell>
          <cell r="J63" t="str">
            <v>CITY OF SHELTON</v>
          </cell>
          <cell r="K63" t="str">
            <v>41.9% CITY UTILITY TAX</v>
          </cell>
          <cell r="S63">
            <v>20015.259999999998</v>
          </cell>
          <cell r="T63">
            <v>0</v>
          </cell>
          <cell r="U63">
            <v>0</v>
          </cell>
          <cell r="V63">
            <v>0</v>
          </cell>
          <cell r="W63">
            <v>0</v>
          </cell>
          <cell r="X63">
            <v>0</v>
          </cell>
          <cell r="Y63">
            <v>0</v>
          </cell>
          <cell r="Z63">
            <v>0</v>
          </cell>
          <cell r="AA63">
            <v>0</v>
          </cell>
          <cell r="AB63">
            <v>0</v>
          </cell>
          <cell r="AC63">
            <v>0</v>
          </cell>
          <cell r="AD63">
            <v>0</v>
          </cell>
        </row>
        <row r="64">
          <cell r="B64" t="str">
            <v>CITY OF SHELTON-CONTRACTTAXESCITY OF SHELTON UTILITY</v>
          </cell>
          <cell r="J64" t="str">
            <v>CITY OF SHELTON UTILITY</v>
          </cell>
          <cell r="K64" t="str">
            <v>CONTRACT UTILITY ONLY</v>
          </cell>
          <cell r="S64">
            <v>40.56</v>
          </cell>
          <cell r="T64">
            <v>0</v>
          </cell>
          <cell r="U64">
            <v>0</v>
          </cell>
          <cell r="V64">
            <v>0</v>
          </cell>
          <cell r="W64">
            <v>0</v>
          </cell>
          <cell r="X64">
            <v>0</v>
          </cell>
          <cell r="Y64">
            <v>0</v>
          </cell>
          <cell r="Z64">
            <v>0</v>
          </cell>
          <cell r="AA64">
            <v>0</v>
          </cell>
          <cell r="AB64">
            <v>0</v>
          </cell>
          <cell r="AC64">
            <v>0</v>
          </cell>
          <cell r="AD64">
            <v>0</v>
          </cell>
        </row>
        <row r="65">
          <cell r="B65" t="str">
            <v>CITY OF SHELTON-CONTRACTTAXESREF</v>
          </cell>
          <cell r="J65" t="str">
            <v>REF</v>
          </cell>
          <cell r="K65" t="str">
            <v>3.6% WA Refuse Tax</v>
          </cell>
          <cell r="S65">
            <v>7.09</v>
          </cell>
          <cell r="T65">
            <v>0</v>
          </cell>
          <cell r="U65">
            <v>0</v>
          </cell>
          <cell r="V65">
            <v>0</v>
          </cell>
          <cell r="W65">
            <v>0</v>
          </cell>
          <cell r="X65">
            <v>0</v>
          </cell>
          <cell r="Y65">
            <v>0</v>
          </cell>
          <cell r="Z65">
            <v>0</v>
          </cell>
          <cell r="AA65">
            <v>0</v>
          </cell>
          <cell r="AB65">
            <v>0</v>
          </cell>
          <cell r="AC65">
            <v>0</v>
          </cell>
          <cell r="AD65">
            <v>0</v>
          </cell>
        </row>
        <row r="66">
          <cell r="B66" t="str">
            <v>CITY OF SHELTON-CONTRACTTAXESSHELTON SALES TAX</v>
          </cell>
          <cell r="J66" t="str">
            <v>SHELTON SALES TAX</v>
          </cell>
          <cell r="K66" t="str">
            <v>8.8% Sales Tax</v>
          </cell>
          <cell r="S66">
            <v>5.85</v>
          </cell>
          <cell r="T66">
            <v>0</v>
          </cell>
          <cell r="U66">
            <v>0</v>
          </cell>
          <cell r="V66">
            <v>0</v>
          </cell>
          <cell r="W66">
            <v>0</v>
          </cell>
          <cell r="X66">
            <v>0</v>
          </cell>
          <cell r="Y66">
            <v>0</v>
          </cell>
          <cell r="Z66">
            <v>0</v>
          </cell>
          <cell r="AA66">
            <v>0</v>
          </cell>
          <cell r="AB66">
            <v>0</v>
          </cell>
          <cell r="AC66">
            <v>0</v>
          </cell>
          <cell r="AD66">
            <v>0</v>
          </cell>
        </row>
        <row r="67">
          <cell r="B67" t="str">
            <v>CITY OF SHELTON-CONTRACTTAXESSHELTON UNREG REFUSE</v>
          </cell>
          <cell r="J67" t="str">
            <v>SHELTON UNREG REFUSE</v>
          </cell>
          <cell r="K67" t="str">
            <v>3.6% WA STATE REFUSE TAX</v>
          </cell>
          <cell r="S67">
            <v>0.56000000000000005</v>
          </cell>
          <cell r="T67">
            <v>0</v>
          </cell>
          <cell r="U67">
            <v>0</v>
          </cell>
          <cell r="V67">
            <v>0</v>
          </cell>
          <cell r="W67">
            <v>0</v>
          </cell>
          <cell r="X67">
            <v>0</v>
          </cell>
          <cell r="Y67">
            <v>0</v>
          </cell>
          <cell r="Z67">
            <v>0</v>
          </cell>
          <cell r="AA67">
            <v>0</v>
          </cell>
          <cell r="AB67">
            <v>0</v>
          </cell>
          <cell r="AC67">
            <v>0</v>
          </cell>
          <cell r="AD67">
            <v>0</v>
          </cell>
        </row>
        <row r="68">
          <cell r="B68" t="str">
            <v>CITY OF SHELTON-CONTRACTTAXESSHELTON WA REFUSE</v>
          </cell>
          <cell r="J68" t="str">
            <v>SHELTON WA REFUSE</v>
          </cell>
          <cell r="K68" t="str">
            <v>3.6% WA Refuse Tax</v>
          </cell>
          <cell r="S68">
            <v>1626.78</v>
          </cell>
          <cell r="T68">
            <v>0</v>
          </cell>
          <cell r="U68">
            <v>0</v>
          </cell>
          <cell r="V68">
            <v>0</v>
          </cell>
          <cell r="W68">
            <v>0</v>
          </cell>
          <cell r="X68">
            <v>0</v>
          </cell>
          <cell r="Y68">
            <v>0</v>
          </cell>
          <cell r="Z68">
            <v>0</v>
          </cell>
          <cell r="AA68">
            <v>0</v>
          </cell>
          <cell r="AB68">
            <v>0</v>
          </cell>
          <cell r="AC68">
            <v>0</v>
          </cell>
          <cell r="AD68">
            <v>0</v>
          </cell>
        </row>
        <row r="69">
          <cell r="B69" t="str">
            <v>CITY OF SHELTON-CONTRACTTAXESCITY OF SHELTON</v>
          </cell>
          <cell r="J69" t="str">
            <v>CITY OF SHELTON</v>
          </cell>
          <cell r="K69" t="str">
            <v>41.9% CITY UTILITY TAX</v>
          </cell>
          <cell r="S69">
            <v>6.52</v>
          </cell>
          <cell r="T69">
            <v>0</v>
          </cell>
          <cell r="U69">
            <v>0</v>
          </cell>
          <cell r="V69">
            <v>0</v>
          </cell>
          <cell r="W69">
            <v>0</v>
          </cell>
          <cell r="X69">
            <v>0</v>
          </cell>
          <cell r="Y69">
            <v>0</v>
          </cell>
          <cell r="Z69">
            <v>0</v>
          </cell>
          <cell r="AA69">
            <v>0</v>
          </cell>
          <cell r="AB69">
            <v>0</v>
          </cell>
          <cell r="AC69">
            <v>0</v>
          </cell>
          <cell r="AD69">
            <v>0</v>
          </cell>
        </row>
        <row r="70">
          <cell r="B70" t="str">
            <v>CITY OF SHELTON-CONTRACTTAXESSHELTON WA REFUSE</v>
          </cell>
          <cell r="J70" t="str">
            <v>SHELTON WA REFUSE</v>
          </cell>
          <cell r="K70" t="str">
            <v>3.6% WA Refuse Tax</v>
          </cell>
          <cell r="S70">
            <v>0.56000000000000005</v>
          </cell>
          <cell r="T70">
            <v>0</v>
          </cell>
          <cell r="U70">
            <v>0</v>
          </cell>
          <cell r="V70">
            <v>0</v>
          </cell>
          <cell r="W70">
            <v>0</v>
          </cell>
          <cell r="X70">
            <v>0</v>
          </cell>
          <cell r="Y70">
            <v>0</v>
          </cell>
          <cell r="Z70">
            <v>0</v>
          </cell>
          <cell r="AA70">
            <v>0</v>
          </cell>
          <cell r="AB70">
            <v>0</v>
          </cell>
          <cell r="AC70">
            <v>0</v>
          </cell>
          <cell r="AD70">
            <v>0</v>
          </cell>
        </row>
        <row r="71">
          <cell r="B71" t="str">
            <v>CITY of SHELTON-REGULATEDACCOUNTING ADJUSTMENTSFINCHG</v>
          </cell>
          <cell r="J71" t="str">
            <v>FINCHG</v>
          </cell>
          <cell r="K71" t="str">
            <v>LATE FEE</v>
          </cell>
          <cell r="S71">
            <v>45.22</v>
          </cell>
          <cell r="T71">
            <v>0</v>
          </cell>
          <cell r="U71">
            <v>0</v>
          </cell>
          <cell r="V71">
            <v>0</v>
          </cell>
          <cell r="W71">
            <v>0</v>
          </cell>
          <cell r="X71">
            <v>0</v>
          </cell>
          <cell r="Y71">
            <v>0</v>
          </cell>
          <cell r="Z71">
            <v>0</v>
          </cell>
          <cell r="AA71">
            <v>0</v>
          </cell>
          <cell r="AB71">
            <v>0</v>
          </cell>
          <cell r="AC71">
            <v>0</v>
          </cell>
          <cell r="AD71">
            <v>0</v>
          </cell>
        </row>
        <row r="72">
          <cell r="B72" t="str">
            <v>CITY of SHELTON-REGULATEDACCOUNTING ADJUSTMENTSMM</v>
          </cell>
          <cell r="J72" t="str">
            <v>MM</v>
          </cell>
          <cell r="K72" t="str">
            <v>MOVE MONEY</v>
          </cell>
          <cell r="S72">
            <v>1000</v>
          </cell>
          <cell r="T72">
            <v>0</v>
          </cell>
          <cell r="U72">
            <v>0</v>
          </cell>
          <cell r="V72">
            <v>0</v>
          </cell>
          <cell r="W72">
            <v>0</v>
          </cell>
          <cell r="X72">
            <v>0</v>
          </cell>
          <cell r="Y72">
            <v>0</v>
          </cell>
          <cell r="Z72">
            <v>0</v>
          </cell>
          <cell r="AA72">
            <v>0</v>
          </cell>
          <cell r="AB72">
            <v>0</v>
          </cell>
          <cell r="AC72">
            <v>0</v>
          </cell>
          <cell r="AD72">
            <v>0</v>
          </cell>
        </row>
        <row r="73">
          <cell r="B73" t="str">
            <v>CITY of SHELTON-REGULATEDCOMMERCIAL - REARLOADR1.5YDRENTM</v>
          </cell>
          <cell r="J73" t="str">
            <v>R1.5YDRENTM</v>
          </cell>
          <cell r="K73" t="str">
            <v>1.5YD CONTAINER RENT-MTH</v>
          </cell>
          <cell r="S73">
            <v>9.5399999999999991</v>
          </cell>
          <cell r="T73">
            <v>0</v>
          </cell>
          <cell r="U73">
            <v>0</v>
          </cell>
          <cell r="V73">
            <v>0</v>
          </cell>
          <cell r="W73">
            <v>0</v>
          </cell>
          <cell r="X73">
            <v>0</v>
          </cell>
          <cell r="Y73">
            <v>0</v>
          </cell>
          <cell r="Z73">
            <v>0</v>
          </cell>
          <cell r="AA73">
            <v>0</v>
          </cell>
          <cell r="AB73">
            <v>0</v>
          </cell>
          <cell r="AC73">
            <v>0</v>
          </cell>
          <cell r="AD73">
            <v>0</v>
          </cell>
        </row>
        <row r="74">
          <cell r="B74" t="str">
            <v>CITY of SHELTON-REGULATEDCOMMERCIAL - REARLOADR1.5YDWM</v>
          </cell>
          <cell r="J74" t="str">
            <v>R1.5YDWM</v>
          </cell>
          <cell r="K74" t="str">
            <v>1.5 YD 1X WEEKLY</v>
          </cell>
          <cell r="S74">
            <v>80.47</v>
          </cell>
          <cell r="T74">
            <v>0</v>
          </cell>
          <cell r="U74">
            <v>0</v>
          </cell>
          <cell r="V74">
            <v>0</v>
          </cell>
          <cell r="W74">
            <v>0</v>
          </cell>
          <cell r="X74">
            <v>0</v>
          </cell>
          <cell r="Y74">
            <v>0</v>
          </cell>
          <cell r="Z74">
            <v>0</v>
          </cell>
          <cell r="AA74">
            <v>0</v>
          </cell>
          <cell r="AB74">
            <v>0</v>
          </cell>
          <cell r="AC74">
            <v>0</v>
          </cell>
          <cell r="AD74">
            <v>0</v>
          </cell>
        </row>
        <row r="75">
          <cell r="B75" t="str">
            <v>CITY of SHELTON-REGULATEDCOMMERCIAL - REARLOADR2YDRENTM</v>
          </cell>
          <cell r="J75" t="str">
            <v>R2YDRENTM</v>
          </cell>
          <cell r="K75" t="str">
            <v>2YD CONTAINER RENT-MTHLY</v>
          </cell>
          <cell r="S75">
            <v>27.54</v>
          </cell>
          <cell r="T75">
            <v>0</v>
          </cell>
          <cell r="U75">
            <v>0</v>
          </cell>
          <cell r="V75">
            <v>0</v>
          </cell>
          <cell r="W75">
            <v>0</v>
          </cell>
          <cell r="X75">
            <v>0</v>
          </cell>
          <cell r="Y75">
            <v>0</v>
          </cell>
          <cell r="Z75">
            <v>0</v>
          </cell>
          <cell r="AA75">
            <v>0</v>
          </cell>
          <cell r="AB75">
            <v>0</v>
          </cell>
          <cell r="AC75">
            <v>0</v>
          </cell>
          <cell r="AD75">
            <v>0</v>
          </cell>
        </row>
        <row r="76">
          <cell r="B76" t="str">
            <v>CITY of SHELTON-REGULATEDCOMMERCIAL - REARLOADR2YDW</v>
          </cell>
          <cell r="J76" t="str">
            <v>R2YDW</v>
          </cell>
          <cell r="K76" t="str">
            <v>2 YD 1X WEEKLY</v>
          </cell>
          <cell r="S76">
            <v>215.64</v>
          </cell>
          <cell r="T76">
            <v>0</v>
          </cell>
          <cell r="U76">
            <v>0</v>
          </cell>
          <cell r="V76">
            <v>0</v>
          </cell>
          <cell r="W76">
            <v>0</v>
          </cell>
          <cell r="X76">
            <v>0</v>
          </cell>
          <cell r="Y76">
            <v>0</v>
          </cell>
          <cell r="Z76">
            <v>0</v>
          </cell>
          <cell r="AA76">
            <v>0</v>
          </cell>
          <cell r="AB76">
            <v>0</v>
          </cell>
          <cell r="AC76">
            <v>0</v>
          </cell>
          <cell r="AD76">
            <v>0</v>
          </cell>
        </row>
        <row r="77">
          <cell r="B77" t="str">
            <v>CITY of SHELTON-REGULATEDCOMMERCIAL - REARLOADUNLOCKREF</v>
          </cell>
          <cell r="J77" t="str">
            <v>UNLOCKREF</v>
          </cell>
          <cell r="K77" t="str">
            <v>UNLOCK / UNLATCH REFUSE</v>
          </cell>
          <cell r="S77">
            <v>10.119999999999999</v>
          </cell>
          <cell r="T77">
            <v>0</v>
          </cell>
          <cell r="U77">
            <v>0</v>
          </cell>
          <cell r="V77">
            <v>0</v>
          </cell>
          <cell r="W77">
            <v>0</v>
          </cell>
          <cell r="X77">
            <v>0</v>
          </cell>
          <cell r="Y77">
            <v>0</v>
          </cell>
          <cell r="Z77">
            <v>0</v>
          </cell>
          <cell r="AA77">
            <v>0</v>
          </cell>
          <cell r="AB77">
            <v>0</v>
          </cell>
          <cell r="AC77">
            <v>0</v>
          </cell>
          <cell r="AD77">
            <v>0</v>
          </cell>
        </row>
        <row r="78">
          <cell r="B78" t="str">
            <v>CITY of SHELTON-REGULATEDCOMMERCIAL - REARLOADR2YDPU</v>
          </cell>
          <cell r="J78" t="str">
            <v>R2YDPU</v>
          </cell>
          <cell r="K78" t="str">
            <v>2YD CONTAINER PICKUP</v>
          </cell>
          <cell r="S78">
            <v>24.9</v>
          </cell>
          <cell r="T78">
            <v>0</v>
          </cell>
          <cell r="U78">
            <v>0</v>
          </cell>
          <cell r="V78">
            <v>0</v>
          </cell>
          <cell r="W78">
            <v>0</v>
          </cell>
          <cell r="X78">
            <v>0</v>
          </cell>
          <cell r="Y78">
            <v>0</v>
          </cell>
          <cell r="Z78">
            <v>0</v>
          </cell>
          <cell r="AA78">
            <v>0</v>
          </cell>
          <cell r="AB78">
            <v>0</v>
          </cell>
          <cell r="AC78">
            <v>0</v>
          </cell>
          <cell r="AD78">
            <v>0</v>
          </cell>
        </row>
        <row r="79">
          <cell r="B79" t="str">
            <v>CITY of SHELTON-REGULATEDPAYMENTSCC-KOL</v>
          </cell>
          <cell r="J79" t="str">
            <v>CC-KOL</v>
          </cell>
          <cell r="K79" t="str">
            <v>ONLINE PAYMENT-CC</v>
          </cell>
          <cell r="S79">
            <v>-7074.33</v>
          </cell>
          <cell r="T79">
            <v>0</v>
          </cell>
          <cell r="U79">
            <v>0</v>
          </cell>
          <cell r="V79">
            <v>0</v>
          </cell>
          <cell r="W79">
            <v>0</v>
          </cell>
          <cell r="X79">
            <v>0</v>
          </cell>
          <cell r="Y79">
            <v>0</v>
          </cell>
          <cell r="Z79">
            <v>0</v>
          </cell>
          <cell r="AA79">
            <v>0</v>
          </cell>
          <cell r="AB79">
            <v>0</v>
          </cell>
          <cell r="AC79">
            <v>0</v>
          </cell>
          <cell r="AD79">
            <v>0</v>
          </cell>
        </row>
        <row r="80">
          <cell r="B80" t="str">
            <v>CITY of SHELTON-REGULATEDPAYMENTSCCREF-KOL</v>
          </cell>
          <cell r="J80" t="str">
            <v>CCREF-KOL</v>
          </cell>
          <cell r="K80" t="str">
            <v>CREDIT CARD REFUND</v>
          </cell>
          <cell r="S80">
            <v>66.819999999999993</v>
          </cell>
          <cell r="T80">
            <v>0</v>
          </cell>
          <cell r="U80">
            <v>0</v>
          </cell>
          <cell r="V80">
            <v>0</v>
          </cell>
          <cell r="W80">
            <v>0</v>
          </cell>
          <cell r="X80">
            <v>0</v>
          </cell>
          <cell r="Y80">
            <v>0</v>
          </cell>
          <cell r="Z80">
            <v>0</v>
          </cell>
          <cell r="AA80">
            <v>0</v>
          </cell>
          <cell r="AB80">
            <v>0</v>
          </cell>
          <cell r="AC80">
            <v>0</v>
          </cell>
          <cell r="AD80">
            <v>0</v>
          </cell>
        </row>
        <row r="81">
          <cell r="B81" t="str">
            <v>CITY of SHELTON-REGULATEDPAYMENTSPAY</v>
          </cell>
          <cell r="J81" t="str">
            <v>PAY</v>
          </cell>
          <cell r="K81" t="str">
            <v>PAYMENT-THANK YOU!</v>
          </cell>
          <cell r="S81">
            <v>-10443.959999999999</v>
          </cell>
          <cell r="T81">
            <v>0</v>
          </cell>
          <cell r="U81">
            <v>0</v>
          </cell>
          <cell r="V81">
            <v>0</v>
          </cell>
          <cell r="W81">
            <v>0</v>
          </cell>
          <cell r="X81">
            <v>0</v>
          </cell>
          <cell r="Y81">
            <v>0</v>
          </cell>
          <cell r="Z81">
            <v>0</v>
          </cell>
          <cell r="AA81">
            <v>0</v>
          </cell>
          <cell r="AB81">
            <v>0</v>
          </cell>
          <cell r="AC81">
            <v>0</v>
          </cell>
          <cell r="AD81">
            <v>0</v>
          </cell>
        </row>
        <row r="82">
          <cell r="B82" t="str">
            <v>CITY of SHELTON-REGULATEDPAYMENTSPAY ICT</v>
          </cell>
          <cell r="J82" t="str">
            <v>PAY ICT</v>
          </cell>
          <cell r="K82" t="str">
            <v>I/C PAYMENT THANK YOU!</v>
          </cell>
          <cell r="S82">
            <v>-182.82</v>
          </cell>
          <cell r="T82">
            <v>0</v>
          </cell>
          <cell r="U82">
            <v>0</v>
          </cell>
          <cell r="V82">
            <v>0</v>
          </cell>
          <cell r="W82">
            <v>0</v>
          </cell>
          <cell r="X82">
            <v>0</v>
          </cell>
          <cell r="Y82">
            <v>0</v>
          </cell>
          <cell r="Z82">
            <v>0</v>
          </cell>
          <cell r="AA82">
            <v>0</v>
          </cell>
          <cell r="AB82">
            <v>0</v>
          </cell>
          <cell r="AC82">
            <v>0</v>
          </cell>
          <cell r="AD82">
            <v>0</v>
          </cell>
        </row>
        <row r="83">
          <cell r="B83" t="str">
            <v>CITY of SHELTON-REGULATEDPAYMENTSPAY-KOL</v>
          </cell>
          <cell r="J83" t="str">
            <v>PAY-KOL</v>
          </cell>
          <cell r="K83" t="str">
            <v>PAYMENT-THANK YOU - OL</v>
          </cell>
          <cell r="S83">
            <v>-688.34</v>
          </cell>
          <cell r="T83">
            <v>0</v>
          </cell>
          <cell r="U83">
            <v>0</v>
          </cell>
          <cell r="V83">
            <v>0</v>
          </cell>
          <cell r="W83">
            <v>0</v>
          </cell>
          <cell r="X83">
            <v>0</v>
          </cell>
          <cell r="Y83">
            <v>0</v>
          </cell>
          <cell r="Z83">
            <v>0</v>
          </cell>
          <cell r="AA83">
            <v>0</v>
          </cell>
          <cell r="AB83">
            <v>0</v>
          </cell>
          <cell r="AC83">
            <v>0</v>
          </cell>
          <cell r="AD83">
            <v>0</v>
          </cell>
        </row>
        <row r="84">
          <cell r="B84" t="str">
            <v>CITY of SHELTON-REGULATEDPAYMENTSPAY-NATL</v>
          </cell>
          <cell r="J84" t="str">
            <v>PAY-NATL</v>
          </cell>
          <cell r="K84" t="str">
            <v>PAYMENT THANK YOU</v>
          </cell>
          <cell r="S84">
            <v>-1930.19</v>
          </cell>
          <cell r="T84">
            <v>0</v>
          </cell>
          <cell r="U84">
            <v>0</v>
          </cell>
          <cell r="V84">
            <v>0</v>
          </cell>
          <cell r="W84">
            <v>0</v>
          </cell>
          <cell r="X84">
            <v>0</v>
          </cell>
          <cell r="Y84">
            <v>0</v>
          </cell>
          <cell r="Z84">
            <v>0</v>
          </cell>
          <cell r="AA84">
            <v>0</v>
          </cell>
          <cell r="AB84">
            <v>0</v>
          </cell>
          <cell r="AC84">
            <v>0</v>
          </cell>
          <cell r="AD84">
            <v>0</v>
          </cell>
        </row>
        <row r="85">
          <cell r="B85" t="str">
            <v>CITY of SHELTON-REGULATEDPAYMENTSPAYL</v>
          </cell>
          <cell r="J85" t="str">
            <v>PAYL</v>
          </cell>
          <cell r="K85" t="str">
            <v>PAYMENT-THANK YOU!</v>
          </cell>
          <cell r="S85">
            <v>-7836.56</v>
          </cell>
          <cell r="T85">
            <v>0</v>
          </cell>
          <cell r="U85">
            <v>0</v>
          </cell>
          <cell r="V85">
            <v>0</v>
          </cell>
          <cell r="W85">
            <v>0</v>
          </cell>
          <cell r="X85">
            <v>0</v>
          </cell>
          <cell r="Y85">
            <v>0</v>
          </cell>
          <cell r="Z85">
            <v>0</v>
          </cell>
          <cell r="AA85">
            <v>0</v>
          </cell>
          <cell r="AB85">
            <v>0</v>
          </cell>
          <cell r="AC85">
            <v>0</v>
          </cell>
          <cell r="AD85">
            <v>0</v>
          </cell>
        </row>
        <row r="86">
          <cell r="B86" t="str">
            <v>CITY of SHELTON-REGULATEDROLLOFFROLID</v>
          </cell>
          <cell r="J86" t="str">
            <v>ROLID</v>
          </cell>
          <cell r="K86" t="str">
            <v>ROLL OFF-LID</v>
          </cell>
          <cell r="S86">
            <v>116.48</v>
          </cell>
          <cell r="T86">
            <v>0</v>
          </cell>
          <cell r="U86">
            <v>0</v>
          </cell>
          <cell r="V86">
            <v>0</v>
          </cell>
          <cell r="W86">
            <v>0</v>
          </cell>
          <cell r="X86">
            <v>0</v>
          </cell>
          <cell r="Y86">
            <v>0</v>
          </cell>
          <cell r="Z86">
            <v>0</v>
          </cell>
          <cell r="AA86">
            <v>0</v>
          </cell>
          <cell r="AB86">
            <v>0</v>
          </cell>
          <cell r="AC86">
            <v>0</v>
          </cell>
          <cell r="AD86">
            <v>0</v>
          </cell>
        </row>
        <row r="87">
          <cell r="B87" t="str">
            <v>CITY of SHELTON-REGULATEDROLLOFFRORENT10M</v>
          </cell>
          <cell r="J87" t="str">
            <v>RORENT10M</v>
          </cell>
          <cell r="K87" t="str">
            <v>10YD ROLL OFF MTHLY RENT</v>
          </cell>
          <cell r="S87">
            <v>83.93</v>
          </cell>
          <cell r="T87">
            <v>0</v>
          </cell>
          <cell r="U87">
            <v>0</v>
          </cell>
          <cell r="V87">
            <v>0</v>
          </cell>
          <cell r="W87">
            <v>0</v>
          </cell>
          <cell r="X87">
            <v>0</v>
          </cell>
          <cell r="Y87">
            <v>0</v>
          </cell>
          <cell r="Z87">
            <v>0</v>
          </cell>
          <cell r="AA87">
            <v>0</v>
          </cell>
          <cell r="AB87">
            <v>0</v>
          </cell>
          <cell r="AC87">
            <v>0</v>
          </cell>
          <cell r="AD87">
            <v>0</v>
          </cell>
        </row>
        <row r="88">
          <cell r="B88" t="str">
            <v>CITY of SHELTON-REGULATEDROLLOFFRORENT20D</v>
          </cell>
          <cell r="J88" t="str">
            <v>RORENT20D</v>
          </cell>
          <cell r="K88" t="str">
            <v>20YD ROLL OFF-DAILY RENT</v>
          </cell>
          <cell r="S88">
            <v>655.09</v>
          </cell>
          <cell r="T88">
            <v>0</v>
          </cell>
          <cell r="U88">
            <v>0</v>
          </cell>
          <cell r="V88">
            <v>0</v>
          </cell>
          <cell r="W88">
            <v>0</v>
          </cell>
          <cell r="X88">
            <v>0</v>
          </cell>
          <cell r="Y88">
            <v>0</v>
          </cell>
          <cell r="Z88">
            <v>0</v>
          </cell>
          <cell r="AA88">
            <v>0</v>
          </cell>
          <cell r="AB88">
            <v>0</v>
          </cell>
          <cell r="AC88">
            <v>0</v>
          </cell>
          <cell r="AD88">
            <v>0</v>
          </cell>
        </row>
        <row r="89">
          <cell r="B89" t="str">
            <v>CITY of SHELTON-REGULATEDROLLOFFRORENT20M</v>
          </cell>
          <cell r="J89" t="str">
            <v>RORENT20M</v>
          </cell>
          <cell r="K89" t="str">
            <v>20YD ROLL OFF-MNTHLY RENT</v>
          </cell>
          <cell r="S89">
            <v>487.4</v>
          </cell>
          <cell r="T89">
            <v>0</v>
          </cell>
          <cell r="U89">
            <v>0</v>
          </cell>
          <cell r="V89">
            <v>0</v>
          </cell>
          <cell r="W89">
            <v>0</v>
          </cell>
          <cell r="X89">
            <v>0</v>
          </cell>
          <cell r="Y89">
            <v>0</v>
          </cell>
          <cell r="Z89">
            <v>0</v>
          </cell>
          <cell r="AA89">
            <v>0</v>
          </cell>
          <cell r="AB89">
            <v>0</v>
          </cell>
          <cell r="AC89">
            <v>0</v>
          </cell>
          <cell r="AD89">
            <v>0</v>
          </cell>
        </row>
        <row r="90">
          <cell r="B90" t="str">
            <v>CITY of SHELTON-REGULATEDROLLOFFRORENT40D</v>
          </cell>
          <cell r="J90" t="str">
            <v>RORENT40D</v>
          </cell>
          <cell r="K90" t="str">
            <v>40YD ROLL OFF-DAILY RENT</v>
          </cell>
          <cell r="S90">
            <v>1176.56</v>
          </cell>
          <cell r="T90">
            <v>0</v>
          </cell>
          <cell r="U90">
            <v>0</v>
          </cell>
          <cell r="V90">
            <v>0</v>
          </cell>
          <cell r="W90">
            <v>0</v>
          </cell>
          <cell r="X90">
            <v>0</v>
          </cell>
          <cell r="Y90">
            <v>0</v>
          </cell>
          <cell r="Z90">
            <v>0</v>
          </cell>
          <cell r="AA90">
            <v>0</v>
          </cell>
          <cell r="AB90">
            <v>0</v>
          </cell>
          <cell r="AC90">
            <v>0</v>
          </cell>
          <cell r="AD90">
            <v>0</v>
          </cell>
        </row>
        <row r="91">
          <cell r="B91" t="str">
            <v>CITY of SHELTON-REGULATEDROLLOFFRORENT40M</v>
          </cell>
          <cell r="J91" t="str">
            <v>RORENT40M</v>
          </cell>
          <cell r="K91" t="str">
            <v>40YD ROLL OFF-MNTHLY RENT</v>
          </cell>
          <cell r="S91">
            <v>331.48</v>
          </cell>
          <cell r="T91">
            <v>0</v>
          </cell>
          <cell r="U91">
            <v>0</v>
          </cell>
          <cell r="V91">
            <v>0</v>
          </cell>
          <cell r="W91">
            <v>0</v>
          </cell>
          <cell r="X91">
            <v>0</v>
          </cell>
          <cell r="Y91">
            <v>0</v>
          </cell>
          <cell r="Z91">
            <v>0</v>
          </cell>
          <cell r="AA91">
            <v>0</v>
          </cell>
          <cell r="AB91">
            <v>0</v>
          </cell>
          <cell r="AC91">
            <v>0</v>
          </cell>
          <cell r="AD91">
            <v>0</v>
          </cell>
        </row>
        <row r="92">
          <cell r="B92" t="str">
            <v>CITY of SHELTON-REGULATEDROLLOFFCPHAUL20</v>
          </cell>
          <cell r="J92" t="str">
            <v>CPHAUL20</v>
          </cell>
          <cell r="K92" t="str">
            <v>20YD COMPACTOR-HAUL</v>
          </cell>
          <cell r="S92">
            <v>1403.37</v>
          </cell>
          <cell r="T92">
            <v>0</v>
          </cell>
          <cell r="U92">
            <v>0</v>
          </cell>
          <cell r="V92">
            <v>0</v>
          </cell>
          <cell r="W92">
            <v>0</v>
          </cell>
          <cell r="X92">
            <v>0</v>
          </cell>
          <cell r="Y92">
            <v>0</v>
          </cell>
          <cell r="Z92">
            <v>0</v>
          </cell>
          <cell r="AA92">
            <v>0</v>
          </cell>
          <cell r="AB92">
            <v>0</v>
          </cell>
          <cell r="AC92">
            <v>0</v>
          </cell>
          <cell r="AD92">
            <v>0</v>
          </cell>
        </row>
        <row r="93">
          <cell r="B93" t="str">
            <v>CITY of SHELTON-REGULATEDROLLOFFCPHAUL25</v>
          </cell>
          <cell r="J93" t="str">
            <v>CPHAUL25</v>
          </cell>
          <cell r="K93" t="str">
            <v>25YD COMPACTOR-HAUL</v>
          </cell>
          <cell r="S93">
            <v>170.69</v>
          </cell>
          <cell r="T93">
            <v>0</v>
          </cell>
          <cell r="U93">
            <v>0</v>
          </cell>
          <cell r="V93">
            <v>0</v>
          </cell>
          <cell r="W93">
            <v>0</v>
          </cell>
          <cell r="X93">
            <v>0</v>
          </cell>
          <cell r="Y93">
            <v>0</v>
          </cell>
          <cell r="Z93">
            <v>0</v>
          </cell>
          <cell r="AA93">
            <v>0</v>
          </cell>
          <cell r="AB93">
            <v>0</v>
          </cell>
          <cell r="AC93">
            <v>0</v>
          </cell>
          <cell r="AD93">
            <v>0</v>
          </cell>
        </row>
        <row r="94">
          <cell r="B94" t="str">
            <v>CITY of SHELTON-REGULATEDROLLOFFCPHAUL35</v>
          </cell>
          <cell r="J94" t="str">
            <v>CPHAUL35</v>
          </cell>
          <cell r="K94" t="str">
            <v>35YD COMPACTOR-HAUL</v>
          </cell>
          <cell r="S94">
            <v>672.27</v>
          </cell>
          <cell r="T94">
            <v>0</v>
          </cell>
          <cell r="U94">
            <v>0</v>
          </cell>
          <cell r="V94">
            <v>0</v>
          </cell>
          <cell r="W94">
            <v>0</v>
          </cell>
          <cell r="X94">
            <v>0</v>
          </cell>
          <cell r="Y94">
            <v>0</v>
          </cell>
          <cell r="Z94">
            <v>0</v>
          </cell>
          <cell r="AA94">
            <v>0</v>
          </cell>
          <cell r="AB94">
            <v>0</v>
          </cell>
          <cell r="AC94">
            <v>0</v>
          </cell>
          <cell r="AD94">
            <v>0</v>
          </cell>
        </row>
        <row r="95">
          <cell r="B95" t="str">
            <v>CITY of SHELTON-REGULATEDROLLOFFDISPMC-TON</v>
          </cell>
          <cell r="J95" t="str">
            <v>DISPMC-TON</v>
          </cell>
          <cell r="K95" t="str">
            <v>MC LANDFILL PER TON</v>
          </cell>
          <cell r="S95">
            <v>17664.54</v>
          </cell>
          <cell r="T95">
            <v>0</v>
          </cell>
          <cell r="U95">
            <v>0</v>
          </cell>
          <cell r="V95">
            <v>0</v>
          </cell>
          <cell r="W95">
            <v>0</v>
          </cell>
          <cell r="X95">
            <v>0</v>
          </cell>
          <cell r="Y95">
            <v>0</v>
          </cell>
          <cell r="Z95">
            <v>0</v>
          </cell>
          <cell r="AA95">
            <v>0</v>
          </cell>
          <cell r="AB95">
            <v>0</v>
          </cell>
          <cell r="AC95">
            <v>0</v>
          </cell>
          <cell r="AD95">
            <v>0</v>
          </cell>
        </row>
        <row r="96">
          <cell r="B96" t="str">
            <v>CITY of SHELTON-REGULATEDROLLOFFDISPMCMISC</v>
          </cell>
          <cell r="J96" t="str">
            <v>DISPMCMISC</v>
          </cell>
          <cell r="K96" t="str">
            <v>DISPOSAL MISCELLANOUS</v>
          </cell>
          <cell r="S96">
            <v>54.71</v>
          </cell>
          <cell r="T96">
            <v>0</v>
          </cell>
          <cell r="U96">
            <v>0</v>
          </cell>
          <cell r="V96">
            <v>0</v>
          </cell>
          <cell r="W96">
            <v>0</v>
          </cell>
          <cell r="X96">
            <v>0</v>
          </cell>
          <cell r="Y96">
            <v>0</v>
          </cell>
          <cell r="Z96">
            <v>0</v>
          </cell>
          <cell r="AA96">
            <v>0</v>
          </cell>
          <cell r="AB96">
            <v>0</v>
          </cell>
          <cell r="AC96">
            <v>0</v>
          </cell>
          <cell r="AD96">
            <v>0</v>
          </cell>
        </row>
        <row r="97">
          <cell r="B97" t="str">
            <v>CITY of SHELTON-REGULATEDROLLOFFRODEL</v>
          </cell>
          <cell r="J97" t="str">
            <v>RODEL</v>
          </cell>
          <cell r="K97" t="str">
            <v>ROLL OFF-DELIVERY</v>
          </cell>
          <cell r="S97">
            <v>467.76</v>
          </cell>
          <cell r="T97">
            <v>0</v>
          </cell>
          <cell r="U97">
            <v>0</v>
          </cell>
          <cell r="V97">
            <v>0</v>
          </cell>
          <cell r="W97">
            <v>0</v>
          </cell>
          <cell r="X97">
            <v>0</v>
          </cell>
          <cell r="Y97">
            <v>0</v>
          </cell>
          <cell r="Z97">
            <v>0</v>
          </cell>
          <cell r="AA97">
            <v>0</v>
          </cell>
          <cell r="AB97">
            <v>0</v>
          </cell>
          <cell r="AC97">
            <v>0</v>
          </cell>
          <cell r="AD97">
            <v>0</v>
          </cell>
        </row>
        <row r="98">
          <cell r="B98" t="str">
            <v>CITY of SHELTON-REGULATEDROLLOFFROHAUL10</v>
          </cell>
          <cell r="J98" t="str">
            <v>ROHAUL10</v>
          </cell>
          <cell r="K98" t="str">
            <v>10YD ROLL OFF HAUL</v>
          </cell>
          <cell r="S98">
            <v>251.79</v>
          </cell>
          <cell r="T98">
            <v>0</v>
          </cell>
          <cell r="U98">
            <v>0</v>
          </cell>
          <cell r="V98">
            <v>0</v>
          </cell>
          <cell r="W98">
            <v>0</v>
          </cell>
          <cell r="X98">
            <v>0</v>
          </cell>
          <cell r="Y98">
            <v>0</v>
          </cell>
          <cell r="Z98">
            <v>0</v>
          </cell>
          <cell r="AA98">
            <v>0</v>
          </cell>
          <cell r="AB98">
            <v>0</v>
          </cell>
          <cell r="AC98">
            <v>0</v>
          </cell>
          <cell r="AD98">
            <v>0</v>
          </cell>
        </row>
        <row r="99">
          <cell r="B99" t="str">
            <v>CITY of SHELTON-REGULATEDROLLOFFROHAUL20</v>
          </cell>
          <cell r="J99" t="str">
            <v>ROHAUL20</v>
          </cell>
          <cell r="K99" t="str">
            <v>20YD ROLL OFF-HAUL</v>
          </cell>
          <cell r="S99">
            <v>1559.68</v>
          </cell>
          <cell r="T99">
            <v>0</v>
          </cell>
          <cell r="U99">
            <v>0</v>
          </cell>
          <cell r="V99">
            <v>0</v>
          </cell>
          <cell r="W99">
            <v>0</v>
          </cell>
          <cell r="X99">
            <v>0</v>
          </cell>
          <cell r="Y99">
            <v>0</v>
          </cell>
          <cell r="Z99">
            <v>0</v>
          </cell>
          <cell r="AA99">
            <v>0</v>
          </cell>
          <cell r="AB99">
            <v>0</v>
          </cell>
          <cell r="AC99">
            <v>0</v>
          </cell>
          <cell r="AD99">
            <v>0</v>
          </cell>
        </row>
        <row r="100">
          <cell r="B100" t="str">
            <v>CITY of SHELTON-REGULATEDROLLOFFROHAUL20T</v>
          </cell>
          <cell r="J100" t="str">
            <v>ROHAUL20T</v>
          </cell>
          <cell r="K100" t="str">
            <v>20YD ROLL OFF TEMP HAUL</v>
          </cell>
          <cell r="S100">
            <v>974.8</v>
          </cell>
          <cell r="T100">
            <v>0</v>
          </cell>
          <cell r="U100">
            <v>0</v>
          </cell>
          <cell r="V100">
            <v>0</v>
          </cell>
          <cell r="W100">
            <v>0</v>
          </cell>
          <cell r="X100">
            <v>0</v>
          </cell>
          <cell r="Y100">
            <v>0</v>
          </cell>
          <cell r="Z100">
            <v>0</v>
          </cell>
          <cell r="AA100">
            <v>0</v>
          </cell>
          <cell r="AB100">
            <v>0</v>
          </cell>
          <cell r="AC100">
            <v>0</v>
          </cell>
          <cell r="AD100">
            <v>0</v>
          </cell>
        </row>
        <row r="101">
          <cell r="B101" t="str">
            <v>CITY of SHELTON-REGULATEDROLLOFFROHAUL40</v>
          </cell>
          <cell r="J101" t="str">
            <v>ROHAUL40</v>
          </cell>
          <cell r="K101" t="str">
            <v>40YD ROLL OFF-HAUL</v>
          </cell>
          <cell r="S101">
            <v>1325.92</v>
          </cell>
          <cell r="T101">
            <v>0</v>
          </cell>
          <cell r="U101">
            <v>0</v>
          </cell>
          <cell r="V101">
            <v>0</v>
          </cell>
          <cell r="W101">
            <v>0</v>
          </cell>
          <cell r="X101">
            <v>0</v>
          </cell>
          <cell r="Y101">
            <v>0</v>
          </cell>
          <cell r="Z101">
            <v>0</v>
          </cell>
          <cell r="AA101">
            <v>0</v>
          </cell>
          <cell r="AB101">
            <v>0</v>
          </cell>
          <cell r="AC101">
            <v>0</v>
          </cell>
          <cell r="AD101">
            <v>0</v>
          </cell>
        </row>
        <row r="102">
          <cell r="B102" t="str">
            <v>CITY of SHELTON-REGULATEDROLLOFFROMILE</v>
          </cell>
          <cell r="J102" t="str">
            <v>ROMILE</v>
          </cell>
          <cell r="K102" t="str">
            <v>ROLL OFF-MILEAGE</v>
          </cell>
          <cell r="S102">
            <v>4.8600000000000003</v>
          </cell>
          <cell r="T102">
            <v>0</v>
          </cell>
          <cell r="U102">
            <v>0</v>
          </cell>
          <cell r="V102">
            <v>0</v>
          </cell>
          <cell r="W102">
            <v>0</v>
          </cell>
          <cell r="X102">
            <v>0</v>
          </cell>
          <cell r="Y102">
            <v>0</v>
          </cell>
          <cell r="Z102">
            <v>0</v>
          </cell>
          <cell r="AA102">
            <v>0</v>
          </cell>
          <cell r="AB102">
            <v>0</v>
          </cell>
          <cell r="AC102">
            <v>0</v>
          </cell>
          <cell r="AD102">
            <v>0</v>
          </cell>
        </row>
        <row r="103">
          <cell r="B103" t="str">
            <v>CITY of SHELTON-REGULATEDROLLOFFRORENT20D</v>
          </cell>
          <cell r="J103" t="str">
            <v>RORENT20D</v>
          </cell>
          <cell r="K103" t="str">
            <v>20YD ROLL OFF-DAILY RENT</v>
          </cell>
          <cell r="S103">
            <v>114.19</v>
          </cell>
          <cell r="T103">
            <v>0</v>
          </cell>
          <cell r="U103">
            <v>0</v>
          </cell>
          <cell r="V103">
            <v>0</v>
          </cell>
          <cell r="W103">
            <v>0</v>
          </cell>
          <cell r="X103">
            <v>0</v>
          </cell>
          <cell r="Y103">
            <v>0</v>
          </cell>
          <cell r="Z103">
            <v>0</v>
          </cell>
          <cell r="AA103">
            <v>0</v>
          </cell>
          <cell r="AB103">
            <v>0</v>
          </cell>
          <cell r="AC103">
            <v>0</v>
          </cell>
          <cell r="AD103">
            <v>0</v>
          </cell>
        </row>
        <row r="104">
          <cell r="B104" t="str">
            <v>CITY of SHELTON-REGULATEDROLLOFFRORENT40D</v>
          </cell>
          <cell r="J104" t="str">
            <v>RORENT40D</v>
          </cell>
          <cell r="K104" t="str">
            <v>40YD ROLL OFF-DAILY RENT</v>
          </cell>
          <cell r="S104">
            <v>-47.3</v>
          </cell>
          <cell r="T104">
            <v>0</v>
          </cell>
          <cell r="U104">
            <v>0</v>
          </cell>
          <cell r="V104">
            <v>0</v>
          </cell>
          <cell r="W104">
            <v>0</v>
          </cell>
          <cell r="X104">
            <v>0</v>
          </cell>
          <cell r="Y104">
            <v>0</v>
          </cell>
          <cell r="Z104">
            <v>0</v>
          </cell>
          <cell r="AA104">
            <v>0</v>
          </cell>
          <cell r="AB104">
            <v>0</v>
          </cell>
          <cell r="AC104">
            <v>0</v>
          </cell>
          <cell r="AD104">
            <v>0</v>
          </cell>
        </row>
        <row r="105">
          <cell r="B105" t="str">
            <v>CITY of SHELTON-REGULATEDSURCFUEL-COM MASON</v>
          </cell>
          <cell r="J105" t="str">
            <v>FUEL-COM MASON</v>
          </cell>
          <cell r="K105" t="str">
            <v>FUEL &amp; MATERIAL SURCHARGE</v>
          </cell>
          <cell r="S105">
            <v>0</v>
          </cell>
          <cell r="T105">
            <v>0</v>
          </cell>
          <cell r="U105">
            <v>0</v>
          </cell>
          <cell r="V105">
            <v>0</v>
          </cell>
          <cell r="W105">
            <v>0</v>
          </cell>
          <cell r="X105">
            <v>0</v>
          </cell>
          <cell r="Y105">
            <v>0</v>
          </cell>
          <cell r="Z105">
            <v>0</v>
          </cell>
          <cell r="AA105">
            <v>0</v>
          </cell>
          <cell r="AB105">
            <v>0</v>
          </cell>
          <cell r="AC105">
            <v>0</v>
          </cell>
          <cell r="AD105">
            <v>0</v>
          </cell>
        </row>
        <row r="106">
          <cell r="B106" t="str">
            <v>CITY of SHELTON-REGULATEDSURCFUEL-RO MASON</v>
          </cell>
          <cell r="J106" t="str">
            <v>FUEL-RO MASON</v>
          </cell>
          <cell r="K106" t="str">
            <v>FUEL &amp; MATERIAL SURCHARGE</v>
          </cell>
          <cell r="S106">
            <v>0</v>
          </cell>
          <cell r="T106">
            <v>0</v>
          </cell>
          <cell r="U106">
            <v>0</v>
          </cell>
          <cell r="V106">
            <v>0</v>
          </cell>
          <cell r="W106">
            <v>0</v>
          </cell>
          <cell r="X106">
            <v>0</v>
          </cell>
          <cell r="Y106">
            <v>0</v>
          </cell>
          <cell r="Z106">
            <v>0</v>
          </cell>
          <cell r="AA106">
            <v>0</v>
          </cell>
          <cell r="AB106">
            <v>0</v>
          </cell>
          <cell r="AC106">
            <v>0</v>
          </cell>
          <cell r="AD106">
            <v>0</v>
          </cell>
        </row>
        <row r="107">
          <cell r="B107" t="str">
            <v>CITY of SHELTON-REGULATEDTAXESREF</v>
          </cell>
          <cell r="J107" t="str">
            <v>REF</v>
          </cell>
          <cell r="K107" t="str">
            <v>3.6% WA Refuse Tax</v>
          </cell>
          <cell r="S107">
            <v>0.9</v>
          </cell>
          <cell r="T107">
            <v>0</v>
          </cell>
          <cell r="U107">
            <v>0</v>
          </cell>
          <cell r="V107">
            <v>0</v>
          </cell>
          <cell r="W107">
            <v>0</v>
          </cell>
          <cell r="X107">
            <v>0</v>
          </cell>
          <cell r="Y107">
            <v>0</v>
          </cell>
          <cell r="Z107">
            <v>0</v>
          </cell>
          <cell r="AA107">
            <v>0</v>
          </cell>
          <cell r="AB107">
            <v>0</v>
          </cell>
          <cell r="AC107">
            <v>0</v>
          </cell>
          <cell r="AD107">
            <v>0</v>
          </cell>
        </row>
        <row r="108">
          <cell r="B108" t="str">
            <v>CITY of SHELTON-REGULATEDTAXESSHELTON UNREG REFUSE</v>
          </cell>
          <cell r="J108" t="str">
            <v>SHELTON UNREG REFUSE</v>
          </cell>
          <cell r="K108" t="str">
            <v>3.6% WA STATE REFUSE TAX</v>
          </cell>
          <cell r="S108">
            <v>11.02</v>
          </cell>
          <cell r="T108">
            <v>0</v>
          </cell>
          <cell r="U108">
            <v>0</v>
          </cell>
          <cell r="V108">
            <v>0</v>
          </cell>
          <cell r="W108">
            <v>0</v>
          </cell>
          <cell r="X108">
            <v>0</v>
          </cell>
          <cell r="Y108">
            <v>0</v>
          </cell>
          <cell r="Z108">
            <v>0</v>
          </cell>
          <cell r="AA108">
            <v>0</v>
          </cell>
          <cell r="AB108">
            <v>0</v>
          </cell>
          <cell r="AC108">
            <v>0</v>
          </cell>
          <cell r="AD108">
            <v>0</v>
          </cell>
        </row>
        <row r="109">
          <cell r="B109" t="str">
            <v>CITY of SHELTON-REGULATEDTAXESSHELTON UNREG SALES</v>
          </cell>
          <cell r="J109" t="str">
            <v>SHELTON UNREG SALES</v>
          </cell>
          <cell r="K109" t="str">
            <v>WA STATE SALES TAX</v>
          </cell>
          <cell r="S109">
            <v>3.26</v>
          </cell>
          <cell r="T109">
            <v>0</v>
          </cell>
          <cell r="U109">
            <v>0</v>
          </cell>
          <cell r="V109">
            <v>0</v>
          </cell>
          <cell r="W109">
            <v>0</v>
          </cell>
          <cell r="X109">
            <v>0</v>
          </cell>
          <cell r="Y109">
            <v>0</v>
          </cell>
          <cell r="Z109">
            <v>0</v>
          </cell>
          <cell r="AA109">
            <v>0</v>
          </cell>
          <cell r="AB109">
            <v>0</v>
          </cell>
          <cell r="AC109">
            <v>0</v>
          </cell>
          <cell r="AD109">
            <v>0</v>
          </cell>
        </row>
        <row r="110">
          <cell r="B110" t="str">
            <v>CITY of SHELTON-REGULATEDTAXESREF</v>
          </cell>
          <cell r="J110" t="str">
            <v>REF</v>
          </cell>
          <cell r="K110" t="str">
            <v>3.6% WA Refuse Tax</v>
          </cell>
          <cell r="S110">
            <v>41.91</v>
          </cell>
          <cell r="T110">
            <v>0</v>
          </cell>
          <cell r="U110">
            <v>0</v>
          </cell>
          <cell r="V110">
            <v>0</v>
          </cell>
          <cell r="W110">
            <v>0</v>
          </cell>
          <cell r="X110">
            <v>0</v>
          </cell>
          <cell r="Y110">
            <v>0</v>
          </cell>
          <cell r="Z110">
            <v>0</v>
          </cell>
          <cell r="AA110">
            <v>0</v>
          </cell>
          <cell r="AB110">
            <v>0</v>
          </cell>
          <cell r="AC110">
            <v>0</v>
          </cell>
          <cell r="AD110">
            <v>0</v>
          </cell>
        </row>
        <row r="111">
          <cell r="B111" t="str">
            <v>CITY of SHELTON-REGULATEDTAXESSALES TAX</v>
          </cell>
          <cell r="J111" t="str">
            <v>SALES TAX</v>
          </cell>
          <cell r="K111" t="str">
            <v>8.5% Sales Tax</v>
          </cell>
          <cell r="S111">
            <v>-4.0199999999999996</v>
          </cell>
          <cell r="T111">
            <v>0</v>
          </cell>
          <cell r="U111">
            <v>0</v>
          </cell>
          <cell r="V111">
            <v>0</v>
          </cell>
          <cell r="W111">
            <v>0</v>
          </cell>
          <cell r="X111">
            <v>0</v>
          </cell>
          <cell r="Y111">
            <v>0</v>
          </cell>
          <cell r="Z111">
            <v>0</v>
          </cell>
          <cell r="AA111">
            <v>0</v>
          </cell>
          <cell r="AB111">
            <v>0</v>
          </cell>
          <cell r="AC111">
            <v>0</v>
          </cell>
          <cell r="AD111">
            <v>0</v>
          </cell>
        </row>
        <row r="112">
          <cell r="B112" t="str">
            <v>CITY of SHELTON-REGULATEDTAXESSHELTON UNREG REFUSE</v>
          </cell>
          <cell r="J112" t="str">
            <v>SHELTON UNREG REFUSE</v>
          </cell>
          <cell r="K112" t="str">
            <v>3.6% WA STATE REFUSE TAX</v>
          </cell>
          <cell r="S112">
            <v>700.76</v>
          </cell>
          <cell r="T112">
            <v>0</v>
          </cell>
          <cell r="U112">
            <v>0</v>
          </cell>
          <cell r="V112">
            <v>0</v>
          </cell>
          <cell r="W112">
            <v>0</v>
          </cell>
          <cell r="X112">
            <v>0</v>
          </cell>
          <cell r="Y112">
            <v>0</v>
          </cell>
          <cell r="Z112">
            <v>0</v>
          </cell>
          <cell r="AA112">
            <v>0</v>
          </cell>
          <cell r="AB112">
            <v>0</v>
          </cell>
          <cell r="AC112">
            <v>0</v>
          </cell>
          <cell r="AD112">
            <v>0</v>
          </cell>
        </row>
        <row r="113">
          <cell r="B113" t="str">
            <v>CITY of SHELTON-REGULATEDTAXESSHELTON UNREG SALES</v>
          </cell>
          <cell r="J113" t="str">
            <v>SHELTON UNREG SALES</v>
          </cell>
          <cell r="K113" t="str">
            <v>WA STATE SALES TAX</v>
          </cell>
          <cell r="S113">
            <v>254.19</v>
          </cell>
          <cell r="T113">
            <v>0</v>
          </cell>
          <cell r="U113">
            <v>0</v>
          </cell>
          <cell r="V113">
            <v>0</v>
          </cell>
          <cell r="W113">
            <v>0</v>
          </cell>
          <cell r="X113">
            <v>0</v>
          </cell>
          <cell r="Y113">
            <v>0</v>
          </cell>
          <cell r="Z113">
            <v>0</v>
          </cell>
          <cell r="AA113">
            <v>0</v>
          </cell>
          <cell r="AB113">
            <v>0</v>
          </cell>
          <cell r="AC113">
            <v>0</v>
          </cell>
          <cell r="AD113">
            <v>0</v>
          </cell>
        </row>
        <row r="114">
          <cell r="B114" t="str">
            <v>CITY OF SHELTON-UNREGULATEDACCOUNTING ADJUSTMENTSFINCHG</v>
          </cell>
          <cell r="J114" t="str">
            <v>FINCHG</v>
          </cell>
          <cell r="K114" t="str">
            <v>LATE FEE</v>
          </cell>
          <cell r="S114">
            <v>29.38</v>
          </cell>
          <cell r="T114">
            <v>0</v>
          </cell>
          <cell r="U114">
            <v>0</v>
          </cell>
          <cell r="V114">
            <v>0</v>
          </cell>
          <cell r="W114">
            <v>0</v>
          </cell>
          <cell r="X114">
            <v>0</v>
          </cell>
          <cell r="Y114">
            <v>0</v>
          </cell>
          <cell r="Z114">
            <v>0</v>
          </cell>
          <cell r="AA114">
            <v>0</v>
          </cell>
          <cell r="AB114">
            <v>0</v>
          </cell>
          <cell r="AC114">
            <v>0</v>
          </cell>
          <cell r="AD114">
            <v>0</v>
          </cell>
        </row>
        <row r="115">
          <cell r="B115" t="str">
            <v>CITY OF SHELTON-UNREGULATEDACCOUNTING ADJUSTMENTSFINCHG</v>
          </cell>
          <cell r="J115" t="str">
            <v>FINCHG</v>
          </cell>
          <cell r="K115" t="str">
            <v>LATE FEE</v>
          </cell>
          <cell r="S115">
            <v>-6</v>
          </cell>
          <cell r="T115">
            <v>0</v>
          </cell>
          <cell r="U115">
            <v>0</v>
          </cell>
          <cell r="V115">
            <v>0</v>
          </cell>
          <cell r="W115">
            <v>0</v>
          </cell>
          <cell r="X115">
            <v>0</v>
          </cell>
          <cell r="Y115">
            <v>0</v>
          </cell>
          <cell r="Z115">
            <v>0</v>
          </cell>
          <cell r="AA115">
            <v>0</v>
          </cell>
          <cell r="AB115">
            <v>0</v>
          </cell>
          <cell r="AC115">
            <v>0</v>
          </cell>
          <cell r="AD115">
            <v>0</v>
          </cell>
        </row>
        <row r="116">
          <cell r="B116" t="str">
            <v>CITY OF SHELTON-UNREGULATEDACCOUNTING ADJUSTMENTSMM</v>
          </cell>
          <cell r="J116" t="str">
            <v>MM</v>
          </cell>
          <cell r="K116" t="str">
            <v>MOVE MONEY</v>
          </cell>
          <cell r="S116">
            <v>-406.87</v>
          </cell>
          <cell r="T116">
            <v>0</v>
          </cell>
          <cell r="U116">
            <v>0</v>
          </cell>
          <cell r="V116">
            <v>0</v>
          </cell>
          <cell r="W116">
            <v>0</v>
          </cell>
          <cell r="X116">
            <v>0</v>
          </cell>
          <cell r="Y116">
            <v>0</v>
          </cell>
          <cell r="Z116">
            <v>0</v>
          </cell>
          <cell r="AA116">
            <v>0</v>
          </cell>
          <cell r="AB116">
            <v>0</v>
          </cell>
          <cell r="AC116">
            <v>0</v>
          </cell>
          <cell r="AD116">
            <v>0</v>
          </cell>
        </row>
        <row r="117">
          <cell r="B117" t="str">
            <v>CITY OF SHELTON-UNREGULATEDCOMMERCIAL - REARLOADUNLOCKRECY</v>
          </cell>
          <cell r="J117" t="str">
            <v>UNLOCKRECY</v>
          </cell>
          <cell r="K117" t="str">
            <v>UNLOCK / UNLATCH RECY</v>
          </cell>
          <cell r="S117">
            <v>7.5</v>
          </cell>
          <cell r="T117">
            <v>0</v>
          </cell>
          <cell r="U117">
            <v>0</v>
          </cell>
          <cell r="V117">
            <v>0</v>
          </cell>
          <cell r="W117">
            <v>0</v>
          </cell>
          <cell r="X117">
            <v>0</v>
          </cell>
          <cell r="Y117">
            <v>0</v>
          </cell>
          <cell r="Z117">
            <v>0</v>
          </cell>
          <cell r="AA117">
            <v>0</v>
          </cell>
          <cell r="AB117">
            <v>0</v>
          </cell>
          <cell r="AC117">
            <v>0</v>
          </cell>
          <cell r="AD117">
            <v>0</v>
          </cell>
        </row>
        <row r="118">
          <cell r="B118" t="str">
            <v>CITY OF SHELTON-UNREGULATEDCOMMERCIAL RECYCLE96CRCOGE1</v>
          </cell>
          <cell r="J118" t="str">
            <v>96CRCOGE1</v>
          </cell>
          <cell r="K118" t="str">
            <v>96 COMMINGLE WG-EOW</v>
          </cell>
          <cell r="S118">
            <v>281.45</v>
          </cell>
          <cell r="T118">
            <v>0</v>
          </cell>
          <cell r="U118">
            <v>0</v>
          </cell>
          <cell r="V118">
            <v>0</v>
          </cell>
          <cell r="W118">
            <v>0</v>
          </cell>
          <cell r="X118">
            <v>0</v>
          </cell>
          <cell r="Y118">
            <v>0</v>
          </cell>
          <cell r="Z118">
            <v>0</v>
          </cell>
          <cell r="AA118">
            <v>0</v>
          </cell>
          <cell r="AB118">
            <v>0</v>
          </cell>
          <cell r="AC118">
            <v>0</v>
          </cell>
          <cell r="AD118">
            <v>0</v>
          </cell>
        </row>
        <row r="119">
          <cell r="B119" t="str">
            <v>CITY OF SHELTON-UNREGULATEDCOMMERCIAL RECYCLE96CRCOGM1</v>
          </cell>
          <cell r="J119" t="str">
            <v>96CRCOGM1</v>
          </cell>
          <cell r="K119" t="str">
            <v>96 COMMINGLE WGMNTHLY</v>
          </cell>
          <cell r="S119">
            <v>133.36000000000001</v>
          </cell>
          <cell r="T119">
            <v>0</v>
          </cell>
          <cell r="U119">
            <v>0</v>
          </cell>
          <cell r="V119">
            <v>0</v>
          </cell>
          <cell r="W119">
            <v>0</v>
          </cell>
          <cell r="X119">
            <v>0</v>
          </cell>
          <cell r="Y119">
            <v>0</v>
          </cell>
          <cell r="Z119">
            <v>0</v>
          </cell>
          <cell r="AA119">
            <v>0</v>
          </cell>
          <cell r="AB119">
            <v>0</v>
          </cell>
          <cell r="AC119">
            <v>0</v>
          </cell>
          <cell r="AD119">
            <v>0</v>
          </cell>
        </row>
        <row r="120">
          <cell r="B120" t="str">
            <v>CITY OF SHELTON-UNREGULATEDCOMMERCIAL RECYCLE96CRCOGW1</v>
          </cell>
          <cell r="J120" t="str">
            <v>96CRCOGW1</v>
          </cell>
          <cell r="K120" t="str">
            <v>96 COMMINGLE WG-WEEKLY</v>
          </cell>
          <cell r="S120">
            <v>984.81</v>
          </cell>
          <cell r="T120">
            <v>0</v>
          </cell>
          <cell r="U120">
            <v>0</v>
          </cell>
          <cell r="V120">
            <v>0</v>
          </cell>
          <cell r="W120">
            <v>0</v>
          </cell>
          <cell r="X120">
            <v>0</v>
          </cell>
          <cell r="Y120">
            <v>0</v>
          </cell>
          <cell r="Z120">
            <v>0</v>
          </cell>
          <cell r="AA120">
            <v>0</v>
          </cell>
          <cell r="AB120">
            <v>0</v>
          </cell>
          <cell r="AC120">
            <v>0</v>
          </cell>
          <cell r="AD120">
            <v>0</v>
          </cell>
        </row>
        <row r="121">
          <cell r="B121" t="str">
            <v>CITY OF SHELTON-UNREGULATEDCOMMERCIAL RECYCLE96CRCONGE1</v>
          </cell>
          <cell r="J121" t="str">
            <v>96CRCONGE1</v>
          </cell>
          <cell r="K121" t="str">
            <v>96 COMMINGLE NG-EOW</v>
          </cell>
          <cell r="S121">
            <v>671.14</v>
          </cell>
          <cell r="T121">
            <v>0</v>
          </cell>
          <cell r="U121">
            <v>0</v>
          </cell>
          <cell r="V121">
            <v>0</v>
          </cell>
          <cell r="W121">
            <v>0</v>
          </cell>
          <cell r="X121">
            <v>0</v>
          </cell>
          <cell r="Y121">
            <v>0</v>
          </cell>
          <cell r="Z121">
            <v>0</v>
          </cell>
          <cell r="AA121">
            <v>0</v>
          </cell>
          <cell r="AB121">
            <v>0</v>
          </cell>
          <cell r="AC121">
            <v>0</v>
          </cell>
          <cell r="AD121">
            <v>0</v>
          </cell>
        </row>
        <row r="122">
          <cell r="B122" t="str">
            <v>CITY OF SHELTON-UNREGULATEDCOMMERCIAL RECYCLE96CRCONGM1</v>
          </cell>
          <cell r="J122" t="str">
            <v>96CRCONGM1</v>
          </cell>
          <cell r="K122" t="str">
            <v>96 COMMINGLE NG-MNTHLY</v>
          </cell>
          <cell r="S122">
            <v>232.59</v>
          </cell>
          <cell r="T122">
            <v>0</v>
          </cell>
          <cell r="U122">
            <v>0</v>
          </cell>
          <cell r="V122">
            <v>0</v>
          </cell>
          <cell r="W122">
            <v>0</v>
          </cell>
          <cell r="X122">
            <v>0</v>
          </cell>
          <cell r="Y122">
            <v>0</v>
          </cell>
          <cell r="Z122">
            <v>0</v>
          </cell>
          <cell r="AA122">
            <v>0</v>
          </cell>
          <cell r="AB122">
            <v>0</v>
          </cell>
          <cell r="AC122">
            <v>0</v>
          </cell>
          <cell r="AD122">
            <v>0</v>
          </cell>
        </row>
        <row r="123">
          <cell r="B123" t="str">
            <v>CITY OF SHELTON-UNREGULATEDCOMMERCIAL RECYCLE96CRCONGW1</v>
          </cell>
          <cell r="J123" t="str">
            <v>96CRCONGW1</v>
          </cell>
          <cell r="K123" t="str">
            <v>96 COMMINGLE NG-WEEKLY</v>
          </cell>
          <cell r="S123">
            <v>1507.48</v>
          </cell>
          <cell r="T123">
            <v>0</v>
          </cell>
          <cell r="U123">
            <v>0</v>
          </cell>
          <cell r="V123">
            <v>0</v>
          </cell>
          <cell r="W123">
            <v>0</v>
          </cell>
          <cell r="X123">
            <v>0</v>
          </cell>
          <cell r="Y123">
            <v>0</v>
          </cell>
          <cell r="Z123">
            <v>0</v>
          </cell>
          <cell r="AA123">
            <v>0</v>
          </cell>
          <cell r="AB123">
            <v>0</v>
          </cell>
          <cell r="AC123">
            <v>0</v>
          </cell>
          <cell r="AD123">
            <v>0</v>
          </cell>
        </row>
        <row r="124">
          <cell r="B124" t="str">
            <v xml:space="preserve">CITY OF SHELTON-UNREGULATEDCOMMERCIAL RECYCLER2YDOCCE </v>
          </cell>
          <cell r="J124" t="str">
            <v xml:space="preserve">R2YDOCCE </v>
          </cell>
          <cell r="K124" t="str">
            <v>2YD OCC-EOW</v>
          </cell>
          <cell r="S124">
            <v>1298.67</v>
          </cell>
          <cell r="T124">
            <v>0</v>
          </cell>
          <cell r="U124">
            <v>0</v>
          </cell>
          <cell r="V124">
            <v>0</v>
          </cell>
          <cell r="W124">
            <v>0</v>
          </cell>
          <cell r="X124">
            <v>0</v>
          </cell>
          <cell r="Y124">
            <v>0</v>
          </cell>
          <cell r="Z124">
            <v>0</v>
          </cell>
          <cell r="AA124">
            <v>0</v>
          </cell>
          <cell r="AB124">
            <v>0</v>
          </cell>
          <cell r="AC124">
            <v>0</v>
          </cell>
          <cell r="AD124">
            <v>0</v>
          </cell>
        </row>
        <row r="125">
          <cell r="B125" t="str">
            <v>CITY OF SHELTON-UNREGULATEDCOMMERCIAL RECYCLER2YDOCCEX</v>
          </cell>
          <cell r="J125" t="str">
            <v>R2YDOCCEX</v>
          </cell>
          <cell r="K125" t="str">
            <v>2YD OCC-EXTRA CONTAINER</v>
          </cell>
          <cell r="S125">
            <v>207.27</v>
          </cell>
          <cell r="T125">
            <v>0</v>
          </cell>
          <cell r="U125">
            <v>0</v>
          </cell>
          <cell r="V125">
            <v>0</v>
          </cell>
          <cell r="W125">
            <v>0</v>
          </cell>
          <cell r="X125">
            <v>0</v>
          </cell>
          <cell r="Y125">
            <v>0</v>
          </cell>
          <cell r="Z125">
            <v>0</v>
          </cell>
          <cell r="AA125">
            <v>0</v>
          </cell>
          <cell r="AB125">
            <v>0</v>
          </cell>
          <cell r="AC125">
            <v>0</v>
          </cell>
          <cell r="AD125">
            <v>0</v>
          </cell>
        </row>
        <row r="126">
          <cell r="B126" t="str">
            <v>CITY OF SHELTON-UNREGULATEDCOMMERCIAL RECYCLER2YDOCCM</v>
          </cell>
          <cell r="J126" t="str">
            <v>R2YDOCCM</v>
          </cell>
          <cell r="K126" t="str">
            <v>2YD OCC-MNTHLY</v>
          </cell>
          <cell r="S126">
            <v>541.20000000000005</v>
          </cell>
          <cell r="T126">
            <v>0</v>
          </cell>
          <cell r="U126">
            <v>0</v>
          </cell>
          <cell r="V126">
            <v>0</v>
          </cell>
          <cell r="W126">
            <v>0</v>
          </cell>
          <cell r="X126">
            <v>0</v>
          </cell>
          <cell r="Y126">
            <v>0</v>
          </cell>
          <cell r="Z126">
            <v>0</v>
          </cell>
          <cell r="AA126">
            <v>0</v>
          </cell>
          <cell r="AB126">
            <v>0</v>
          </cell>
          <cell r="AC126">
            <v>0</v>
          </cell>
          <cell r="AD126">
            <v>0</v>
          </cell>
        </row>
        <row r="127">
          <cell r="B127" t="str">
            <v>CITY OF SHELTON-UNREGULATEDCOMMERCIAL RECYCLER2YDOCCW</v>
          </cell>
          <cell r="J127" t="str">
            <v>R2YDOCCW</v>
          </cell>
          <cell r="K127" t="str">
            <v>2YD OCC-WEEKLY</v>
          </cell>
          <cell r="S127">
            <v>3477.83</v>
          </cell>
          <cell r="T127">
            <v>0</v>
          </cell>
          <cell r="U127">
            <v>0</v>
          </cell>
          <cell r="V127">
            <v>0</v>
          </cell>
          <cell r="W127">
            <v>0</v>
          </cell>
          <cell r="X127">
            <v>0</v>
          </cell>
          <cell r="Y127">
            <v>0</v>
          </cell>
          <cell r="Z127">
            <v>0</v>
          </cell>
          <cell r="AA127">
            <v>0</v>
          </cell>
          <cell r="AB127">
            <v>0</v>
          </cell>
          <cell r="AC127">
            <v>0</v>
          </cell>
          <cell r="AD127">
            <v>0</v>
          </cell>
        </row>
        <row r="128">
          <cell r="B128" t="str">
            <v>CITY OF SHELTON-UNREGULATEDCOMMERCIAL RECYCLERECYLOCK</v>
          </cell>
          <cell r="J128" t="str">
            <v>RECYLOCK</v>
          </cell>
          <cell r="K128" t="str">
            <v>LOCK/UNLOCK RECYCLING</v>
          </cell>
          <cell r="S128">
            <v>35.42</v>
          </cell>
          <cell r="T128">
            <v>0</v>
          </cell>
          <cell r="U128">
            <v>0</v>
          </cell>
          <cell r="V128">
            <v>0</v>
          </cell>
          <cell r="W128">
            <v>0</v>
          </cell>
          <cell r="X128">
            <v>0</v>
          </cell>
          <cell r="Y128">
            <v>0</v>
          </cell>
          <cell r="Z128">
            <v>0</v>
          </cell>
          <cell r="AA128">
            <v>0</v>
          </cell>
          <cell r="AB128">
            <v>0</v>
          </cell>
          <cell r="AC128">
            <v>0</v>
          </cell>
          <cell r="AD128">
            <v>0</v>
          </cell>
        </row>
        <row r="129">
          <cell r="B129" t="str">
            <v>CITY OF SHELTON-UNREGULATEDCOMMERCIAL RECYCLE96CRCONGOC</v>
          </cell>
          <cell r="J129" t="str">
            <v>96CRCONGOC</v>
          </cell>
          <cell r="K129" t="str">
            <v>96 COMMINGLE NGON CALL</v>
          </cell>
          <cell r="S129">
            <v>33.340000000000003</v>
          </cell>
          <cell r="T129">
            <v>0</v>
          </cell>
          <cell r="U129">
            <v>0</v>
          </cell>
          <cell r="V129">
            <v>0</v>
          </cell>
          <cell r="W129">
            <v>0</v>
          </cell>
          <cell r="X129">
            <v>0</v>
          </cell>
          <cell r="Y129">
            <v>0</v>
          </cell>
          <cell r="Z129">
            <v>0</v>
          </cell>
          <cell r="AA129">
            <v>0</v>
          </cell>
          <cell r="AB129">
            <v>0</v>
          </cell>
          <cell r="AC129">
            <v>0</v>
          </cell>
          <cell r="AD129">
            <v>0</v>
          </cell>
        </row>
        <row r="130">
          <cell r="B130" t="str">
            <v>CITY OF SHELTON-UNREGULATEDCOMMERCIAL RECYCLECDELOCC</v>
          </cell>
          <cell r="J130" t="str">
            <v>CDELOCC</v>
          </cell>
          <cell r="K130" t="str">
            <v>CARDBOARD DELIVERY</v>
          </cell>
          <cell r="S130">
            <v>27</v>
          </cell>
          <cell r="T130">
            <v>0</v>
          </cell>
          <cell r="U130">
            <v>0</v>
          </cell>
          <cell r="V130">
            <v>0</v>
          </cell>
          <cell r="W130">
            <v>0</v>
          </cell>
          <cell r="X130">
            <v>0</v>
          </cell>
          <cell r="Y130">
            <v>0</v>
          </cell>
          <cell r="Z130">
            <v>0</v>
          </cell>
          <cell r="AA130">
            <v>0</v>
          </cell>
          <cell r="AB130">
            <v>0</v>
          </cell>
          <cell r="AC130">
            <v>0</v>
          </cell>
          <cell r="AD130">
            <v>0</v>
          </cell>
        </row>
        <row r="131">
          <cell r="B131" t="str">
            <v>CITY OF SHELTON-UNREGULATEDCOMMERCIAL RECYCLER2YDOCCOC</v>
          </cell>
          <cell r="J131" t="str">
            <v>R2YDOCCOC</v>
          </cell>
          <cell r="K131" t="str">
            <v>2YD OCC-ON CALL</v>
          </cell>
          <cell r="S131">
            <v>36.08</v>
          </cell>
          <cell r="T131">
            <v>0</v>
          </cell>
          <cell r="U131">
            <v>0</v>
          </cell>
          <cell r="V131">
            <v>0</v>
          </cell>
          <cell r="W131">
            <v>0</v>
          </cell>
          <cell r="X131">
            <v>0</v>
          </cell>
          <cell r="Y131">
            <v>0</v>
          </cell>
          <cell r="Z131">
            <v>0</v>
          </cell>
          <cell r="AA131">
            <v>0</v>
          </cell>
          <cell r="AB131">
            <v>0</v>
          </cell>
          <cell r="AC131">
            <v>0</v>
          </cell>
          <cell r="AD131">
            <v>0</v>
          </cell>
        </row>
        <row r="132">
          <cell r="B132" t="str">
            <v>CITY OF SHELTON-UNREGULATEDCOMMERCIAL RECYCLERECYLOCK</v>
          </cell>
          <cell r="J132" t="str">
            <v>RECYLOCK</v>
          </cell>
          <cell r="K132" t="str">
            <v>LOCK/UNLOCK RECYCLING</v>
          </cell>
          <cell r="S132">
            <v>30.36</v>
          </cell>
          <cell r="T132">
            <v>0</v>
          </cell>
          <cell r="U132">
            <v>0</v>
          </cell>
          <cell r="V132">
            <v>0</v>
          </cell>
          <cell r="W132">
            <v>0</v>
          </cell>
          <cell r="X132">
            <v>0</v>
          </cell>
          <cell r="Y132">
            <v>0</v>
          </cell>
          <cell r="Z132">
            <v>0</v>
          </cell>
          <cell r="AA132">
            <v>0</v>
          </cell>
          <cell r="AB132">
            <v>0</v>
          </cell>
          <cell r="AC132">
            <v>0</v>
          </cell>
          <cell r="AD132">
            <v>0</v>
          </cell>
        </row>
        <row r="133">
          <cell r="B133" t="str">
            <v>CITY OF SHELTON-UNREGULATEDCOMMERCIAL RECYCLEROLLOUTOCC</v>
          </cell>
          <cell r="J133" t="str">
            <v>ROLLOUTOCC</v>
          </cell>
          <cell r="K133" t="str">
            <v>ROLL OUT FEE - RECYCLE</v>
          </cell>
          <cell r="S133">
            <v>262.8</v>
          </cell>
          <cell r="T133">
            <v>0</v>
          </cell>
          <cell r="U133">
            <v>0</v>
          </cell>
          <cell r="V133">
            <v>0</v>
          </cell>
          <cell r="W133">
            <v>0</v>
          </cell>
          <cell r="X133">
            <v>0</v>
          </cell>
          <cell r="Y133">
            <v>0</v>
          </cell>
          <cell r="Z133">
            <v>0</v>
          </cell>
          <cell r="AA133">
            <v>0</v>
          </cell>
          <cell r="AB133">
            <v>0</v>
          </cell>
          <cell r="AC133">
            <v>0</v>
          </cell>
          <cell r="AD133">
            <v>0</v>
          </cell>
        </row>
        <row r="134">
          <cell r="B134" t="str">
            <v>CITY OF SHELTON-UNREGULATEDCOMMERCIAL RECYCLEWLKNRECY</v>
          </cell>
          <cell r="J134" t="str">
            <v>WLKNRECY</v>
          </cell>
          <cell r="K134" t="str">
            <v>WALK IN RECYCLE</v>
          </cell>
          <cell r="S134">
            <v>127.64</v>
          </cell>
          <cell r="T134">
            <v>0</v>
          </cell>
          <cell r="U134">
            <v>0</v>
          </cell>
          <cell r="V134">
            <v>0</v>
          </cell>
          <cell r="W134">
            <v>0</v>
          </cell>
          <cell r="X134">
            <v>0</v>
          </cell>
          <cell r="Y134">
            <v>0</v>
          </cell>
          <cell r="Z134">
            <v>0</v>
          </cell>
          <cell r="AA134">
            <v>0</v>
          </cell>
          <cell r="AB134">
            <v>0</v>
          </cell>
          <cell r="AC134">
            <v>0</v>
          </cell>
          <cell r="AD134">
            <v>0</v>
          </cell>
        </row>
        <row r="135">
          <cell r="B135" t="str">
            <v>CITY OF SHELTON-UNREGULATEDPAYMENTSCC-KOL</v>
          </cell>
          <cell r="J135" t="str">
            <v>CC-KOL</v>
          </cell>
          <cell r="K135" t="str">
            <v>ONLINE PAYMENT-CC</v>
          </cell>
          <cell r="S135">
            <v>-1087.1600000000001</v>
          </cell>
          <cell r="T135">
            <v>0</v>
          </cell>
          <cell r="U135">
            <v>0</v>
          </cell>
          <cell r="V135">
            <v>0</v>
          </cell>
          <cell r="W135">
            <v>0</v>
          </cell>
          <cell r="X135">
            <v>0</v>
          </cell>
          <cell r="Y135">
            <v>0</v>
          </cell>
          <cell r="Z135">
            <v>0</v>
          </cell>
          <cell r="AA135">
            <v>0</v>
          </cell>
          <cell r="AB135">
            <v>0</v>
          </cell>
          <cell r="AC135">
            <v>0</v>
          </cell>
          <cell r="AD135">
            <v>0</v>
          </cell>
        </row>
        <row r="136">
          <cell r="B136" t="str">
            <v>CITY OF SHELTON-UNREGULATEDPAYMENTSPAY</v>
          </cell>
          <cell r="J136" t="str">
            <v>PAY</v>
          </cell>
          <cell r="K136" t="str">
            <v>PAYMENT-THANK YOU!</v>
          </cell>
          <cell r="S136">
            <v>-6067.42</v>
          </cell>
          <cell r="T136">
            <v>0</v>
          </cell>
          <cell r="U136">
            <v>0</v>
          </cell>
          <cell r="V136">
            <v>0</v>
          </cell>
          <cell r="W136">
            <v>0</v>
          </cell>
          <cell r="X136">
            <v>0</v>
          </cell>
          <cell r="Y136">
            <v>0</v>
          </cell>
          <cell r="Z136">
            <v>0</v>
          </cell>
          <cell r="AA136">
            <v>0</v>
          </cell>
          <cell r="AB136">
            <v>0</v>
          </cell>
          <cell r="AC136">
            <v>0</v>
          </cell>
          <cell r="AD136">
            <v>0</v>
          </cell>
        </row>
        <row r="137">
          <cell r="B137" t="str">
            <v>CITY OF SHELTON-UNREGULATEDPAYMENTSPAY EFT</v>
          </cell>
          <cell r="J137" t="str">
            <v>PAY EFT</v>
          </cell>
          <cell r="K137" t="str">
            <v>ELECTRONIC PAYMENT</v>
          </cell>
          <cell r="S137">
            <v>-170.1</v>
          </cell>
          <cell r="T137">
            <v>0</v>
          </cell>
          <cell r="U137">
            <v>0</v>
          </cell>
          <cell r="V137">
            <v>0</v>
          </cell>
          <cell r="W137">
            <v>0</v>
          </cell>
          <cell r="X137">
            <v>0</v>
          </cell>
          <cell r="Y137">
            <v>0</v>
          </cell>
          <cell r="Z137">
            <v>0</v>
          </cell>
          <cell r="AA137">
            <v>0</v>
          </cell>
          <cell r="AB137">
            <v>0</v>
          </cell>
          <cell r="AC137">
            <v>0</v>
          </cell>
          <cell r="AD137">
            <v>0</v>
          </cell>
        </row>
        <row r="138">
          <cell r="B138" t="str">
            <v>CITY OF SHELTON-UNREGULATEDPAYMENTSPAY ICT</v>
          </cell>
          <cell r="J138" t="str">
            <v>PAY ICT</v>
          </cell>
          <cell r="K138" t="str">
            <v>I/C PAYMENT THANK YOU!</v>
          </cell>
          <cell r="S138">
            <v>-161.4</v>
          </cell>
          <cell r="T138">
            <v>0</v>
          </cell>
          <cell r="U138">
            <v>0</v>
          </cell>
          <cell r="V138">
            <v>0</v>
          </cell>
          <cell r="W138">
            <v>0</v>
          </cell>
          <cell r="X138">
            <v>0</v>
          </cell>
          <cell r="Y138">
            <v>0</v>
          </cell>
          <cell r="Z138">
            <v>0</v>
          </cell>
          <cell r="AA138">
            <v>0</v>
          </cell>
          <cell r="AB138">
            <v>0</v>
          </cell>
          <cell r="AC138">
            <v>0</v>
          </cell>
          <cell r="AD138">
            <v>0</v>
          </cell>
        </row>
        <row r="139">
          <cell r="B139" t="str">
            <v>CITY OF SHELTON-UNREGULATEDPAYMENTSPAY-CFREE</v>
          </cell>
          <cell r="J139" t="str">
            <v>PAY-CFREE</v>
          </cell>
          <cell r="K139" t="str">
            <v>PAYMENT-THANK YOU</v>
          </cell>
          <cell r="S139">
            <v>-92.21</v>
          </cell>
          <cell r="T139">
            <v>0</v>
          </cell>
          <cell r="U139">
            <v>0</v>
          </cell>
          <cell r="V139">
            <v>0</v>
          </cell>
          <cell r="W139">
            <v>0</v>
          </cell>
          <cell r="X139">
            <v>0</v>
          </cell>
          <cell r="Y139">
            <v>0</v>
          </cell>
          <cell r="Z139">
            <v>0</v>
          </cell>
          <cell r="AA139">
            <v>0</v>
          </cell>
          <cell r="AB139">
            <v>0</v>
          </cell>
          <cell r="AC139">
            <v>0</v>
          </cell>
          <cell r="AD139">
            <v>0</v>
          </cell>
        </row>
        <row r="140">
          <cell r="B140" t="str">
            <v>CITY OF SHELTON-UNREGULATEDPAYMENTSPAY-KOL</v>
          </cell>
          <cell r="J140" t="str">
            <v>PAY-KOL</v>
          </cell>
          <cell r="K140" t="str">
            <v>PAYMENT-THANK YOU - OL</v>
          </cell>
          <cell r="S140">
            <v>-342.41</v>
          </cell>
          <cell r="T140">
            <v>0</v>
          </cell>
          <cell r="U140">
            <v>0</v>
          </cell>
          <cell r="V140">
            <v>0</v>
          </cell>
          <cell r="W140">
            <v>0</v>
          </cell>
          <cell r="X140">
            <v>0</v>
          </cell>
          <cell r="Y140">
            <v>0</v>
          </cell>
          <cell r="Z140">
            <v>0</v>
          </cell>
          <cell r="AA140">
            <v>0</v>
          </cell>
          <cell r="AB140">
            <v>0</v>
          </cell>
          <cell r="AC140">
            <v>0</v>
          </cell>
          <cell r="AD140">
            <v>0</v>
          </cell>
        </row>
        <row r="141">
          <cell r="B141" t="str">
            <v>CITY OF SHELTON-UNREGULATEDPAYMENTSPAY-NATL</v>
          </cell>
          <cell r="J141" t="str">
            <v>PAY-NATL</v>
          </cell>
          <cell r="K141" t="str">
            <v>PAYMENT THANK YOU</v>
          </cell>
          <cell r="S141">
            <v>-166.01</v>
          </cell>
          <cell r="T141">
            <v>0</v>
          </cell>
          <cell r="U141">
            <v>0</v>
          </cell>
          <cell r="V141">
            <v>0</v>
          </cell>
          <cell r="W141">
            <v>0</v>
          </cell>
          <cell r="X141">
            <v>0</v>
          </cell>
          <cell r="Y141">
            <v>0</v>
          </cell>
          <cell r="Z141">
            <v>0</v>
          </cell>
          <cell r="AA141">
            <v>0</v>
          </cell>
          <cell r="AB141">
            <v>0</v>
          </cell>
          <cell r="AC141">
            <v>0</v>
          </cell>
          <cell r="AD141">
            <v>0</v>
          </cell>
        </row>
        <row r="142">
          <cell r="B142" t="str">
            <v>CITY OF SHELTON-UNREGULATEDPAYMENTSPAY-OAK</v>
          </cell>
          <cell r="J142" t="str">
            <v>PAY-OAK</v>
          </cell>
          <cell r="K142" t="str">
            <v>OAKLEAF PAYMENT</v>
          </cell>
          <cell r="S142">
            <v>-59.89</v>
          </cell>
          <cell r="T142">
            <v>0</v>
          </cell>
          <cell r="U142">
            <v>0</v>
          </cell>
          <cell r="V142">
            <v>0</v>
          </cell>
          <cell r="W142">
            <v>0</v>
          </cell>
          <cell r="X142">
            <v>0</v>
          </cell>
          <cell r="Y142">
            <v>0</v>
          </cell>
          <cell r="Z142">
            <v>0</v>
          </cell>
          <cell r="AA142">
            <v>0</v>
          </cell>
          <cell r="AB142">
            <v>0</v>
          </cell>
          <cell r="AC142">
            <v>0</v>
          </cell>
          <cell r="AD142">
            <v>0</v>
          </cell>
        </row>
        <row r="143">
          <cell r="B143" t="str">
            <v>CITY OF SHELTON-UNREGULATEDPAYMENTSPAY-RPPS</v>
          </cell>
          <cell r="J143" t="str">
            <v>PAY-RPPS</v>
          </cell>
          <cell r="K143" t="str">
            <v>RPSS PAYMENT</v>
          </cell>
          <cell r="S143">
            <v>-34.36</v>
          </cell>
          <cell r="T143">
            <v>0</v>
          </cell>
          <cell r="U143">
            <v>0</v>
          </cell>
          <cell r="V143">
            <v>0</v>
          </cell>
          <cell r="W143">
            <v>0</v>
          </cell>
          <cell r="X143">
            <v>0</v>
          </cell>
          <cell r="Y143">
            <v>0</v>
          </cell>
          <cell r="Z143">
            <v>0</v>
          </cell>
          <cell r="AA143">
            <v>0</v>
          </cell>
          <cell r="AB143">
            <v>0</v>
          </cell>
          <cell r="AC143">
            <v>0</v>
          </cell>
          <cell r="AD143">
            <v>0</v>
          </cell>
        </row>
        <row r="144">
          <cell r="B144" t="str">
            <v>CITY OF SHELTON-UNREGULATEDPAYMENTSPAYL</v>
          </cell>
          <cell r="J144" t="str">
            <v>PAYL</v>
          </cell>
          <cell r="K144" t="str">
            <v>PAYMENT-THANK YOU!</v>
          </cell>
          <cell r="S144">
            <v>-6642.63</v>
          </cell>
          <cell r="T144">
            <v>0</v>
          </cell>
          <cell r="U144">
            <v>0</v>
          </cell>
          <cell r="V144">
            <v>0</v>
          </cell>
          <cell r="W144">
            <v>0</v>
          </cell>
          <cell r="X144">
            <v>0</v>
          </cell>
          <cell r="Y144">
            <v>0</v>
          </cell>
          <cell r="Z144">
            <v>0</v>
          </cell>
          <cell r="AA144">
            <v>0</v>
          </cell>
          <cell r="AB144">
            <v>0</v>
          </cell>
          <cell r="AC144">
            <v>0</v>
          </cell>
          <cell r="AD144">
            <v>0</v>
          </cell>
        </row>
        <row r="145">
          <cell r="B145" t="str">
            <v>CITY OF SHELTON-UNREGULATEDPAYMENTSPAYMET</v>
          </cell>
          <cell r="J145" t="str">
            <v>PAYMET</v>
          </cell>
          <cell r="K145" t="str">
            <v>METAVANTE ONLINE PAYMENT</v>
          </cell>
          <cell r="S145">
            <v>-150.65</v>
          </cell>
          <cell r="T145">
            <v>0</v>
          </cell>
          <cell r="U145">
            <v>0</v>
          </cell>
          <cell r="V145">
            <v>0</v>
          </cell>
          <cell r="W145">
            <v>0</v>
          </cell>
          <cell r="X145">
            <v>0</v>
          </cell>
          <cell r="Y145">
            <v>0</v>
          </cell>
          <cell r="Z145">
            <v>0</v>
          </cell>
          <cell r="AA145">
            <v>0</v>
          </cell>
          <cell r="AB145">
            <v>0</v>
          </cell>
          <cell r="AC145">
            <v>0</v>
          </cell>
          <cell r="AD145">
            <v>0</v>
          </cell>
        </row>
        <row r="146">
          <cell r="B146" t="str">
            <v>CITY OF SHELTON-UNREGULATEDRESIDENTIALRESTART</v>
          </cell>
          <cell r="J146" t="str">
            <v>RESTART</v>
          </cell>
          <cell r="K146" t="str">
            <v>SERVICE RESTART FEE</v>
          </cell>
          <cell r="S146">
            <v>5.78</v>
          </cell>
          <cell r="T146">
            <v>0</v>
          </cell>
          <cell r="U146">
            <v>0</v>
          </cell>
          <cell r="V146">
            <v>0</v>
          </cell>
          <cell r="W146">
            <v>0</v>
          </cell>
          <cell r="X146">
            <v>0</v>
          </cell>
          <cell r="Y146">
            <v>0</v>
          </cell>
          <cell r="Z146">
            <v>0</v>
          </cell>
          <cell r="AA146">
            <v>0</v>
          </cell>
          <cell r="AB146">
            <v>0</v>
          </cell>
          <cell r="AC146">
            <v>0</v>
          </cell>
          <cell r="AD146">
            <v>0</v>
          </cell>
        </row>
        <row r="147">
          <cell r="B147" t="str">
            <v>CITY OF SHELTON-UNREGULATEDROLLOFFDISPORGANIC</v>
          </cell>
          <cell r="J147" t="str">
            <v>DISPORGANIC</v>
          </cell>
          <cell r="K147" t="str">
            <v xml:space="preserve">DISPOSAL ORGANIC </v>
          </cell>
          <cell r="S147">
            <v>501.39</v>
          </cell>
          <cell r="T147">
            <v>0</v>
          </cell>
          <cell r="U147">
            <v>0</v>
          </cell>
          <cell r="V147">
            <v>0</v>
          </cell>
          <cell r="W147">
            <v>0</v>
          </cell>
          <cell r="X147">
            <v>0</v>
          </cell>
          <cell r="Y147">
            <v>0</v>
          </cell>
          <cell r="Z147">
            <v>0</v>
          </cell>
          <cell r="AA147">
            <v>0</v>
          </cell>
          <cell r="AB147">
            <v>0</v>
          </cell>
          <cell r="AC147">
            <v>0</v>
          </cell>
          <cell r="AD147">
            <v>0</v>
          </cell>
        </row>
        <row r="148">
          <cell r="B148" t="str">
            <v>CITY OF SHELTON-UNREGULATEDROLLOFFRECYHAUL</v>
          </cell>
          <cell r="J148" t="str">
            <v>RECYHAUL</v>
          </cell>
          <cell r="K148" t="str">
            <v>ROLL OFF RECYCLE HAUL</v>
          </cell>
          <cell r="S148">
            <v>974.8</v>
          </cell>
          <cell r="T148">
            <v>0</v>
          </cell>
          <cell r="U148">
            <v>0</v>
          </cell>
          <cell r="V148">
            <v>0</v>
          </cell>
          <cell r="W148">
            <v>0</v>
          </cell>
          <cell r="X148">
            <v>0</v>
          </cell>
          <cell r="Y148">
            <v>0</v>
          </cell>
          <cell r="Z148">
            <v>0</v>
          </cell>
          <cell r="AA148">
            <v>0</v>
          </cell>
          <cell r="AB148">
            <v>0</v>
          </cell>
          <cell r="AC148">
            <v>0</v>
          </cell>
          <cell r="AD148">
            <v>0</v>
          </cell>
        </row>
        <row r="149">
          <cell r="B149" t="str">
            <v>CITY OF SHELTON-UNREGULATEDROLLOFFROMILERECY</v>
          </cell>
          <cell r="J149" t="str">
            <v>ROMILERECY</v>
          </cell>
          <cell r="K149" t="str">
            <v>ROLL OFF MILEAGE RECYCLE</v>
          </cell>
          <cell r="S149">
            <v>874.8</v>
          </cell>
          <cell r="T149">
            <v>0</v>
          </cell>
          <cell r="U149">
            <v>0</v>
          </cell>
          <cell r="V149">
            <v>0</v>
          </cell>
          <cell r="W149">
            <v>0</v>
          </cell>
          <cell r="X149">
            <v>0</v>
          </cell>
          <cell r="Y149">
            <v>0</v>
          </cell>
          <cell r="Z149">
            <v>0</v>
          </cell>
          <cell r="AA149">
            <v>0</v>
          </cell>
          <cell r="AB149">
            <v>0</v>
          </cell>
          <cell r="AC149">
            <v>0</v>
          </cell>
          <cell r="AD149">
            <v>0</v>
          </cell>
        </row>
        <row r="150">
          <cell r="B150" t="str">
            <v>CITY OF SHELTON-UNREGULATEDSTORAGESTORENT22</v>
          </cell>
          <cell r="J150" t="str">
            <v>STORENT22</v>
          </cell>
          <cell r="K150" t="str">
            <v>PORTABLE STORAGE RENT 22</v>
          </cell>
          <cell r="S150">
            <v>130.43</v>
          </cell>
          <cell r="T150">
            <v>0</v>
          </cell>
          <cell r="U150">
            <v>0</v>
          </cell>
          <cell r="V150">
            <v>0</v>
          </cell>
          <cell r="W150">
            <v>0</v>
          </cell>
          <cell r="X150">
            <v>0</v>
          </cell>
          <cell r="Y150">
            <v>0</v>
          </cell>
          <cell r="Z150">
            <v>0</v>
          </cell>
          <cell r="AA150">
            <v>0</v>
          </cell>
          <cell r="AB150">
            <v>0</v>
          </cell>
          <cell r="AC150">
            <v>0</v>
          </cell>
          <cell r="AD150">
            <v>0</v>
          </cell>
        </row>
        <row r="151">
          <cell r="B151" t="str">
            <v>CITY OF SHELTON-UNREGULATEDSTORAGESTODEL</v>
          </cell>
          <cell r="J151" t="str">
            <v>STODEL</v>
          </cell>
          <cell r="K151" t="str">
            <v>STORAGE CONT DELIVERY</v>
          </cell>
          <cell r="S151">
            <v>155.91999999999999</v>
          </cell>
          <cell r="T151">
            <v>0</v>
          </cell>
          <cell r="U151">
            <v>0</v>
          </cell>
          <cell r="V151">
            <v>0</v>
          </cell>
          <cell r="W151">
            <v>0</v>
          </cell>
          <cell r="X151">
            <v>0</v>
          </cell>
          <cell r="Y151">
            <v>0</v>
          </cell>
          <cell r="Z151">
            <v>0</v>
          </cell>
          <cell r="AA151">
            <v>0</v>
          </cell>
          <cell r="AB151">
            <v>0</v>
          </cell>
          <cell r="AC151">
            <v>0</v>
          </cell>
          <cell r="AD151">
            <v>0</v>
          </cell>
        </row>
        <row r="152">
          <cell r="B152" t="str">
            <v>CITY OF SHELTON-UNREGULATEDSURCFUEL-RECY MASON</v>
          </cell>
          <cell r="J152" t="str">
            <v>FUEL-RECY MASON</v>
          </cell>
          <cell r="K152" t="str">
            <v>FUEL &amp; MATERIAL SURCHARGE</v>
          </cell>
          <cell r="S152">
            <v>0</v>
          </cell>
          <cell r="T152">
            <v>0</v>
          </cell>
          <cell r="U152">
            <v>0</v>
          </cell>
          <cell r="V152">
            <v>0</v>
          </cell>
          <cell r="W152">
            <v>0</v>
          </cell>
          <cell r="X152">
            <v>0</v>
          </cell>
          <cell r="Y152">
            <v>0</v>
          </cell>
          <cell r="Z152">
            <v>0</v>
          </cell>
          <cell r="AA152">
            <v>0</v>
          </cell>
          <cell r="AB152">
            <v>0</v>
          </cell>
          <cell r="AC152">
            <v>0</v>
          </cell>
          <cell r="AD152">
            <v>0</v>
          </cell>
        </row>
        <row r="153">
          <cell r="B153" t="str">
            <v>CITY OF SHELTON-UNREGULATEDSURCFUEL-RES MASON</v>
          </cell>
          <cell r="J153" t="str">
            <v>FUEL-RES MASON</v>
          </cell>
          <cell r="K153" t="str">
            <v>FUEL &amp; MATERIAL SURCHARGE</v>
          </cell>
          <cell r="S153">
            <v>0</v>
          </cell>
          <cell r="T153">
            <v>0</v>
          </cell>
          <cell r="U153">
            <v>0</v>
          </cell>
          <cell r="V153">
            <v>0</v>
          </cell>
          <cell r="W153">
            <v>0</v>
          </cell>
          <cell r="X153">
            <v>0</v>
          </cell>
          <cell r="Y153">
            <v>0</v>
          </cell>
          <cell r="Z153">
            <v>0</v>
          </cell>
          <cell r="AA153">
            <v>0</v>
          </cell>
          <cell r="AB153">
            <v>0</v>
          </cell>
          <cell r="AC153">
            <v>0</v>
          </cell>
          <cell r="AD153">
            <v>0</v>
          </cell>
        </row>
        <row r="154">
          <cell r="B154" t="str">
            <v>CITY OF SHELTON-UNREGULATEDSURCFUEL-RECY MASON</v>
          </cell>
          <cell r="J154" t="str">
            <v>FUEL-RECY MASON</v>
          </cell>
          <cell r="K154" t="str">
            <v>FUEL &amp; MATERIAL SURCHARGE</v>
          </cell>
          <cell r="S154">
            <v>0</v>
          </cell>
          <cell r="T154">
            <v>0</v>
          </cell>
          <cell r="U154">
            <v>0</v>
          </cell>
          <cell r="V154">
            <v>0</v>
          </cell>
          <cell r="W154">
            <v>0</v>
          </cell>
          <cell r="X154">
            <v>0</v>
          </cell>
          <cell r="Y154">
            <v>0</v>
          </cell>
          <cell r="Z154">
            <v>0</v>
          </cell>
          <cell r="AA154">
            <v>0</v>
          </cell>
          <cell r="AB154">
            <v>0</v>
          </cell>
          <cell r="AC154">
            <v>0</v>
          </cell>
          <cell r="AD154">
            <v>0</v>
          </cell>
        </row>
        <row r="155">
          <cell r="B155" t="str">
            <v>CITY OF SHELTON-UNREGULATEDSURCFUEL-RO MASON</v>
          </cell>
          <cell r="J155" t="str">
            <v>FUEL-RO MASON</v>
          </cell>
          <cell r="K155" t="str">
            <v>FUEL &amp; MATERIAL SURCHARGE</v>
          </cell>
          <cell r="S155">
            <v>0</v>
          </cell>
          <cell r="T155">
            <v>0</v>
          </cell>
          <cell r="U155">
            <v>0</v>
          </cell>
          <cell r="V155">
            <v>0</v>
          </cell>
          <cell r="W155">
            <v>0</v>
          </cell>
          <cell r="X155">
            <v>0</v>
          </cell>
          <cell r="Y155">
            <v>0</v>
          </cell>
          <cell r="Z155">
            <v>0</v>
          </cell>
          <cell r="AA155">
            <v>0</v>
          </cell>
          <cell r="AB155">
            <v>0</v>
          </cell>
          <cell r="AC155">
            <v>0</v>
          </cell>
          <cell r="AD155">
            <v>0</v>
          </cell>
        </row>
        <row r="156">
          <cell r="B156" t="str">
            <v>CITY OF SHELTON-UNREGULATEDTAXESSHELTON UNREG SALES</v>
          </cell>
          <cell r="J156" t="str">
            <v>SHELTON UNREG SALES</v>
          </cell>
          <cell r="K156" t="str">
            <v>WA STATE SALES TAX</v>
          </cell>
          <cell r="S156">
            <v>2.38</v>
          </cell>
          <cell r="T156">
            <v>0</v>
          </cell>
          <cell r="U156">
            <v>0</v>
          </cell>
          <cell r="V156">
            <v>0</v>
          </cell>
          <cell r="W156">
            <v>0</v>
          </cell>
          <cell r="X156">
            <v>0</v>
          </cell>
          <cell r="Y156">
            <v>0</v>
          </cell>
          <cell r="Z156">
            <v>0</v>
          </cell>
          <cell r="AA156">
            <v>0</v>
          </cell>
          <cell r="AB156">
            <v>0</v>
          </cell>
          <cell r="AC156">
            <v>0</v>
          </cell>
          <cell r="AD156">
            <v>0</v>
          </cell>
        </row>
        <row r="157">
          <cell r="B157" t="str">
            <v>CITY OF SHELTON-UNREGULATEDTAXESSHELTON UNREG SALES</v>
          </cell>
          <cell r="J157" t="str">
            <v>SHELTON UNREG SALES</v>
          </cell>
          <cell r="K157" t="str">
            <v>WA STATE SALES TAX</v>
          </cell>
          <cell r="S157">
            <v>25.2</v>
          </cell>
          <cell r="T157">
            <v>0</v>
          </cell>
          <cell r="U157">
            <v>0</v>
          </cell>
          <cell r="V157">
            <v>0</v>
          </cell>
          <cell r="W157">
            <v>0</v>
          </cell>
          <cell r="X157">
            <v>0</v>
          </cell>
          <cell r="Y157">
            <v>0</v>
          </cell>
          <cell r="Z157">
            <v>0</v>
          </cell>
          <cell r="AA157">
            <v>0</v>
          </cell>
          <cell r="AB157">
            <v>0</v>
          </cell>
          <cell r="AC157">
            <v>0</v>
          </cell>
          <cell r="AD157">
            <v>0</v>
          </cell>
        </row>
        <row r="158">
          <cell r="B158" t="str">
            <v>KITSAP CO -REGULATEDACCOUNTING ADJUSTMENTSFINCHG</v>
          </cell>
          <cell r="J158" t="str">
            <v>FINCHG</v>
          </cell>
          <cell r="K158" t="str">
            <v>LATE FEE</v>
          </cell>
          <cell r="S158">
            <v>89.46</v>
          </cell>
          <cell r="T158">
            <v>0</v>
          </cell>
          <cell r="U158">
            <v>0</v>
          </cell>
          <cell r="V158">
            <v>0</v>
          </cell>
          <cell r="W158">
            <v>0</v>
          </cell>
          <cell r="X158">
            <v>0</v>
          </cell>
          <cell r="Y158">
            <v>0</v>
          </cell>
          <cell r="Z158">
            <v>0</v>
          </cell>
          <cell r="AA158">
            <v>0</v>
          </cell>
          <cell r="AB158">
            <v>0</v>
          </cell>
          <cell r="AC158">
            <v>0</v>
          </cell>
          <cell r="AD158">
            <v>0</v>
          </cell>
        </row>
        <row r="159">
          <cell r="B159" t="str">
            <v xml:space="preserve">KITSAP CO -REGULATEDACCOUNTING ADJUSTMENTSBD </v>
          </cell>
          <cell r="J159" t="str">
            <v xml:space="preserve">BD </v>
          </cell>
          <cell r="K159" t="str">
            <v>W\O BAD DEBT</v>
          </cell>
          <cell r="S159">
            <v>-1861.41</v>
          </cell>
          <cell r="T159">
            <v>0</v>
          </cell>
          <cell r="U159">
            <v>0</v>
          </cell>
          <cell r="V159">
            <v>0</v>
          </cell>
          <cell r="W159">
            <v>0</v>
          </cell>
          <cell r="X159">
            <v>0</v>
          </cell>
          <cell r="Y159">
            <v>0</v>
          </cell>
          <cell r="Z159">
            <v>0</v>
          </cell>
          <cell r="AA159">
            <v>0</v>
          </cell>
          <cell r="AB159">
            <v>0</v>
          </cell>
          <cell r="AC159">
            <v>0</v>
          </cell>
          <cell r="AD159">
            <v>0</v>
          </cell>
        </row>
        <row r="160">
          <cell r="B160" t="str">
            <v>KITSAP CO -REGULATEDACCOUNTING ADJUSTMENTSREFUND</v>
          </cell>
          <cell r="J160" t="str">
            <v>REFUND</v>
          </cell>
          <cell r="K160" t="str">
            <v>REFUND</v>
          </cell>
          <cell r="S160">
            <v>909.67</v>
          </cell>
          <cell r="T160">
            <v>0</v>
          </cell>
          <cell r="U160">
            <v>0</v>
          </cell>
          <cell r="V160">
            <v>0</v>
          </cell>
          <cell r="W160">
            <v>0</v>
          </cell>
          <cell r="X160">
            <v>0</v>
          </cell>
          <cell r="Y160">
            <v>0</v>
          </cell>
          <cell r="Z160">
            <v>0</v>
          </cell>
          <cell r="AA160">
            <v>0</v>
          </cell>
          <cell r="AB160">
            <v>0</v>
          </cell>
          <cell r="AC160">
            <v>0</v>
          </cell>
          <cell r="AD160">
            <v>0</v>
          </cell>
        </row>
        <row r="161">
          <cell r="B161" t="str">
            <v>KITSAP CO -REGULATEDACCOUNTING ADJUSTMENTSFINCHG</v>
          </cell>
          <cell r="J161" t="str">
            <v>FINCHG</v>
          </cell>
          <cell r="K161" t="str">
            <v>LATE FEE</v>
          </cell>
          <cell r="S161">
            <v>64.83</v>
          </cell>
          <cell r="T161">
            <v>0</v>
          </cell>
          <cell r="U161">
            <v>0</v>
          </cell>
          <cell r="V161">
            <v>0</v>
          </cell>
          <cell r="W161">
            <v>0</v>
          </cell>
          <cell r="X161">
            <v>0</v>
          </cell>
          <cell r="Y161">
            <v>0</v>
          </cell>
          <cell r="Z161">
            <v>0</v>
          </cell>
          <cell r="AA161">
            <v>0</v>
          </cell>
          <cell r="AB161">
            <v>0</v>
          </cell>
          <cell r="AC161">
            <v>0</v>
          </cell>
          <cell r="AD161">
            <v>0</v>
          </cell>
        </row>
        <row r="162">
          <cell r="B162" t="str">
            <v>KITSAP CO -REGULATEDACCOUNTING ADJUSTMENTSMM</v>
          </cell>
          <cell r="J162" t="str">
            <v>MM</v>
          </cell>
          <cell r="K162" t="str">
            <v>MOVE MONEY</v>
          </cell>
          <cell r="S162">
            <v>137.4</v>
          </cell>
          <cell r="T162">
            <v>0</v>
          </cell>
          <cell r="U162">
            <v>0</v>
          </cell>
          <cell r="V162">
            <v>0</v>
          </cell>
          <cell r="W162">
            <v>0</v>
          </cell>
          <cell r="X162">
            <v>0</v>
          </cell>
          <cell r="Y162">
            <v>0</v>
          </cell>
          <cell r="Z162">
            <v>0</v>
          </cell>
          <cell r="AA162">
            <v>0</v>
          </cell>
          <cell r="AB162">
            <v>0</v>
          </cell>
          <cell r="AC162">
            <v>0</v>
          </cell>
          <cell r="AD162">
            <v>0</v>
          </cell>
        </row>
        <row r="163">
          <cell r="B163" t="str">
            <v>KITSAP CO -REGULATEDCOMMERCIAL  FRONTLOADWLKNRW2RECY</v>
          </cell>
          <cell r="J163" t="str">
            <v>WLKNRW2RECY</v>
          </cell>
          <cell r="K163" t="str">
            <v>WALK IN OVER 25 ADDITIONA</v>
          </cell>
          <cell r="S163">
            <v>2.72</v>
          </cell>
          <cell r="T163">
            <v>0</v>
          </cell>
          <cell r="U163">
            <v>0</v>
          </cell>
          <cell r="V163">
            <v>0</v>
          </cell>
          <cell r="W163">
            <v>0</v>
          </cell>
          <cell r="X163">
            <v>0</v>
          </cell>
          <cell r="Y163">
            <v>0</v>
          </cell>
          <cell r="Z163">
            <v>0</v>
          </cell>
          <cell r="AA163">
            <v>0</v>
          </cell>
          <cell r="AB163">
            <v>0</v>
          </cell>
          <cell r="AC163">
            <v>0</v>
          </cell>
          <cell r="AD163">
            <v>0</v>
          </cell>
        </row>
        <row r="164">
          <cell r="B164" t="str">
            <v>KITSAP CO -REGULATEDCOMMERCIAL  FRONTLOADWLKNRE1RECYMA</v>
          </cell>
          <cell r="J164" t="str">
            <v>WLKNRE1RECYMA</v>
          </cell>
          <cell r="K164" t="str">
            <v>WALK IN 5-25FT EOW-RECYCL</v>
          </cell>
          <cell r="S164">
            <v>1.26</v>
          </cell>
          <cell r="T164">
            <v>0</v>
          </cell>
          <cell r="U164">
            <v>0</v>
          </cell>
          <cell r="V164">
            <v>0</v>
          </cell>
          <cell r="W164">
            <v>0</v>
          </cell>
          <cell r="X164">
            <v>0</v>
          </cell>
          <cell r="Y164">
            <v>0</v>
          </cell>
          <cell r="Z164">
            <v>0</v>
          </cell>
          <cell r="AA164">
            <v>0</v>
          </cell>
          <cell r="AB164">
            <v>0</v>
          </cell>
          <cell r="AC164">
            <v>0</v>
          </cell>
          <cell r="AD164">
            <v>0</v>
          </cell>
        </row>
        <row r="165">
          <cell r="B165" t="str">
            <v>KITSAP CO -REGULATEDCOMMERCIAL  FRONTLOADWLKNRW2RECYMA</v>
          </cell>
          <cell r="J165" t="str">
            <v>WLKNRW2RECYMA</v>
          </cell>
          <cell r="K165" t="str">
            <v>WALK IN OVER 25 ADDITIONA</v>
          </cell>
          <cell r="S165">
            <v>1.36</v>
          </cell>
          <cell r="T165">
            <v>0</v>
          </cell>
          <cell r="U165">
            <v>0</v>
          </cell>
          <cell r="V165">
            <v>0</v>
          </cell>
          <cell r="W165">
            <v>0</v>
          </cell>
          <cell r="X165">
            <v>0</v>
          </cell>
          <cell r="Y165">
            <v>0</v>
          </cell>
          <cell r="Z165">
            <v>0</v>
          </cell>
          <cell r="AA165">
            <v>0</v>
          </cell>
          <cell r="AB165">
            <v>0</v>
          </cell>
          <cell r="AC165">
            <v>0</v>
          </cell>
          <cell r="AD165">
            <v>0</v>
          </cell>
        </row>
        <row r="166">
          <cell r="B166" t="str">
            <v>KITSAP CO -REGULATEDCOMMERCIAL - REARLOADUNLOCKREF</v>
          </cell>
          <cell r="J166" t="str">
            <v>UNLOCKREF</v>
          </cell>
          <cell r="K166" t="str">
            <v>UNLOCK / UNLATCH REFUSE</v>
          </cell>
          <cell r="S166">
            <v>20.239999999999998</v>
          </cell>
          <cell r="T166">
            <v>0</v>
          </cell>
          <cell r="U166">
            <v>0</v>
          </cell>
          <cell r="V166">
            <v>0</v>
          </cell>
          <cell r="W166">
            <v>0</v>
          </cell>
          <cell r="X166">
            <v>0</v>
          </cell>
          <cell r="Y166">
            <v>0</v>
          </cell>
          <cell r="Z166">
            <v>0</v>
          </cell>
          <cell r="AA166">
            <v>0</v>
          </cell>
          <cell r="AB166">
            <v>0</v>
          </cell>
          <cell r="AC166">
            <v>0</v>
          </cell>
          <cell r="AD166">
            <v>0</v>
          </cell>
        </row>
        <row r="167">
          <cell r="B167" t="str">
            <v>KITSAP CO -REGULATEDCOMMERCIAL - REARLOADR1.5YDEK</v>
          </cell>
          <cell r="J167" t="str">
            <v>R1.5YDEK</v>
          </cell>
          <cell r="K167" t="str">
            <v>1.5 YD 1X EOW</v>
          </cell>
          <cell r="S167">
            <v>2797.08</v>
          </cell>
          <cell r="T167">
            <v>0</v>
          </cell>
          <cell r="U167">
            <v>0</v>
          </cell>
          <cell r="V167">
            <v>0</v>
          </cell>
          <cell r="W167">
            <v>0</v>
          </cell>
          <cell r="X167">
            <v>0</v>
          </cell>
          <cell r="Y167">
            <v>0</v>
          </cell>
          <cell r="Z167">
            <v>0</v>
          </cell>
          <cell r="AA167">
            <v>0</v>
          </cell>
          <cell r="AB167">
            <v>0</v>
          </cell>
          <cell r="AC167">
            <v>0</v>
          </cell>
          <cell r="AD167">
            <v>0</v>
          </cell>
        </row>
        <row r="168">
          <cell r="B168" t="str">
            <v>KITSAP CO -REGULATEDCOMMERCIAL - REARLOADR1.5YDRENTM</v>
          </cell>
          <cell r="J168" t="str">
            <v>R1.5YDRENTM</v>
          </cell>
          <cell r="K168" t="str">
            <v>1.5YD CONTAINER RENT-MTH</v>
          </cell>
          <cell r="S168">
            <v>1078.02</v>
          </cell>
          <cell r="T168">
            <v>0</v>
          </cell>
          <cell r="U168">
            <v>0</v>
          </cell>
          <cell r="V168">
            <v>0</v>
          </cell>
          <cell r="W168">
            <v>0</v>
          </cell>
          <cell r="X168">
            <v>0</v>
          </cell>
          <cell r="Y168">
            <v>0</v>
          </cell>
          <cell r="Z168">
            <v>0</v>
          </cell>
          <cell r="AA168">
            <v>0</v>
          </cell>
          <cell r="AB168">
            <v>0</v>
          </cell>
          <cell r="AC168">
            <v>0</v>
          </cell>
          <cell r="AD168">
            <v>0</v>
          </cell>
        </row>
        <row r="169">
          <cell r="B169" t="str">
            <v>KITSAP CO -REGULATEDCOMMERCIAL - REARLOADR1.5YDRENTT</v>
          </cell>
          <cell r="J169" t="str">
            <v>R1.5YDRENTT</v>
          </cell>
          <cell r="K169" t="str">
            <v>1.5YD TEMP CONTAINER RENT</v>
          </cell>
          <cell r="S169">
            <v>15.9</v>
          </cell>
          <cell r="T169">
            <v>0</v>
          </cell>
          <cell r="U169">
            <v>0</v>
          </cell>
          <cell r="V169">
            <v>0</v>
          </cell>
          <cell r="W169">
            <v>0</v>
          </cell>
          <cell r="X169">
            <v>0</v>
          </cell>
          <cell r="Y169">
            <v>0</v>
          </cell>
          <cell r="Z169">
            <v>0</v>
          </cell>
          <cell r="AA169">
            <v>0</v>
          </cell>
          <cell r="AB169">
            <v>0</v>
          </cell>
          <cell r="AC169">
            <v>0</v>
          </cell>
          <cell r="AD169">
            <v>0</v>
          </cell>
        </row>
        <row r="170">
          <cell r="B170" t="str">
            <v>KITSAP CO -REGULATEDCOMMERCIAL - REARLOADR1.5YDRENTTM</v>
          </cell>
          <cell r="J170" t="str">
            <v>R1.5YDRENTTM</v>
          </cell>
          <cell r="K170" t="str">
            <v>1.5 YD TEMP CONT RENT MON</v>
          </cell>
          <cell r="S170">
            <v>15.77</v>
          </cell>
          <cell r="T170">
            <v>0</v>
          </cell>
          <cell r="U170">
            <v>0</v>
          </cell>
          <cell r="V170">
            <v>0</v>
          </cell>
          <cell r="W170">
            <v>0</v>
          </cell>
          <cell r="X170">
            <v>0</v>
          </cell>
          <cell r="Y170">
            <v>0</v>
          </cell>
          <cell r="Z170">
            <v>0</v>
          </cell>
          <cell r="AA170">
            <v>0</v>
          </cell>
          <cell r="AB170">
            <v>0</v>
          </cell>
          <cell r="AC170">
            <v>0</v>
          </cell>
          <cell r="AD170">
            <v>0</v>
          </cell>
        </row>
        <row r="171">
          <cell r="B171" t="str">
            <v>KITSAP CO -REGULATEDCOMMERCIAL - REARLOADR1.5YDWK</v>
          </cell>
          <cell r="J171" t="str">
            <v>R1.5YDWK</v>
          </cell>
          <cell r="K171" t="str">
            <v>1.5 YD 1X WEEKLY</v>
          </cell>
          <cell r="S171">
            <v>2944.1</v>
          </cell>
          <cell r="T171">
            <v>0</v>
          </cell>
          <cell r="U171">
            <v>0</v>
          </cell>
          <cell r="V171">
            <v>0</v>
          </cell>
          <cell r="W171">
            <v>0</v>
          </cell>
          <cell r="X171">
            <v>0</v>
          </cell>
          <cell r="Y171">
            <v>0</v>
          </cell>
          <cell r="Z171">
            <v>0</v>
          </cell>
          <cell r="AA171">
            <v>0</v>
          </cell>
          <cell r="AB171">
            <v>0</v>
          </cell>
          <cell r="AC171">
            <v>0</v>
          </cell>
          <cell r="AD171">
            <v>0</v>
          </cell>
        </row>
        <row r="172">
          <cell r="B172" t="str">
            <v>KITSAP CO -REGULATEDCOMMERCIAL - REARLOADR1YDEK</v>
          </cell>
          <cell r="J172" t="str">
            <v>R1YDEK</v>
          </cell>
          <cell r="K172" t="str">
            <v>1 YD 1X EOW</v>
          </cell>
          <cell r="S172">
            <v>132.96</v>
          </cell>
          <cell r="T172">
            <v>0</v>
          </cell>
          <cell r="U172">
            <v>0</v>
          </cell>
          <cell r="V172">
            <v>0</v>
          </cell>
          <cell r="W172">
            <v>0</v>
          </cell>
          <cell r="X172">
            <v>0</v>
          </cell>
          <cell r="Y172">
            <v>0</v>
          </cell>
          <cell r="Z172">
            <v>0</v>
          </cell>
          <cell r="AA172">
            <v>0</v>
          </cell>
          <cell r="AB172">
            <v>0</v>
          </cell>
          <cell r="AC172">
            <v>0</v>
          </cell>
          <cell r="AD172">
            <v>0</v>
          </cell>
        </row>
        <row r="173">
          <cell r="B173" t="str">
            <v>KITSAP CO -REGULATEDCOMMERCIAL - REARLOADR1YDRENTM</v>
          </cell>
          <cell r="J173" t="str">
            <v>R1YDRENTM</v>
          </cell>
          <cell r="K173" t="str">
            <v>1YD CONTAINER RENT-MTHLY</v>
          </cell>
          <cell r="S173">
            <v>42.35</v>
          </cell>
          <cell r="T173">
            <v>0</v>
          </cell>
          <cell r="U173">
            <v>0</v>
          </cell>
          <cell r="V173">
            <v>0</v>
          </cell>
          <cell r="W173">
            <v>0</v>
          </cell>
          <cell r="X173">
            <v>0</v>
          </cell>
          <cell r="Y173">
            <v>0</v>
          </cell>
          <cell r="Z173">
            <v>0</v>
          </cell>
          <cell r="AA173">
            <v>0</v>
          </cell>
          <cell r="AB173">
            <v>0</v>
          </cell>
          <cell r="AC173">
            <v>0</v>
          </cell>
          <cell r="AD173">
            <v>0</v>
          </cell>
        </row>
        <row r="174">
          <cell r="B174" t="str">
            <v>KITSAP CO -REGULATEDCOMMERCIAL - REARLOADR1YDWK</v>
          </cell>
          <cell r="J174" t="str">
            <v>R1YDWK</v>
          </cell>
          <cell r="K174" t="str">
            <v>1 YD 1X WEEKLY</v>
          </cell>
          <cell r="S174">
            <v>66.47</v>
          </cell>
          <cell r="T174">
            <v>0</v>
          </cell>
          <cell r="U174">
            <v>0</v>
          </cell>
          <cell r="V174">
            <v>0</v>
          </cell>
          <cell r="W174">
            <v>0</v>
          </cell>
          <cell r="X174">
            <v>0</v>
          </cell>
          <cell r="Y174">
            <v>0</v>
          </cell>
          <cell r="Z174">
            <v>0</v>
          </cell>
          <cell r="AA174">
            <v>0</v>
          </cell>
          <cell r="AB174">
            <v>0</v>
          </cell>
          <cell r="AC174">
            <v>0</v>
          </cell>
          <cell r="AD174">
            <v>0</v>
          </cell>
        </row>
        <row r="175">
          <cell r="B175" t="str">
            <v>KITSAP CO -REGULATEDCOMMERCIAL - REARLOADR2YDEK</v>
          </cell>
          <cell r="J175" t="str">
            <v>R2YDEK</v>
          </cell>
          <cell r="K175" t="str">
            <v>2 YD 1X EOW</v>
          </cell>
          <cell r="S175">
            <v>2644.85</v>
          </cell>
          <cell r="T175">
            <v>0</v>
          </cell>
          <cell r="U175">
            <v>0</v>
          </cell>
          <cell r="V175">
            <v>0</v>
          </cell>
          <cell r="W175">
            <v>0</v>
          </cell>
          <cell r="X175">
            <v>0</v>
          </cell>
          <cell r="Y175">
            <v>0</v>
          </cell>
          <cell r="Z175">
            <v>0</v>
          </cell>
          <cell r="AA175">
            <v>0</v>
          </cell>
          <cell r="AB175">
            <v>0</v>
          </cell>
          <cell r="AC175">
            <v>0</v>
          </cell>
          <cell r="AD175">
            <v>0</v>
          </cell>
        </row>
        <row r="176">
          <cell r="B176" t="str">
            <v>KITSAP CO -REGULATEDCOMMERCIAL - REARLOADR2YDEM</v>
          </cell>
          <cell r="J176" t="str">
            <v>R2YDEM</v>
          </cell>
          <cell r="K176" t="str">
            <v>2 YD 1X EOW</v>
          </cell>
          <cell r="S176">
            <v>0</v>
          </cell>
          <cell r="T176">
            <v>0</v>
          </cell>
          <cell r="U176">
            <v>0</v>
          </cell>
          <cell r="V176">
            <v>0</v>
          </cell>
          <cell r="W176">
            <v>0</v>
          </cell>
          <cell r="X176">
            <v>0</v>
          </cell>
          <cell r="Y176">
            <v>0</v>
          </cell>
          <cell r="Z176">
            <v>0</v>
          </cell>
          <cell r="AA176">
            <v>0</v>
          </cell>
          <cell r="AB176">
            <v>0</v>
          </cell>
          <cell r="AC176">
            <v>0</v>
          </cell>
          <cell r="AD176">
            <v>0</v>
          </cell>
        </row>
        <row r="177">
          <cell r="B177" t="str">
            <v>KITSAP CO -REGULATEDCOMMERCIAL - REARLOADR2YDRENTM</v>
          </cell>
          <cell r="J177" t="str">
            <v>R2YDRENTM</v>
          </cell>
          <cell r="K177" t="str">
            <v>2YD CONTAINER RENT-MTHLY</v>
          </cell>
          <cell r="S177">
            <v>2384.06</v>
          </cell>
          <cell r="T177">
            <v>0</v>
          </cell>
          <cell r="U177">
            <v>0</v>
          </cell>
          <cell r="V177">
            <v>0</v>
          </cell>
          <cell r="W177">
            <v>0</v>
          </cell>
          <cell r="X177">
            <v>0</v>
          </cell>
          <cell r="Y177">
            <v>0</v>
          </cell>
          <cell r="Z177">
            <v>0</v>
          </cell>
          <cell r="AA177">
            <v>0</v>
          </cell>
          <cell r="AB177">
            <v>0</v>
          </cell>
          <cell r="AC177">
            <v>0</v>
          </cell>
          <cell r="AD177">
            <v>0</v>
          </cell>
        </row>
        <row r="178">
          <cell r="B178" t="str">
            <v>KITSAP CO -REGULATEDCOMMERCIAL - REARLOADR2YDRENTT</v>
          </cell>
          <cell r="J178" t="str">
            <v>R2YDRENTT</v>
          </cell>
          <cell r="K178" t="str">
            <v>2YD TEMP CONTAINER RENT</v>
          </cell>
          <cell r="S178">
            <v>20.7</v>
          </cell>
          <cell r="T178">
            <v>0</v>
          </cell>
          <cell r="U178">
            <v>0</v>
          </cell>
          <cell r="V178">
            <v>0</v>
          </cell>
          <cell r="W178">
            <v>0</v>
          </cell>
          <cell r="X178">
            <v>0</v>
          </cell>
          <cell r="Y178">
            <v>0</v>
          </cell>
          <cell r="Z178">
            <v>0</v>
          </cell>
          <cell r="AA178">
            <v>0</v>
          </cell>
          <cell r="AB178">
            <v>0</v>
          </cell>
          <cell r="AC178">
            <v>0</v>
          </cell>
          <cell r="AD178">
            <v>0</v>
          </cell>
        </row>
        <row r="179">
          <cell r="B179" t="str">
            <v>KITSAP CO -REGULATEDCOMMERCIAL - REARLOADR2YDRENTTM</v>
          </cell>
          <cell r="J179" t="str">
            <v>R2YDRENTTM</v>
          </cell>
          <cell r="K179" t="str">
            <v>2 YD TEMP CONT RENT MONTH</v>
          </cell>
          <cell r="S179">
            <v>41.26</v>
          </cell>
          <cell r="T179">
            <v>0</v>
          </cell>
          <cell r="U179">
            <v>0</v>
          </cell>
          <cell r="V179">
            <v>0</v>
          </cell>
          <cell r="W179">
            <v>0</v>
          </cell>
          <cell r="X179">
            <v>0</v>
          </cell>
          <cell r="Y179">
            <v>0</v>
          </cell>
          <cell r="Z179">
            <v>0</v>
          </cell>
          <cell r="AA179">
            <v>0</v>
          </cell>
          <cell r="AB179">
            <v>0</v>
          </cell>
          <cell r="AC179">
            <v>0</v>
          </cell>
          <cell r="AD179">
            <v>0</v>
          </cell>
        </row>
        <row r="180">
          <cell r="B180" t="str">
            <v>KITSAP CO -REGULATEDCOMMERCIAL - REARLOADR2YDWK</v>
          </cell>
          <cell r="J180" t="str">
            <v>R2YDWK</v>
          </cell>
          <cell r="K180" t="str">
            <v>2 YD 1X WEEKLY</v>
          </cell>
          <cell r="S180">
            <v>15850.32</v>
          </cell>
          <cell r="T180">
            <v>0</v>
          </cell>
          <cell r="U180">
            <v>0</v>
          </cell>
          <cell r="V180">
            <v>0</v>
          </cell>
          <cell r="W180">
            <v>0</v>
          </cell>
          <cell r="X180">
            <v>0</v>
          </cell>
          <cell r="Y180">
            <v>0</v>
          </cell>
          <cell r="Z180">
            <v>0</v>
          </cell>
          <cell r="AA180">
            <v>0</v>
          </cell>
          <cell r="AB180">
            <v>0</v>
          </cell>
          <cell r="AC180">
            <v>0</v>
          </cell>
          <cell r="AD180">
            <v>0</v>
          </cell>
        </row>
        <row r="181">
          <cell r="B181" t="str">
            <v>KITSAP CO -REGULATEDCOMMERCIAL - REARLOADUNLOCKRECY</v>
          </cell>
          <cell r="J181" t="str">
            <v>UNLOCKRECY</v>
          </cell>
          <cell r="K181" t="str">
            <v>UNLOCK / UNLATCH RECY</v>
          </cell>
          <cell r="S181">
            <v>5</v>
          </cell>
          <cell r="T181">
            <v>0</v>
          </cell>
          <cell r="U181">
            <v>0</v>
          </cell>
          <cell r="V181">
            <v>0</v>
          </cell>
          <cell r="W181">
            <v>0</v>
          </cell>
          <cell r="X181">
            <v>0</v>
          </cell>
          <cell r="Y181">
            <v>0</v>
          </cell>
          <cell r="Z181">
            <v>0</v>
          </cell>
          <cell r="AA181">
            <v>0</v>
          </cell>
          <cell r="AB181">
            <v>0</v>
          </cell>
          <cell r="AC181">
            <v>0</v>
          </cell>
          <cell r="AD181">
            <v>0</v>
          </cell>
        </row>
        <row r="182">
          <cell r="B182" t="str">
            <v>KITSAP CO -REGULATEDCOMMERCIAL - REARLOADUNLOCKREF</v>
          </cell>
          <cell r="J182" t="str">
            <v>UNLOCKREF</v>
          </cell>
          <cell r="K182" t="str">
            <v>UNLOCK / UNLATCH REFUSE</v>
          </cell>
          <cell r="S182">
            <v>270.70999999999998</v>
          </cell>
          <cell r="T182">
            <v>0</v>
          </cell>
          <cell r="U182">
            <v>0</v>
          </cell>
          <cell r="V182">
            <v>0</v>
          </cell>
          <cell r="W182">
            <v>0</v>
          </cell>
          <cell r="X182">
            <v>0</v>
          </cell>
          <cell r="Y182">
            <v>0</v>
          </cell>
          <cell r="Z182">
            <v>0</v>
          </cell>
          <cell r="AA182">
            <v>0</v>
          </cell>
          <cell r="AB182">
            <v>0</v>
          </cell>
          <cell r="AC182">
            <v>0</v>
          </cell>
          <cell r="AD182">
            <v>0</v>
          </cell>
        </row>
        <row r="183">
          <cell r="B183" t="str">
            <v>KITSAP CO -REGULATEDCOMMERCIAL - REARLOADCDELC</v>
          </cell>
          <cell r="J183" t="str">
            <v>CDELC</v>
          </cell>
          <cell r="K183" t="str">
            <v>CONTAINER DELIVERY CHARGE</v>
          </cell>
          <cell r="S183">
            <v>54</v>
          </cell>
          <cell r="T183">
            <v>0</v>
          </cell>
          <cell r="U183">
            <v>0</v>
          </cell>
          <cell r="V183">
            <v>0</v>
          </cell>
          <cell r="W183">
            <v>0</v>
          </cell>
          <cell r="X183">
            <v>0</v>
          </cell>
          <cell r="Y183">
            <v>0</v>
          </cell>
          <cell r="Z183">
            <v>0</v>
          </cell>
          <cell r="AA183">
            <v>0</v>
          </cell>
          <cell r="AB183">
            <v>0</v>
          </cell>
          <cell r="AC183">
            <v>0</v>
          </cell>
          <cell r="AD183">
            <v>0</v>
          </cell>
        </row>
        <row r="184">
          <cell r="B184" t="str">
            <v>KITSAP CO -REGULATEDCOMMERCIAL - REARLOADCOMCAN</v>
          </cell>
          <cell r="J184" t="str">
            <v>COMCAN</v>
          </cell>
          <cell r="K184" t="str">
            <v>COMMERCIAL CAN EXTRA</v>
          </cell>
          <cell r="S184">
            <v>144.87</v>
          </cell>
          <cell r="T184">
            <v>0</v>
          </cell>
          <cell r="U184">
            <v>0</v>
          </cell>
          <cell r="V184">
            <v>0</v>
          </cell>
          <cell r="W184">
            <v>0</v>
          </cell>
          <cell r="X184">
            <v>0</v>
          </cell>
          <cell r="Y184">
            <v>0</v>
          </cell>
          <cell r="Z184">
            <v>0</v>
          </cell>
          <cell r="AA184">
            <v>0</v>
          </cell>
          <cell r="AB184">
            <v>0</v>
          </cell>
          <cell r="AC184">
            <v>0</v>
          </cell>
          <cell r="AD184">
            <v>0</v>
          </cell>
        </row>
        <row r="185">
          <cell r="B185" t="str">
            <v>KITSAP CO -REGULATEDCOMMERCIAL - REARLOADR1.5YDPU</v>
          </cell>
          <cell r="J185" t="str">
            <v>R1.5YDPU</v>
          </cell>
          <cell r="K185" t="str">
            <v>1.5YD CONTAINER PICKUP</v>
          </cell>
          <cell r="S185">
            <v>33.1</v>
          </cell>
          <cell r="T185">
            <v>0</v>
          </cell>
          <cell r="U185">
            <v>0</v>
          </cell>
          <cell r="V185">
            <v>0</v>
          </cell>
          <cell r="W185">
            <v>0</v>
          </cell>
          <cell r="X185">
            <v>0</v>
          </cell>
          <cell r="Y185">
            <v>0</v>
          </cell>
          <cell r="Z185">
            <v>0</v>
          </cell>
          <cell r="AA185">
            <v>0</v>
          </cell>
          <cell r="AB185">
            <v>0</v>
          </cell>
          <cell r="AC185">
            <v>0</v>
          </cell>
          <cell r="AD185">
            <v>0</v>
          </cell>
        </row>
        <row r="186">
          <cell r="B186" t="str">
            <v>KITSAP CO -REGULATEDCOMMERCIAL - REARLOADR2YDPU</v>
          </cell>
          <cell r="J186" t="str">
            <v>R2YDPU</v>
          </cell>
          <cell r="K186" t="str">
            <v>2YD CONTAINER PICKUP</v>
          </cell>
          <cell r="S186">
            <v>21.67</v>
          </cell>
          <cell r="T186">
            <v>0</v>
          </cell>
          <cell r="U186">
            <v>0</v>
          </cell>
          <cell r="V186">
            <v>0</v>
          </cell>
          <cell r="W186">
            <v>0</v>
          </cell>
          <cell r="X186">
            <v>0</v>
          </cell>
          <cell r="Y186">
            <v>0</v>
          </cell>
          <cell r="Z186">
            <v>0</v>
          </cell>
          <cell r="AA186">
            <v>0</v>
          </cell>
          <cell r="AB186">
            <v>0</v>
          </cell>
          <cell r="AC186">
            <v>0</v>
          </cell>
          <cell r="AD186">
            <v>0</v>
          </cell>
        </row>
        <row r="187">
          <cell r="B187" t="str">
            <v>KITSAP CO -REGULATEDCOMMERCIAL - REARLOADR2YDRENTTM</v>
          </cell>
          <cell r="J187" t="str">
            <v>R2YDRENTTM</v>
          </cell>
          <cell r="K187" t="str">
            <v>2 YD TEMP CONT RENT MONTH</v>
          </cell>
          <cell r="S187">
            <v>-4.1399999999999997</v>
          </cell>
          <cell r="T187">
            <v>0</v>
          </cell>
          <cell r="U187">
            <v>0</v>
          </cell>
          <cell r="V187">
            <v>0</v>
          </cell>
          <cell r="W187">
            <v>0</v>
          </cell>
          <cell r="X187">
            <v>0</v>
          </cell>
          <cell r="Y187">
            <v>0</v>
          </cell>
          <cell r="Z187">
            <v>0</v>
          </cell>
          <cell r="AA187">
            <v>0</v>
          </cell>
          <cell r="AB187">
            <v>0</v>
          </cell>
          <cell r="AC187">
            <v>0</v>
          </cell>
          <cell r="AD187">
            <v>0</v>
          </cell>
        </row>
        <row r="188">
          <cell r="B188" t="str">
            <v>KITSAP CO -REGULATEDCOMMERCIAL - REARLOADR2YDWK</v>
          </cell>
          <cell r="J188" t="str">
            <v>R2YDWK</v>
          </cell>
          <cell r="K188" t="str">
            <v>2 YD 1X WEEKLY</v>
          </cell>
          <cell r="S188">
            <v>-97.78</v>
          </cell>
          <cell r="T188">
            <v>0</v>
          </cell>
          <cell r="U188">
            <v>0</v>
          </cell>
          <cell r="V188">
            <v>0</v>
          </cell>
          <cell r="W188">
            <v>0</v>
          </cell>
          <cell r="X188">
            <v>0</v>
          </cell>
          <cell r="Y188">
            <v>0</v>
          </cell>
          <cell r="Z188">
            <v>0</v>
          </cell>
          <cell r="AA188">
            <v>0</v>
          </cell>
          <cell r="AB188">
            <v>0</v>
          </cell>
          <cell r="AC188">
            <v>0</v>
          </cell>
          <cell r="AD188">
            <v>0</v>
          </cell>
        </row>
        <row r="189">
          <cell r="B189" t="str">
            <v>KITSAP CO -REGULATEDCOMMERCIAL - REARLOADROLLOUTOC</v>
          </cell>
          <cell r="J189" t="str">
            <v>ROLLOUTOC</v>
          </cell>
          <cell r="K189" t="str">
            <v>ROLL OUT</v>
          </cell>
          <cell r="S189">
            <v>482.4</v>
          </cell>
          <cell r="T189">
            <v>0</v>
          </cell>
          <cell r="U189">
            <v>0</v>
          </cell>
          <cell r="V189">
            <v>0</v>
          </cell>
          <cell r="W189">
            <v>0</v>
          </cell>
          <cell r="X189">
            <v>0</v>
          </cell>
          <cell r="Y189">
            <v>0</v>
          </cell>
          <cell r="Z189">
            <v>0</v>
          </cell>
          <cell r="AA189">
            <v>0</v>
          </cell>
          <cell r="AB189">
            <v>0</v>
          </cell>
          <cell r="AC189">
            <v>0</v>
          </cell>
          <cell r="AD189">
            <v>0</v>
          </cell>
        </row>
        <row r="190">
          <cell r="B190" t="str">
            <v>KITSAP CO -REGULATEDCOMMERCIAL - REARLOADUNLOCKREF</v>
          </cell>
          <cell r="J190" t="str">
            <v>UNLOCKREF</v>
          </cell>
          <cell r="K190" t="str">
            <v>UNLOCK / UNLATCH REFUSE</v>
          </cell>
          <cell r="S190">
            <v>12.65</v>
          </cell>
          <cell r="T190">
            <v>0</v>
          </cell>
          <cell r="U190">
            <v>0</v>
          </cell>
          <cell r="V190">
            <v>0</v>
          </cell>
          <cell r="W190">
            <v>0</v>
          </cell>
          <cell r="X190">
            <v>0</v>
          </cell>
          <cell r="Y190">
            <v>0</v>
          </cell>
          <cell r="Z190">
            <v>0</v>
          </cell>
          <cell r="AA190">
            <v>0</v>
          </cell>
          <cell r="AB190">
            <v>0</v>
          </cell>
          <cell r="AC190">
            <v>0</v>
          </cell>
          <cell r="AD190">
            <v>0</v>
          </cell>
        </row>
        <row r="191">
          <cell r="B191" t="str">
            <v>KITSAP CO -REGULATEDCOMMERCIAL RECYCLEWLKNRE1RECY</v>
          </cell>
          <cell r="J191" t="str">
            <v>WLKNRE1RECY</v>
          </cell>
          <cell r="K191" t="str">
            <v>WALK IN 5-25FT EOW-RECYCL</v>
          </cell>
          <cell r="S191">
            <v>23.22</v>
          </cell>
          <cell r="T191">
            <v>0</v>
          </cell>
          <cell r="U191">
            <v>0</v>
          </cell>
          <cell r="V191">
            <v>0</v>
          </cell>
          <cell r="W191">
            <v>0</v>
          </cell>
          <cell r="X191">
            <v>0</v>
          </cell>
          <cell r="Y191">
            <v>0</v>
          </cell>
          <cell r="Z191">
            <v>0</v>
          </cell>
          <cell r="AA191">
            <v>0</v>
          </cell>
          <cell r="AB191">
            <v>0</v>
          </cell>
          <cell r="AC191">
            <v>0</v>
          </cell>
          <cell r="AD191">
            <v>0</v>
          </cell>
        </row>
        <row r="192">
          <cell r="B192" t="str">
            <v>KITSAP CO -REGULATEDCOMMERCIAL RECYCLE96CRCONGM1</v>
          </cell>
          <cell r="J192" t="str">
            <v>96CRCONGM1</v>
          </cell>
          <cell r="K192" t="str">
            <v>96 COMMINGLE NG-MNTHLY</v>
          </cell>
          <cell r="S192">
            <v>15.88</v>
          </cell>
          <cell r="T192">
            <v>0</v>
          </cell>
          <cell r="U192">
            <v>0</v>
          </cell>
          <cell r="V192">
            <v>0</v>
          </cell>
          <cell r="W192">
            <v>0</v>
          </cell>
          <cell r="X192">
            <v>0</v>
          </cell>
          <cell r="Y192">
            <v>0</v>
          </cell>
          <cell r="Z192">
            <v>0</v>
          </cell>
          <cell r="AA192">
            <v>0</v>
          </cell>
          <cell r="AB192">
            <v>0</v>
          </cell>
          <cell r="AC192">
            <v>0</v>
          </cell>
          <cell r="AD192">
            <v>0</v>
          </cell>
        </row>
        <row r="193">
          <cell r="B193" t="str">
            <v>KITSAP CO -REGULATEDCOMMERCIAL RECYCLER2YDOCCW</v>
          </cell>
          <cell r="J193" t="str">
            <v>R2YDOCCW</v>
          </cell>
          <cell r="K193" t="str">
            <v>2YD OCC-WEEKLY</v>
          </cell>
          <cell r="S193">
            <v>67.97</v>
          </cell>
          <cell r="T193">
            <v>0</v>
          </cell>
          <cell r="U193">
            <v>0</v>
          </cell>
          <cell r="V193">
            <v>0</v>
          </cell>
          <cell r="W193">
            <v>0</v>
          </cell>
          <cell r="X193">
            <v>0</v>
          </cell>
          <cell r="Y193">
            <v>0</v>
          </cell>
          <cell r="Z193">
            <v>0</v>
          </cell>
          <cell r="AA193">
            <v>0</v>
          </cell>
          <cell r="AB193">
            <v>0</v>
          </cell>
          <cell r="AC193">
            <v>0</v>
          </cell>
          <cell r="AD193">
            <v>0</v>
          </cell>
        </row>
        <row r="194">
          <cell r="B194" t="str">
            <v>KITSAP CO -REGULATEDCOMMERCIAL RECYCLERECYCLERMA</v>
          </cell>
          <cell r="J194" t="str">
            <v>RECYCLERMA</v>
          </cell>
          <cell r="K194" t="str">
            <v>VALUE OF RECYCLEABLES</v>
          </cell>
          <cell r="S194">
            <v>-229.67</v>
          </cell>
          <cell r="T194">
            <v>0</v>
          </cell>
          <cell r="U194">
            <v>0</v>
          </cell>
          <cell r="V194">
            <v>0</v>
          </cell>
          <cell r="W194">
            <v>0</v>
          </cell>
          <cell r="X194">
            <v>0</v>
          </cell>
          <cell r="Y194">
            <v>0</v>
          </cell>
          <cell r="Z194">
            <v>0</v>
          </cell>
          <cell r="AA194">
            <v>0</v>
          </cell>
          <cell r="AB194">
            <v>0</v>
          </cell>
          <cell r="AC194">
            <v>0</v>
          </cell>
          <cell r="AD194">
            <v>0</v>
          </cell>
        </row>
        <row r="195">
          <cell r="B195" t="str">
            <v>KITSAP CO -REGULATEDCOMMERCIAL RECYCLERECYCRMA</v>
          </cell>
          <cell r="J195" t="str">
            <v>RECYCRMA</v>
          </cell>
          <cell r="K195" t="str">
            <v>RECYCLE MONTHLY ARREARS</v>
          </cell>
          <cell r="S195">
            <v>1090.04</v>
          </cell>
          <cell r="T195">
            <v>0</v>
          </cell>
          <cell r="U195">
            <v>0</v>
          </cell>
          <cell r="V195">
            <v>0</v>
          </cell>
          <cell r="W195">
            <v>0</v>
          </cell>
          <cell r="X195">
            <v>0</v>
          </cell>
          <cell r="Y195">
            <v>0</v>
          </cell>
          <cell r="Z195">
            <v>0</v>
          </cell>
          <cell r="AA195">
            <v>0</v>
          </cell>
          <cell r="AB195">
            <v>0</v>
          </cell>
          <cell r="AC195">
            <v>0</v>
          </cell>
          <cell r="AD195">
            <v>0</v>
          </cell>
        </row>
        <row r="196">
          <cell r="B196" t="str">
            <v>KITSAP CO -REGULATEDCOMMERCIAL RECYCLERECYLOCK</v>
          </cell>
          <cell r="J196" t="str">
            <v>RECYLOCK</v>
          </cell>
          <cell r="K196" t="str">
            <v>LOCK/UNLOCK RECYCLING</v>
          </cell>
          <cell r="S196">
            <v>12.65</v>
          </cell>
          <cell r="T196">
            <v>0</v>
          </cell>
          <cell r="U196">
            <v>0</v>
          </cell>
          <cell r="V196">
            <v>0</v>
          </cell>
          <cell r="W196">
            <v>0</v>
          </cell>
          <cell r="X196">
            <v>0</v>
          </cell>
          <cell r="Y196">
            <v>0</v>
          </cell>
          <cell r="Z196">
            <v>0</v>
          </cell>
          <cell r="AA196">
            <v>0</v>
          </cell>
          <cell r="AB196">
            <v>0</v>
          </cell>
          <cell r="AC196">
            <v>0</v>
          </cell>
          <cell r="AD196">
            <v>0</v>
          </cell>
        </row>
        <row r="197">
          <cell r="B197" t="str">
            <v>KITSAP CO -REGULATEDCOMMERCIAL RECYCLEWLKNRECY</v>
          </cell>
          <cell r="J197" t="str">
            <v>WLKNRECY</v>
          </cell>
          <cell r="K197" t="str">
            <v>WALK IN RECYCLE</v>
          </cell>
          <cell r="S197">
            <v>2.66</v>
          </cell>
          <cell r="T197">
            <v>0</v>
          </cell>
          <cell r="U197">
            <v>0</v>
          </cell>
          <cell r="V197">
            <v>0</v>
          </cell>
          <cell r="W197">
            <v>0</v>
          </cell>
          <cell r="X197">
            <v>0</v>
          </cell>
          <cell r="Y197">
            <v>0</v>
          </cell>
          <cell r="Z197">
            <v>0</v>
          </cell>
          <cell r="AA197">
            <v>0</v>
          </cell>
          <cell r="AB197">
            <v>0</v>
          </cell>
          <cell r="AC197">
            <v>0</v>
          </cell>
          <cell r="AD197">
            <v>0</v>
          </cell>
        </row>
        <row r="198">
          <cell r="B198" t="str">
            <v>KITSAP CO -REGULATEDPAYMENTSCC-KOL</v>
          </cell>
          <cell r="J198" t="str">
            <v>CC-KOL</v>
          </cell>
          <cell r="K198" t="str">
            <v>ONLINE PAYMENT-CC</v>
          </cell>
          <cell r="S198">
            <v>-16476.240000000002</v>
          </cell>
          <cell r="T198">
            <v>0</v>
          </cell>
          <cell r="U198">
            <v>0</v>
          </cell>
          <cell r="V198">
            <v>0</v>
          </cell>
          <cell r="W198">
            <v>0</v>
          </cell>
          <cell r="X198">
            <v>0</v>
          </cell>
          <cell r="Y198">
            <v>0</v>
          </cell>
          <cell r="Z198">
            <v>0</v>
          </cell>
          <cell r="AA198">
            <v>0</v>
          </cell>
          <cell r="AB198">
            <v>0</v>
          </cell>
          <cell r="AC198">
            <v>0</v>
          </cell>
          <cell r="AD198">
            <v>0</v>
          </cell>
        </row>
        <row r="199">
          <cell r="B199" t="str">
            <v>KITSAP CO -REGULATEDPAYMENTSCCREF-KOL</v>
          </cell>
          <cell r="J199" t="str">
            <v>CCREF-KOL</v>
          </cell>
          <cell r="K199" t="str">
            <v>CREDIT CARD REFUND</v>
          </cell>
          <cell r="S199">
            <v>4.3</v>
          </cell>
          <cell r="T199">
            <v>0</v>
          </cell>
          <cell r="U199">
            <v>0</v>
          </cell>
          <cell r="V199">
            <v>0</v>
          </cell>
          <cell r="W199">
            <v>0</v>
          </cell>
          <cell r="X199">
            <v>0</v>
          </cell>
          <cell r="Y199">
            <v>0</v>
          </cell>
          <cell r="Z199">
            <v>0</v>
          </cell>
          <cell r="AA199">
            <v>0</v>
          </cell>
          <cell r="AB199">
            <v>0</v>
          </cell>
          <cell r="AC199">
            <v>0</v>
          </cell>
          <cell r="AD199">
            <v>0</v>
          </cell>
        </row>
        <row r="200">
          <cell r="B200" t="str">
            <v>KITSAP CO -REGULATEDPAYMENTSPAY</v>
          </cell>
          <cell r="J200" t="str">
            <v>PAY</v>
          </cell>
          <cell r="K200" t="str">
            <v>PAYMENT-THANK YOU!</v>
          </cell>
          <cell r="S200">
            <v>-1532.7</v>
          </cell>
          <cell r="T200">
            <v>0</v>
          </cell>
          <cell r="U200">
            <v>0</v>
          </cell>
          <cell r="V200">
            <v>0</v>
          </cell>
          <cell r="W200">
            <v>0</v>
          </cell>
          <cell r="X200">
            <v>0</v>
          </cell>
          <cell r="Y200">
            <v>0</v>
          </cell>
          <cell r="Z200">
            <v>0</v>
          </cell>
          <cell r="AA200">
            <v>0</v>
          </cell>
          <cell r="AB200">
            <v>0</v>
          </cell>
          <cell r="AC200">
            <v>0</v>
          </cell>
          <cell r="AD200">
            <v>0</v>
          </cell>
        </row>
        <row r="201">
          <cell r="B201" t="str">
            <v>KITSAP CO -REGULATEDPAYMENTSPAY ICT</v>
          </cell>
          <cell r="J201" t="str">
            <v>PAY ICT</v>
          </cell>
          <cell r="K201" t="str">
            <v>I/C PAYMENT THANK YOU!</v>
          </cell>
          <cell r="S201">
            <v>-52.5</v>
          </cell>
          <cell r="T201">
            <v>0</v>
          </cell>
          <cell r="U201">
            <v>0</v>
          </cell>
          <cell r="V201">
            <v>0</v>
          </cell>
          <cell r="W201">
            <v>0</v>
          </cell>
          <cell r="X201">
            <v>0</v>
          </cell>
          <cell r="Y201">
            <v>0</v>
          </cell>
          <cell r="Z201">
            <v>0</v>
          </cell>
          <cell r="AA201">
            <v>0</v>
          </cell>
          <cell r="AB201">
            <v>0</v>
          </cell>
          <cell r="AC201">
            <v>0</v>
          </cell>
          <cell r="AD201">
            <v>0</v>
          </cell>
        </row>
        <row r="202">
          <cell r="B202" t="str">
            <v>KITSAP CO -REGULATEDPAYMENTSPAY-CFREE</v>
          </cell>
          <cell r="J202" t="str">
            <v>PAY-CFREE</v>
          </cell>
          <cell r="K202" t="str">
            <v>PAYMENT-THANK YOU</v>
          </cell>
          <cell r="S202">
            <v>-3995.28</v>
          </cell>
          <cell r="T202">
            <v>0</v>
          </cell>
          <cell r="U202">
            <v>0</v>
          </cell>
          <cell r="V202">
            <v>0</v>
          </cell>
          <cell r="W202">
            <v>0</v>
          </cell>
          <cell r="X202">
            <v>0</v>
          </cell>
          <cell r="Y202">
            <v>0</v>
          </cell>
          <cell r="Z202">
            <v>0</v>
          </cell>
          <cell r="AA202">
            <v>0</v>
          </cell>
          <cell r="AB202">
            <v>0</v>
          </cell>
          <cell r="AC202">
            <v>0</v>
          </cell>
          <cell r="AD202">
            <v>0</v>
          </cell>
        </row>
        <row r="203">
          <cell r="B203" t="str">
            <v>KITSAP CO -REGULATEDPAYMENTSPAY-KOL</v>
          </cell>
          <cell r="J203" t="str">
            <v>PAY-KOL</v>
          </cell>
          <cell r="K203" t="str">
            <v>PAYMENT-THANK YOU - OL</v>
          </cell>
          <cell r="S203">
            <v>-4871.95</v>
          </cell>
          <cell r="T203">
            <v>0</v>
          </cell>
          <cell r="U203">
            <v>0</v>
          </cell>
          <cell r="V203">
            <v>0</v>
          </cell>
          <cell r="W203">
            <v>0</v>
          </cell>
          <cell r="X203">
            <v>0</v>
          </cell>
          <cell r="Y203">
            <v>0</v>
          </cell>
          <cell r="Z203">
            <v>0</v>
          </cell>
          <cell r="AA203">
            <v>0</v>
          </cell>
          <cell r="AB203">
            <v>0</v>
          </cell>
          <cell r="AC203">
            <v>0</v>
          </cell>
          <cell r="AD203">
            <v>0</v>
          </cell>
        </row>
        <row r="204">
          <cell r="B204" t="str">
            <v>KITSAP CO -REGULATEDPAYMENTSPAY-ORCC</v>
          </cell>
          <cell r="J204" t="str">
            <v>PAY-ORCC</v>
          </cell>
          <cell r="K204" t="str">
            <v>ORCC PAYMENT</v>
          </cell>
          <cell r="S204">
            <v>-57.31</v>
          </cell>
          <cell r="T204">
            <v>0</v>
          </cell>
          <cell r="U204">
            <v>0</v>
          </cell>
          <cell r="V204">
            <v>0</v>
          </cell>
          <cell r="W204">
            <v>0</v>
          </cell>
          <cell r="X204">
            <v>0</v>
          </cell>
          <cell r="Y204">
            <v>0</v>
          </cell>
          <cell r="Z204">
            <v>0</v>
          </cell>
          <cell r="AA204">
            <v>0</v>
          </cell>
          <cell r="AB204">
            <v>0</v>
          </cell>
          <cell r="AC204">
            <v>0</v>
          </cell>
          <cell r="AD204">
            <v>0</v>
          </cell>
        </row>
        <row r="205">
          <cell r="B205" t="str">
            <v>KITSAP CO -REGULATEDPAYMENTSPAY-RPPS</v>
          </cell>
          <cell r="J205" t="str">
            <v>PAY-RPPS</v>
          </cell>
          <cell r="K205" t="str">
            <v>RPSS PAYMENT</v>
          </cell>
          <cell r="S205">
            <v>-1494.36</v>
          </cell>
          <cell r="T205">
            <v>0</v>
          </cell>
          <cell r="U205">
            <v>0</v>
          </cell>
          <cell r="V205">
            <v>0</v>
          </cell>
          <cell r="W205">
            <v>0</v>
          </cell>
          <cell r="X205">
            <v>0</v>
          </cell>
          <cell r="Y205">
            <v>0</v>
          </cell>
          <cell r="Z205">
            <v>0</v>
          </cell>
          <cell r="AA205">
            <v>0</v>
          </cell>
          <cell r="AB205">
            <v>0</v>
          </cell>
          <cell r="AC205">
            <v>0</v>
          </cell>
          <cell r="AD205">
            <v>0</v>
          </cell>
        </row>
        <row r="206">
          <cell r="B206" t="str">
            <v>KITSAP CO -REGULATEDPAYMENTSPAYL</v>
          </cell>
          <cell r="J206" t="str">
            <v>PAYL</v>
          </cell>
          <cell r="K206" t="str">
            <v>PAYMENT-THANK YOU!</v>
          </cell>
          <cell r="S206">
            <v>-4832.1400000000003</v>
          </cell>
          <cell r="T206">
            <v>0</v>
          </cell>
          <cell r="U206">
            <v>0</v>
          </cell>
          <cell r="V206">
            <v>0</v>
          </cell>
          <cell r="W206">
            <v>0</v>
          </cell>
          <cell r="X206">
            <v>0</v>
          </cell>
          <cell r="Y206">
            <v>0</v>
          </cell>
          <cell r="Z206">
            <v>0</v>
          </cell>
          <cell r="AA206">
            <v>0</v>
          </cell>
          <cell r="AB206">
            <v>0</v>
          </cell>
          <cell r="AC206">
            <v>0</v>
          </cell>
          <cell r="AD206">
            <v>0</v>
          </cell>
        </row>
        <row r="207">
          <cell r="B207" t="str">
            <v>KITSAP CO -REGULATEDPAYMENTSPAYMET</v>
          </cell>
          <cell r="J207" t="str">
            <v>PAYMET</v>
          </cell>
          <cell r="K207" t="str">
            <v>METAVANTE ONLINE PAYMENT</v>
          </cell>
          <cell r="S207">
            <v>-252.81</v>
          </cell>
          <cell r="T207">
            <v>0</v>
          </cell>
          <cell r="U207">
            <v>0</v>
          </cell>
          <cell r="V207">
            <v>0</v>
          </cell>
          <cell r="W207">
            <v>0</v>
          </cell>
          <cell r="X207">
            <v>0</v>
          </cell>
          <cell r="Y207">
            <v>0</v>
          </cell>
          <cell r="Z207">
            <v>0</v>
          </cell>
          <cell r="AA207">
            <v>0</v>
          </cell>
          <cell r="AB207">
            <v>0</v>
          </cell>
          <cell r="AC207">
            <v>0</v>
          </cell>
          <cell r="AD207">
            <v>0</v>
          </cell>
        </row>
        <row r="208">
          <cell r="B208" t="str">
            <v>KITSAP CO -REGULATEDPAYMENTSRET-KOL</v>
          </cell>
          <cell r="J208" t="str">
            <v>RET-KOL</v>
          </cell>
          <cell r="K208" t="str">
            <v>ONLINE PAYMENT RETURN</v>
          </cell>
          <cell r="S208">
            <v>128.41</v>
          </cell>
          <cell r="T208">
            <v>0</v>
          </cell>
          <cell r="U208">
            <v>0</v>
          </cell>
          <cell r="V208">
            <v>0</v>
          </cell>
          <cell r="W208">
            <v>0</v>
          </cell>
          <cell r="X208">
            <v>0</v>
          </cell>
          <cell r="Y208">
            <v>0</v>
          </cell>
          <cell r="Z208">
            <v>0</v>
          </cell>
          <cell r="AA208">
            <v>0</v>
          </cell>
          <cell r="AB208">
            <v>0</v>
          </cell>
          <cell r="AC208">
            <v>0</v>
          </cell>
          <cell r="AD208">
            <v>0</v>
          </cell>
        </row>
        <row r="209">
          <cell r="B209" t="str">
            <v>KITSAP CO -REGULATEDPAYMENTSCC-KOL</v>
          </cell>
          <cell r="J209" t="str">
            <v>CC-KOL</v>
          </cell>
          <cell r="K209" t="str">
            <v>ONLINE PAYMENT-CC</v>
          </cell>
          <cell r="S209">
            <v>-12697.01</v>
          </cell>
          <cell r="T209">
            <v>0</v>
          </cell>
          <cell r="U209">
            <v>0</v>
          </cell>
          <cell r="V209">
            <v>0</v>
          </cell>
          <cell r="W209">
            <v>0</v>
          </cell>
          <cell r="X209">
            <v>0</v>
          </cell>
          <cell r="Y209">
            <v>0</v>
          </cell>
          <cell r="Z209">
            <v>0</v>
          </cell>
          <cell r="AA209">
            <v>0</v>
          </cell>
          <cell r="AB209">
            <v>0</v>
          </cell>
          <cell r="AC209">
            <v>0</v>
          </cell>
          <cell r="AD209">
            <v>0</v>
          </cell>
        </row>
        <row r="210">
          <cell r="B210" t="str">
            <v>KITSAP CO -REGULATEDPAYMENTSCCREF-KOL</v>
          </cell>
          <cell r="J210" t="str">
            <v>CCREF-KOL</v>
          </cell>
          <cell r="K210" t="str">
            <v>CREDIT CARD REFUND</v>
          </cell>
          <cell r="S210">
            <v>1019.3</v>
          </cell>
          <cell r="T210">
            <v>0</v>
          </cell>
          <cell r="U210">
            <v>0</v>
          </cell>
          <cell r="V210">
            <v>0</v>
          </cell>
          <cell r="W210">
            <v>0</v>
          </cell>
          <cell r="X210">
            <v>0</v>
          </cell>
          <cell r="Y210">
            <v>0</v>
          </cell>
          <cell r="Z210">
            <v>0</v>
          </cell>
          <cell r="AA210">
            <v>0</v>
          </cell>
          <cell r="AB210">
            <v>0</v>
          </cell>
          <cell r="AC210">
            <v>0</v>
          </cell>
          <cell r="AD210">
            <v>0</v>
          </cell>
        </row>
        <row r="211">
          <cell r="B211" t="str">
            <v>KITSAP CO -REGULATEDPAYMENTSPAY</v>
          </cell>
          <cell r="J211" t="str">
            <v>PAY</v>
          </cell>
          <cell r="K211" t="str">
            <v>PAYMENT-THANK YOU!</v>
          </cell>
          <cell r="S211">
            <v>-7713.68</v>
          </cell>
          <cell r="T211">
            <v>0</v>
          </cell>
          <cell r="U211">
            <v>0</v>
          </cell>
          <cell r="V211">
            <v>0</v>
          </cell>
          <cell r="W211">
            <v>0</v>
          </cell>
          <cell r="X211">
            <v>0</v>
          </cell>
          <cell r="Y211">
            <v>0</v>
          </cell>
          <cell r="Z211">
            <v>0</v>
          </cell>
          <cell r="AA211">
            <v>0</v>
          </cell>
          <cell r="AB211">
            <v>0</v>
          </cell>
          <cell r="AC211">
            <v>0</v>
          </cell>
          <cell r="AD211">
            <v>0</v>
          </cell>
        </row>
        <row r="212">
          <cell r="B212" t="str">
            <v>KITSAP CO -REGULATEDPAYMENTSPAY-CFREE</v>
          </cell>
          <cell r="J212" t="str">
            <v>PAY-CFREE</v>
          </cell>
          <cell r="K212" t="str">
            <v>PAYMENT-THANK YOU</v>
          </cell>
          <cell r="S212">
            <v>-820.5</v>
          </cell>
          <cell r="T212">
            <v>0</v>
          </cell>
          <cell r="U212">
            <v>0</v>
          </cell>
          <cell r="V212">
            <v>0</v>
          </cell>
          <cell r="W212">
            <v>0</v>
          </cell>
          <cell r="X212">
            <v>0</v>
          </cell>
          <cell r="Y212">
            <v>0</v>
          </cell>
          <cell r="Z212">
            <v>0</v>
          </cell>
          <cell r="AA212">
            <v>0</v>
          </cell>
          <cell r="AB212">
            <v>0</v>
          </cell>
          <cell r="AC212">
            <v>0</v>
          </cell>
          <cell r="AD212">
            <v>0</v>
          </cell>
        </row>
        <row r="213">
          <cell r="B213" t="str">
            <v>KITSAP CO -REGULATEDPAYMENTSPAY-KOL</v>
          </cell>
          <cell r="J213" t="str">
            <v>PAY-KOL</v>
          </cell>
          <cell r="K213" t="str">
            <v>PAYMENT-THANK YOU - OL</v>
          </cell>
          <cell r="S213">
            <v>-4425.08</v>
          </cell>
          <cell r="T213">
            <v>0</v>
          </cell>
          <cell r="U213">
            <v>0</v>
          </cell>
          <cell r="V213">
            <v>0</v>
          </cell>
          <cell r="W213">
            <v>0</v>
          </cell>
          <cell r="X213">
            <v>0</v>
          </cell>
          <cell r="Y213">
            <v>0</v>
          </cell>
          <cell r="Z213">
            <v>0</v>
          </cell>
          <cell r="AA213">
            <v>0</v>
          </cell>
          <cell r="AB213">
            <v>0</v>
          </cell>
          <cell r="AC213">
            <v>0</v>
          </cell>
          <cell r="AD213">
            <v>0</v>
          </cell>
        </row>
        <row r="214">
          <cell r="B214" t="str">
            <v>KITSAP CO -REGULATEDPAYMENTSPAY-NATL</v>
          </cell>
          <cell r="J214" t="str">
            <v>PAY-NATL</v>
          </cell>
          <cell r="K214" t="str">
            <v>PAYMENT THANK YOU</v>
          </cell>
          <cell r="S214">
            <v>-625.42999999999995</v>
          </cell>
          <cell r="T214">
            <v>0</v>
          </cell>
          <cell r="U214">
            <v>0</v>
          </cell>
          <cell r="V214">
            <v>0</v>
          </cell>
          <cell r="W214">
            <v>0</v>
          </cell>
          <cell r="X214">
            <v>0</v>
          </cell>
          <cell r="Y214">
            <v>0</v>
          </cell>
          <cell r="Z214">
            <v>0</v>
          </cell>
          <cell r="AA214">
            <v>0</v>
          </cell>
          <cell r="AB214">
            <v>0</v>
          </cell>
          <cell r="AC214">
            <v>0</v>
          </cell>
          <cell r="AD214">
            <v>0</v>
          </cell>
        </row>
        <row r="215">
          <cell r="B215" t="str">
            <v>KITSAP CO -REGULATEDPAYMENTSPAY-OAK</v>
          </cell>
          <cell r="J215" t="str">
            <v>PAY-OAK</v>
          </cell>
          <cell r="K215" t="str">
            <v>OAKLEAF PAYMENT</v>
          </cell>
          <cell r="S215">
            <v>-940.64</v>
          </cell>
          <cell r="T215">
            <v>0</v>
          </cell>
          <cell r="U215">
            <v>0</v>
          </cell>
          <cell r="V215">
            <v>0</v>
          </cell>
          <cell r="W215">
            <v>0</v>
          </cell>
          <cell r="X215">
            <v>0</v>
          </cell>
          <cell r="Y215">
            <v>0</v>
          </cell>
          <cell r="Z215">
            <v>0</v>
          </cell>
          <cell r="AA215">
            <v>0</v>
          </cell>
          <cell r="AB215">
            <v>0</v>
          </cell>
          <cell r="AC215">
            <v>0</v>
          </cell>
          <cell r="AD215">
            <v>0</v>
          </cell>
        </row>
        <row r="216">
          <cell r="B216" t="str">
            <v>KITSAP CO -REGULATEDPAYMENTSPAY-RPPS</v>
          </cell>
          <cell r="J216" t="str">
            <v>PAY-RPPS</v>
          </cell>
          <cell r="K216" t="str">
            <v>RPSS PAYMENT</v>
          </cell>
          <cell r="S216">
            <v>-825.4</v>
          </cell>
          <cell r="T216">
            <v>0</v>
          </cell>
          <cell r="U216">
            <v>0</v>
          </cell>
          <cell r="V216">
            <v>0</v>
          </cell>
          <cell r="W216">
            <v>0</v>
          </cell>
          <cell r="X216">
            <v>0</v>
          </cell>
          <cell r="Y216">
            <v>0</v>
          </cell>
          <cell r="Z216">
            <v>0</v>
          </cell>
          <cell r="AA216">
            <v>0</v>
          </cell>
          <cell r="AB216">
            <v>0</v>
          </cell>
          <cell r="AC216">
            <v>0</v>
          </cell>
          <cell r="AD216">
            <v>0</v>
          </cell>
        </row>
        <row r="217">
          <cell r="B217" t="str">
            <v>KITSAP CO -REGULATEDPAYMENTSPAYL</v>
          </cell>
          <cell r="J217" t="str">
            <v>PAYL</v>
          </cell>
          <cell r="K217" t="str">
            <v>PAYMENT-THANK YOU!</v>
          </cell>
          <cell r="S217">
            <v>-16599.23</v>
          </cell>
          <cell r="T217">
            <v>0</v>
          </cell>
          <cell r="U217">
            <v>0</v>
          </cell>
          <cell r="V217">
            <v>0</v>
          </cell>
          <cell r="W217">
            <v>0</v>
          </cell>
          <cell r="X217">
            <v>0</v>
          </cell>
          <cell r="Y217">
            <v>0</v>
          </cell>
          <cell r="Z217">
            <v>0</v>
          </cell>
          <cell r="AA217">
            <v>0</v>
          </cell>
          <cell r="AB217">
            <v>0</v>
          </cell>
          <cell r="AC217">
            <v>0</v>
          </cell>
          <cell r="AD217">
            <v>0</v>
          </cell>
        </row>
        <row r="218">
          <cell r="B218" t="str">
            <v>KITSAP CO -REGULATEDPAYMENTSPAYMET</v>
          </cell>
          <cell r="J218" t="str">
            <v>PAYMET</v>
          </cell>
          <cell r="K218" t="str">
            <v>METAVANTE ONLINE PAYMENT</v>
          </cell>
          <cell r="S218">
            <v>-7.23</v>
          </cell>
          <cell r="T218">
            <v>0</v>
          </cell>
          <cell r="U218">
            <v>0</v>
          </cell>
          <cell r="V218">
            <v>0</v>
          </cell>
          <cell r="W218">
            <v>0</v>
          </cell>
          <cell r="X218">
            <v>0</v>
          </cell>
          <cell r="Y218">
            <v>0</v>
          </cell>
          <cell r="Z218">
            <v>0</v>
          </cell>
          <cell r="AA218">
            <v>0</v>
          </cell>
          <cell r="AB218">
            <v>0</v>
          </cell>
          <cell r="AC218">
            <v>0</v>
          </cell>
          <cell r="AD218">
            <v>0</v>
          </cell>
        </row>
        <row r="219">
          <cell r="B219" t="str">
            <v>KITSAP CO -REGULATEDRESIDENTIAL32RW1</v>
          </cell>
          <cell r="J219" t="str">
            <v>32RW1</v>
          </cell>
          <cell r="K219" t="str">
            <v>1-32 GAL CAN-WEEKLY SVC</v>
          </cell>
          <cell r="S219">
            <v>29</v>
          </cell>
          <cell r="T219">
            <v>29</v>
          </cell>
          <cell r="U219">
            <v>0</v>
          </cell>
          <cell r="V219">
            <v>0</v>
          </cell>
          <cell r="W219">
            <v>0</v>
          </cell>
          <cell r="X219">
            <v>0</v>
          </cell>
          <cell r="Y219">
            <v>0</v>
          </cell>
          <cell r="Z219">
            <v>0</v>
          </cell>
          <cell r="AA219">
            <v>0</v>
          </cell>
          <cell r="AB219">
            <v>0</v>
          </cell>
          <cell r="AC219">
            <v>0</v>
          </cell>
          <cell r="AD219">
            <v>0</v>
          </cell>
        </row>
        <row r="220">
          <cell r="B220" t="str">
            <v>KITSAP CO -REGULATEDRESIDENTIAL32RW2</v>
          </cell>
          <cell r="J220" t="str">
            <v>32RW2</v>
          </cell>
          <cell r="K220" t="str">
            <v>2-32 GAL CANS-WEEKLY SVC</v>
          </cell>
          <cell r="S220">
            <v>21.34</v>
          </cell>
          <cell r="T220">
            <v>21.34</v>
          </cell>
          <cell r="U220">
            <v>0</v>
          </cell>
          <cell r="V220">
            <v>0</v>
          </cell>
          <cell r="W220">
            <v>0</v>
          </cell>
          <cell r="X220">
            <v>0</v>
          </cell>
          <cell r="Y220">
            <v>0</v>
          </cell>
          <cell r="Z220">
            <v>0</v>
          </cell>
          <cell r="AA220">
            <v>0</v>
          </cell>
          <cell r="AB220">
            <v>0</v>
          </cell>
          <cell r="AC220">
            <v>0</v>
          </cell>
          <cell r="AD220">
            <v>0</v>
          </cell>
        </row>
        <row r="221">
          <cell r="B221" t="str">
            <v>KITSAP CO -REGULATEDRESIDENTIAL35RE1</v>
          </cell>
          <cell r="J221" t="str">
            <v>35RE1</v>
          </cell>
          <cell r="K221" t="str">
            <v>1-35 GAL CART EOW SVC</v>
          </cell>
          <cell r="S221">
            <v>3454.5749999999998</v>
          </cell>
          <cell r="T221">
            <v>3454.5749999999998</v>
          </cell>
          <cell r="U221">
            <v>0</v>
          </cell>
          <cell r="V221">
            <v>0</v>
          </cell>
          <cell r="W221">
            <v>0</v>
          </cell>
          <cell r="X221">
            <v>0</v>
          </cell>
          <cell r="Y221">
            <v>0</v>
          </cell>
          <cell r="Z221">
            <v>0</v>
          </cell>
          <cell r="AA221">
            <v>0</v>
          </cell>
          <cell r="AB221">
            <v>0</v>
          </cell>
          <cell r="AC221">
            <v>0</v>
          </cell>
          <cell r="AD221">
            <v>0</v>
          </cell>
        </row>
        <row r="222">
          <cell r="B222" t="str">
            <v>KITSAP CO -REGULATEDRESIDENTIAL35RM1</v>
          </cell>
          <cell r="J222" t="str">
            <v>35RM1</v>
          </cell>
          <cell r="K222" t="str">
            <v>1-35 GAL CART MONTHLY SVC</v>
          </cell>
          <cell r="S222">
            <v>289.92</v>
          </cell>
          <cell r="T222">
            <v>289.92</v>
          </cell>
          <cell r="U222">
            <v>0</v>
          </cell>
          <cell r="V222">
            <v>0</v>
          </cell>
          <cell r="W222">
            <v>0</v>
          </cell>
          <cell r="X222">
            <v>0</v>
          </cell>
          <cell r="Y222">
            <v>0</v>
          </cell>
          <cell r="Z222">
            <v>0</v>
          </cell>
          <cell r="AA222">
            <v>0</v>
          </cell>
          <cell r="AB222">
            <v>0</v>
          </cell>
          <cell r="AC222">
            <v>0</v>
          </cell>
          <cell r="AD222">
            <v>0</v>
          </cell>
        </row>
        <row r="223">
          <cell r="B223" t="str">
            <v>KITSAP CO -REGULATEDRESIDENTIAL35RW1</v>
          </cell>
          <cell r="J223" t="str">
            <v>35RW1</v>
          </cell>
          <cell r="K223" t="str">
            <v>1-35 GAL CART WEEKLY SVC</v>
          </cell>
          <cell r="S223">
            <v>11659.42</v>
          </cell>
          <cell r="T223">
            <v>11659.42</v>
          </cell>
          <cell r="U223">
            <v>0</v>
          </cell>
          <cell r="V223">
            <v>0</v>
          </cell>
          <cell r="W223">
            <v>0</v>
          </cell>
          <cell r="X223">
            <v>0</v>
          </cell>
          <cell r="Y223">
            <v>0</v>
          </cell>
          <cell r="Z223">
            <v>0</v>
          </cell>
          <cell r="AA223">
            <v>0</v>
          </cell>
          <cell r="AB223">
            <v>0</v>
          </cell>
          <cell r="AC223">
            <v>0</v>
          </cell>
          <cell r="AD223">
            <v>0</v>
          </cell>
        </row>
        <row r="224">
          <cell r="B224" t="str">
            <v>KITSAP CO -REGULATEDRESIDENTIAL45RW1</v>
          </cell>
          <cell r="J224" t="str">
            <v>45RW1</v>
          </cell>
          <cell r="K224" t="str">
            <v>1-45 GAL CAN-WEEKLY SVC</v>
          </cell>
          <cell r="S224">
            <v>38.06</v>
          </cell>
          <cell r="T224">
            <v>38.06</v>
          </cell>
          <cell r="U224">
            <v>0</v>
          </cell>
          <cell r="V224">
            <v>0</v>
          </cell>
          <cell r="W224">
            <v>0</v>
          </cell>
          <cell r="X224">
            <v>0</v>
          </cell>
          <cell r="Y224">
            <v>0</v>
          </cell>
          <cell r="Z224">
            <v>0</v>
          </cell>
          <cell r="AA224">
            <v>0</v>
          </cell>
          <cell r="AB224">
            <v>0</v>
          </cell>
          <cell r="AC224">
            <v>0</v>
          </cell>
          <cell r="AD224">
            <v>0</v>
          </cell>
        </row>
        <row r="225">
          <cell r="B225" t="str">
            <v>KITSAP CO -REGULATEDRESIDENTIAL48RE1</v>
          </cell>
          <cell r="J225" t="str">
            <v>48RE1</v>
          </cell>
          <cell r="K225" t="str">
            <v>1-48 GAL EOW</v>
          </cell>
          <cell r="S225">
            <v>861.32500000000005</v>
          </cell>
          <cell r="T225">
            <v>861.32500000000005</v>
          </cell>
          <cell r="U225">
            <v>0</v>
          </cell>
          <cell r="V225">
            <v>0</v>
          </cell>
          <cell r="W225">
            <v>0</v>
          </cell>
          <cell r="X225">
            <v>0</v>
          </cell>
          <cell r="Y225">
            <v>0</v>
          </cell>
          <cell r="Z225">
            <v>0</v>
          </cell>
          <cell r="AA225">
            <v>0</v>
          </cell>
          <cell r="AB225">
            <v>0</v>
          </cell>
          <cell r="AC225">
            <v>0</v>
          </cell>
          <cell r="AD225">
            <v>0</v>
          </cell>
        </row>
        <row r="226">
          <cell r="B226" t="str">
            <v>KITSAP CO -REGULATEDRESIDENTIAL48RM1</v>
          </cell>
          <cell r="J226" t="str">
            <v>48RM1</v>
          </cell>
          <cell r="K226" t="str">
            <v>1-48 GAL MONTHLY</v>
          </cell>
          <cell r="S226">
            <v>30.24</v>
          </cell>
          <cell r="T226">
            <v>30.24</v>
          </cell>
          <cell r="U226">
            <v>0</v>
          </cell>
          <cell r="V226">
            <v>0</v>
          </cell>
          <cell r="W226">
            <v>0</v>
          </cell>
          <cell r="X226">
            <v>0</v>
          </cell>
          <cell r="Y226">
            <v>0</v>
          </cell>
          <cell r="Z226">
            <v>0</v>
          </cell>
          <cell r="AA226">
            <v>0</v>
          </cell>
          <cell r="AB226">
            <v>0</v>
          </cell>
          <cell r="AC226">
            <v>0</v>
          </cell>
          <cell r="AD226">
            <v>0</v>
          </cell>
        </row>
        <row r="227">
          <cell r="B227" t="str">
            <v>KITSAP CO -REGULATEDRESIDENTIAL48RW1</v>
          </cell>
          <cell r="J227" t="str">
            <v>48RW1</v>
          </cell>
          <cell r="K227" t="str">
            <v>1-48 GAL WEEKLY</v>
          </cell>
          <cell r="S227">
            <v>6107.5</v>
          </cell>
          <cell r="T227">
            <v>6107.5</v>
          </cell>
          <cell r="U227">
            <v>0</v>
          </cell>
          <cell r="V227">
            <v>0</v>
          </cell>
          <cell r="W227">
            <v>0</v>
          </cell>
          <cell r="X227">
            <v>0</v>
          </cell>
          <cell r="Y227">
            <v>0</v>
          </cell>
          <cell r="Z227">
            <v>0</v>
          </cell>
          <cell r="AA227">
            <v>0</v>
          </cell>
          <cell r="AB227">
            <v>0</v>
          </cell>
          <cell r="AC227">
            <v>0</v>
          </cell>
          <cell r="AD227">
            <v>0</v>
          </cell>
        </row>
        <row r="228">
          <cell r="B228" t="str">
            <v>KITSAP CO -REGULATEDRESIDENTIAL64RE1</v>
          </cell>
          <cell r="J228" t="str">
            <v>64RE1</v>
          </cell>
          <cell r="K228" t="str">
            <v>1-64 GAL EOW</v>
          </cell>
          <cell r="S228">
            <v>1381.2149999999999</v>
          </cell>
          <cell r="T228">
            <v>1381.2149999999999</v>
          </cell>
          <cell r="U228">
            <v>0</v>
          </cell>
          <cell r="V228">
            <v>0</v>
          </cell>
          <cell r="W228">
            <v>0</v>
          </cell>
          <cell r="X228">
            <v>0</v>
          </cell>
          <cell r="Y228">
            <v>0</v>
          </cell>
          <cell r="Z228">
            <v>0</v>
          </cell>
          <cell r="AA228">
            <v>0</v>
          </cell>
          <cell r="AB228">
            <v>0</v>
          </cell>
          <cell r="AC228">
            <v>0</v>
          </cell>
          <cell r="AD228">
            <v>0</v>
          </cell>
        </row>
        <row r="229">
          <cell r="B229" t="str">
            <v>KITSAP CO -REGULATEDRESIDENTIAL64RM1</v>
          </cell>
          <cell r="J229" t="str">
            <v>64RM1</v>
          </cell>
          <cell r="K229" t="str">
            <v>1-64 GAL MONTHLY</v>
          </cell>
          <cell r="S229">
            <v>89</v>
          </cell>
          <cell r="T229">
            <v>89</v>
          </cell>
          <cell r="U229">
            <v>0</v>
          </cell>
          <cell r="V229">
            <v>0</v>
          </cell>
          <cell r="W229">
            <v>0</v>
          </cell>
          <cell r="X229">
            <v>0</v>
          </cell>
          <cell r="Y229">
            <v>0</v>
          </cell>
          <cell r="Z229">
            <v>0</v>
          </cell>
          <cell r="AA229">
            <v>0</v>
          </cell>
          <cell r="AB229">
            <v>0</v>
          </cell>
          <cell r="AC229">
            <v>0</v>
          </cell>
          <cell r="AD229">
            <v>0</v>
          </cell>
        </row>
        <row r="230">
          <cell r="B230" t="str">
            <v>KITSAP CO -REGULATEDRESIDENTIAL64RW1</v>
          </cell>
          <cell r="J230" t="str">
            <v>64RW1</v>
          </cell>
          <cell r="K230" t="str">
            <v>1-64 GAL CART WEEKLY SVC</v>
          </cell>
          <cell r="S230">
            <v>6840.6350000000002</v>
          </cell>
          <cell r="T230">
            <v>6840.6350000000002</v>
          </cell>
          <cell r="U230">
            <v>0</v>
          </cell>
          <cell r="V230">
            <v>0</v>
          </cell>
          <cell r="W230">
            <v>0</v>
          </cell>
          <cell r="X230">
            <v>0</v>
          </cell>
          <cell r="Y230">
            <v>0</v>
          </cell>
          <cell r="Z230">
            <v>0</v>
          </cell>
          <cell r="AA230">
            <v>0</v>
          </cell>
          <cell r="AB230">
            <v>0</v>
          </cell>
          <cell r="AC230">
            <v>0</v>
          </cell>
          <cell r="AD230">
            <v>0</v>
          </cell>
        </row>
        <row r="231">
          <cell r="B231" t="str">
            <v>KITSAP CO -REGULATEDRESIDENTIAL96RE1</v>
          </cell>
          <cell r="J231" t="str">
            <v>96RE1</v>
          </cell>
          <cell r="K231" t="str">
            <v>1-96 GAL EOW</v>
          </cell>
          <cell r="S231">
            <v>618.49</v>
          </cell>
          <cell r="T231">
            <v>618.49</v>
          </cell>
          <cell r="U231">
            <v>0</v>
          </cell>
          <cell r="V231">
            <v>0</v>
          </cell>
          <cell r="W231">
            <v>0</v>
          </cell>
          <cell r="X231">
            <v>0</v>
          </cell>
          <cell r="Y231">
            <v>0</v>
          </cell>
          <cell r="Z231">
            <v>0</v>
          </cell>
          <cell r="AA231">
            <v>0</v>
          </cell>
          <cell r="AB231">
            <v>0</v>
          </cell>
          <cell r="AC231">
            <v>0</v>
          </cell>
          <cell r="AD231">
            <v>0</v>
          </cell>
        </row>
        <row r="232">
          <cell r="B232" t="str">
            <v>KITSAP CO -REGULATEDRESIDENTIAL96RM1</v>
          </cell>
          <cell r="J232" t="str">
            <v>96RM1</v>
          </cell>
          <cell r="K232" t="str">
            <v>1-96 GAL MONTHLY</v>
          </cell>
          <cell r="S232">
            <v>54.35</v>
          </cell>
          <cell r="T232">
            <v>54.35</v>
          </cell>
          <cell r="U232">
            <v>0</v>
          </cell>
          <cell r="V232">
            <v>0</v>
          </cell>
          <cell r="W232">
            <v>0</v>
          </cell>
          <cell r="X232">
            <v>0</v>
          </cell>
          <cell r="Y232">
            <v>0</v>
          </cell>
          <cell r="Z232">
            <v>0</v>
          </cell>
          <cell r="AA232">
            <v>0</v>
          </cell>
          <cell r="AB232">
            <v>0</v>
          </cell>
          <cell r="AC232">
            <v>0</v>
          </cell>
          <cell r="AD232">
            <v>0</v>
          </cell>
        </row>
        <row r="233">
          <cell r="B233" t="str">
            <v>KITSAP CO -REGULATEDRESIDENTIAL96RW1</v>
          </cell>
          <cell r="J233" t="str">
            <v>96RW1</v>
          </cell>
          <cell r="K233" t="str">
            <v>1-96 GAL CART WEEKLY SVC</v>
          </cell>
          <cell r="S233">
            <v>4244.7049999999999</v>
          </cell>
          <cell r="T233">
            <v>4244.7049999999999</v>
          </cell>
          <cell r="U233">
            <v>0</v>
          </cell>
          <cell r="V233">
            <v>0</v>
          </cell>
          <cell r="W233">
            <v>0</v>
          </cell>
          <cell r="X233">
            <v>0</v>
          </cell>
          <cell r="Y233">
            <v>0</v>
          </cell>
          <cell r="Z233">
            <v>0</v>
          </cell>
          <cell r="AA233">
            <v>0</v>
          </cell>
          <cell r="AB233">
            <v>0</v>
          </cell>
          <cell r="AC233">
            <v>0</v>
          </cell>
          <cell r="AD233">
            <v>0</v>
          </cell>
        </row>
        <row r="234">
          <cell r="B234" t="str">
            <v>KITSAP CO -REGULATEDRESIDENTIALDRVNRE1</v>
          </cell>
          <cell r="J234" t="str">
            <v>DRVNRE1</v>
          </cell>
          <cell r="K234" t="str">
            <v>DRIVE IN UP TO 250'-EOW</v>
          </cell>
          <cell r="S234">
            <v>28.86</v>
          </cell>
          <cell r="T234">
            <v>28.86</v>
          </cell>
          <cell r="U234">
            <v>0</v>
          </cell>
          <cell r="V234">
            <v>0</v>
          </cell>
          <cell r="W234">
            <v>0</v>
          </cell>
          <cell r="X234">
            <v>0</v>
          </cell>
          <cell r="Y234">
            <v>0</v>
          </cell>
          <cell r="Z234">
            <v>0</v>
          </cell>
          <cell r="AA234">
            <v>0</v>
          </cell>
          <cell r="AB234">
            <v>0</v>
          </cell>
          <cell r="AC234">
            <v>0</v>
          </cell>
          <cell r="AD234">
            <v>0</v>
          </cell>
        </row>
        <row r="235">
          <cell r="B235" t="str">
            <v>KITSAP CO -REGULATEDRESIDENTIALDRVNRE1RECY</v>
          </cell>
          <cell r="J235" t="str">
            <v>DRVNRE1RECY</v>
          </cell>
          <cell r="K235" t="str">
            <v>DRIVE IN UP TO 250 EOW-RE</v>
          </cell>
          <cell r="S235">
            <v>44.54</v>
          </cell>
          <cell r="T235">
            <v>44.54</v>
          </cell>
          <cell r="U235">
            <v>0</v>
          </cell>
          <cell r="V235">
            <v>0</v>
          </cell>
          <cell r="W235">
            <v>0</v>
          </cell>
          <cell r="X235">
            <v>0</v>
          </cell>
          <cell r="Y235">
            <v>0</v>
          </cell>
          <cell r="Z235">
            <v>0</v>
          </cell>
          <cell r="AA235">
            <v>0</v>
          </cell>
          <cell r="AB235">
            <v>0</v>
          </cell>
          <cell r="AC235">
            <v>0</v>
          </cell>
          <cell r="AD235">
            <v>0</v>
          </cell>
        </row>
        <row r="236">
          <cell r="B236" t="str">
            <v>KITSAP CO -REGULATEDRESIDENTIALDRVNRE2</v>
          </cell>
          <cell r="J236" t="str">
            <v>DRVNRE2</v>
          </cell>
          <cell r="K236" t="str">
            <v>DRIVE IN OVER 250'-EOW</v>
          </cell>
          <cell r="S236">
            <v>6.06</v>
          </cell>
          <cell r="T236">
            <v>6.06</v>
          </cell>
          <cell r="U236">
            <v>0</v>
          </cell>
          <cell r="V236">
            <v>0</v>
          </cell>
          <cell r="W236">
            <v>0</v>
          </cell>
          <cell r="X236">
            <v>0</v>
          </cell>
          <cell r="Y236">
            <v>0</v>
          </cell>
          <cell r="Z236">
            <v>0</v>
          </cell>
          <cell r="AA236">
            <v>0</v>
          </cell>
          <cell r="AB236">
            <v>0</v>
          </cell>
          <cell r="AC236">
            <v>0</v>
          </cell>
          <cell r="AD236">
            <v>0</v>
          </cell>
        </row>
        <row r="237">
          <cell r="B237" t="str">
            <v>KITSAP CO -REGULATEDRESIDENTIALDRVNRE2RECY</v>
          </cell>
          <cell r="J237" t="str">
            <v>DRVNRE2RECY</v>
          </cell>
          <cell r="K237" t="str">
            <v>DRIVE IN OVER 250 EOW-REC</v>
          </cell>
          <cell r="S237">
            <v>6.58</v>
          </cell>
          <cell r="T237">
            <v>6.58</v>
          </cell>
          <cell r="U237">
            <v>0</v>
          </cell>
          <cell r="V237">
            <v>0</v>
          </cell>
          <cell r="W237">
            <v>0</v>
          </cell>
          <cell r="X237">
            <v>0</v>
          </cell>
          <cell r="Y237">
            <v>0</v>
          </cell>
          <cell r="Z237">
            <v>0</v>
          </cell>
          <cell r="AA237">
            <v>0</v>
          </cell>
          <cell r="AB237">
            <v>0</v>
          </cell>
          <cell r="AC237">
            <v>0</v>
          </cell>
          <cell r="AD237">
            <v>0</v>
          </cell>
        </row>
        <row r="238">
          <cell r="B238" t="str">
            <v>KITSAP CO -REGULATEDRESIDENTIALDRVNRW1</v>
          </cell>
          <cell r="J238" t="str">
            <v>DRVNRW1</v>
          </cell>
          <cell r="K238" t="str">
            <v>DRIVE IN UP TO 250'</v>
          </cell>
          <cell r="S238">
            <v>115.44</v>
          </cell>
          <cell r="T238">
            <v>115.44</v>
          </cell>
          <cell r="U238">
            <v>0</v>
          </cell>
          <cell r="V238">
            <v>0</v>
          </cell>
          <cell r="W238">
            <v>0</v>
          </cell>
          <cell r="X238">
            <v>0</v>
          </cell>
          <cell r="Y238">
            <v>0</v>
          </cell>
          <cell r="Z238">
            <v>0</v>
          </cell>
          <cell r="AA238">
            <v>0</v>
          </cell>
          <cell r="AB238">
            <v>0</v>
          </cell>
          <cell r="AC238">
            <v>0</v>
          </cell>
          <cell r="AD238">
            <v>0</v>
          </cell>
        </row>
        <row r="239">
          <cell r="B239" t="str">
            <v>KITSAP CO -REGULATEDRESIDENTIALDRVNRW2</v>
          </cell>
          <cell r="J239" t="str">
            <v>DRVNRW2</v>
          </cell>
          <cell r="K239" t="str">
            <v>DRIVE IN OVER 250'</v>
          </cell>
          <cell r="S239">
            <v>6.7350000000000003</v>
          </cell>
          <cell r="T239">
            <v>6.7350000000000003</v>
          </cell>
          <cell r="U239">
            <v>0</v>
          </cell>
          <cell r="V239">
            <v>0</v>
          </cell>
          <cell r="W239">
            <v>0</v>
          </cell>
          <cell r="X239">
            <v>0</v>
          </cell>
          <cell r="Y239">
            <v>0</v>
          </cell>
          <cell r="Z239">
            <v>0</v>
          </cell>
          <cell r="AA239">
            <v>0</v>
          </cell>
          <cell r="AB239">
            <v>0</v>
          </cell>
          <cell r="AC239">
            <v>0</v>
          </cell>
          <cell r="AD239">
            <v>0</v>
          </cell>
        </row>
        <row r="240">
          <cell r="B240" t="str">
            <v>KITSAP CO -REGULATEDRESIDENTIALRECYCLECR</v>
          </cell>
          <cell r="J240" t="str">
            <v>RECYCLECR</v>
          </cell>
          <cell r="K240" t="str">
            <v>VALUE OF RECYCLABLES</v>
          </cell>
          <cell r="S240">
            <v>-3837.78</v>
          </cell>
          <cell r="T240">
            <v>-3837.78</v>
          </cell>
          <cell r="U240">
            <v>0</v>
          </cell>
          <cell r="V240">
            <v>0</v>
          </cell>
          <cell r="W240">
            <v>0</v>
          </cell>
          <cell r="X240">
            <v>0</v>
          </cell>
          <cell r="Y240">
            <v>0</v>
          </cell>
          <cell r="Z240">
            <v>0</v>
          </cell>
          <cell r="AA240">
            <v>0</v>
          </cell>
          <cell r="AB240">
            <v>0</v>
          </cell>
          <cell r="AC240">
            <v>0</v>
          </cell>
          <cell r="AD240">
            <v>0</v>
          </cell>
        </row>
        <row r="241">
          <cell r="B241" t="str">
            <v>KITSAP CO -REGULATEDRESIDENTIALRECYONLY</v>
          </cell>
          <cell r="J241" t="str">
            <v>RECYONLY</v>
          </cell>
          <cell r="K241" t="str">
            <v>RECYCLE SERVICE ONLY</v>
          </cell>
          <cell r="S241">
            <v>107.91</v>
          </cell>
          <cell r="T241">
            <v>107.91</v>
          </cell>
          <cell r="U241">
            <v>0</v>
          </cell>
          <cell r="V241">
            <v>0</v>
          </cell>
          <cell r="W241">
            <v>0</v>
          </cell>
          <cell r="X241">
            <v>0</v>
          </cell>
          <cell r="Y241">
            <v>0</v>
          </cell>
          <cell r="Z241">
            <v>0</v>
          </cell>
          <cell r="AA241">
            <v>0</v>
          </cell>
          <cell r="AB241">
            <v>0</v>
          </cell>
          <cell r="AC241">
            <v>0</v>
          </cell>
          <cell r="AD241">
            <v>0</v>
          </cell>
        </row>
        <row r="242">
          <cell r="B242" t="str">
            <v>KITSAP CO -REGULATEDRESIDENTIALRECYR</v>
          </cell>
          <cell r="J242" t="str">
            <v>RECYR</v>
          </cell>
          <cell r="K242" t="str">
            <v>RESIDENTIAL RECYCLE</v>
          </cell>
          <cell r="S242">
            <v>18165.95</v>
          </cell>
          <cell r="T242">
            <v>18165.95</v>
          </cell>
          <cell r="U242">
            <v>0</v>
          </cell>
          <cell r="V242">
            <v>0</v>
          </cell>
          <cell r="W242">
            <v>0</v>
          </cell>
          <cell r="X242">
            <v>0</v>
          </cell>
          <cell r="Y242">
            <v>0</v>
          </cell>
          <cell r="Z242">
            <v>0</v>
          </cell>
          <cell r="AA242">
            <v>0</v>
          </cell>
          <cell r="AB242">
            <v>0</v>
          </cell>
          <cell r="AC242">
            <v>0</v>
          </cell>
          <cell r="AD242">
            <v>0</v>
          </cell>
        </row>
        <row r="243">
          <cell r="B243" t="str">
            <v>KITSAP CO -REGULATEDRESIDENTIALRECYRNB</v>
          </cell>
          <cell r="J243" t="str">
            <v>RECYRNB</v>
          </cell>
          <cell r="K243" t="str">
            <v>RECYCLE PROGRAM W/O BINS</v>
          </cell>
          <cell r="S243">
            <v>18.32</v>
          </cell>
          <cell r="T243">
            <v>18.32</v>
          </cell>
          <cell r="U243">
            <v>0</v>
          </cell>
          <cell r="V243">
            <v>0</v>
          </cell>
          <cell r="W243">
            <v>0</v>
          </cell>
          <cell r="X243">
            <v>0</v>
          </cell>
          <cell r="Y243">
            <v>0</v>
          </cell>
          <cell r="Z243">
            <v>0</v>
          </cell>
          <cell r="AA243">
            <v>0</v>
          </cell>
          <cell r="AB243">
            <v>0</v>
          </cell>
          <cell r="AC243">
            <v>0</v>
          </cell>
          <cell r="AD243">
            <v>0</v>
          </cell>
        </row>
        <row r="244">
          <cell r="B244" t="str">
            <v>KITSAP CO -REGULATEDRESIDENTIALWLKNRE1</v>
          </cell>
          <cell r="J244" t="str">
            <v>WLKNRE1</v>
          </cell>
          <cell r="K244" t="str">
            <v>WALK IN 5'-25'-EOW</v>
          </cell>
          <cell r="S244">
            <v>2.5499999999999998</v>
          </cell>
          <cell r="T244">
            <v>2.5499999999999998</v>
          </cell>
          <cell r="U244">
            <v>0</v>
          </cell>
          <cell r="V244">
            <v>0</v>
          </cell>
          <cell r="W244">
            <v>0</v>
          </cell>
          <cell r="X244">
            <v>0</v>
          </cell>
          <cell r="Y244">
            <v>0</v>
          </cell>
          <cell r="Z244">
            <v>0</v>
          </cell>
          <cell r="AA244">
            <v>0</v>
          </cell>
          <cell r="AB244">
            <v>0</v>
          </cell>
          <cell r="AC244">
            <v>0</v>
          </cell>
          <cell r="AD244">
            <v>0</v>
          </cell>
        </row>
        <row r="245">
          <cell r="B245" t="str">
            <v>KITSAP CO -REGULATEDRESIDENTIALWLKNRM1</v>
          </cell>
          <cell r="J245" t="str">
            <v>WLKNRM1</v>
          </cell>
          <cell r="K245" t="str">
            <v>WALK IN 5'-25'-MTHLY</v>
          </cell>
          <cell r="S245">
            <v>1.28</v>
          </cell>
          <cell r="T245">
            <v>1.28</v>
          </cell>
          <cell r="U245">
            <v>0</v>
          </cell>
          <cell r="V245">
            <v>0</v>
          </cell>
          <cell r="W245">
            <v>0</v>
          </cell>
          <cell r="X245">
            <v>0</v>
          </cell>
          <cell r="Y245">
            <v>0</v>
          </cell>
          <cell r="Z245">
            <v>0</v>
          </cell>
          <cell r="AA245">
            <v>0</v>
          </cell>
          <cell r="AB245">
            <v>0</v>
          </cell>
          <cell r="AC245">
            <v>0</v>
          </cell>
          <cell r="AD245">
            <v>0</v>
          </cell>
        </row>
        <row r="246">
          <cell r="B246" t="str">
            <v>KITSAP CO -REGULATEDRESIDENTIALWLKNRW1</v>
          </cell>
          <cell r="J246" t="str">
            <v>WLKNRW1</v>
          </cell>
          <cell r="K246" t="str">
            <v>WALK IN 5'-25'</v>
          </cell>
          <cell r="S246">
            <v>18.805</v>
          </cell>
          <cell r="T246">
            <v>18.805</v>
          </cell>
          <cell r="U246">
            <v>0</v>
          </cell>
          <cell r="V246">
            <v>0</v>
          </cell>
          <cell r="W246">
            <v>0</v>
          </cell>
          <cell r="X246">
            <v>0</v>
          </cell>
          <cell r="Y246">
            <v>0</v>
          </cell>
          <cell r="Z246">
            <v>0</v>
          </cell>
          <cell r="AA246">
            <v>0</v>
          </cell>
          <cell r="AB246">
            <v>0</v>
          </cell>
          <cell r="AC246">
            <v>0</v>
          </cell>
          <cell r="AD246">
            <v>0</v>
          </cell>
        </row>
        <row r="247">
          <cell r="B247" t="str">
            <v>KITSAP CO -REGULATEDRESIDENTIALWLKNRW2</v>
          </cell>
          <cell r="J247" t="str">
            <v>WLKNRW2</v>
          </cell>
          <cell r="K247" t="str">
            <v>WALK IN OVER 25'</v>
          </cell>
          <cell r="S247">
            <v>4.76</v>
          </cell>
          <cell r="T247">
            <v>4.76</v>
          </cell>
          <cell r="U247">
            <v>0</v>
          </cell>
          <cell r="V247">
            <v>0</v>
          </cell>
          <cell r="W247">
            <v>0</v>
          </cell>
          <cell r="X247">
            <v>0</v>
          </cell>
          <cell r="Y247">
            <v>0</v>
          </cell>
          <cell r="Z247">
            <v>0</v>
          </cell>
          <cell r="AA247">
            <v>0</v>
          </cell>
          <cell r="AB247">
            <v>0</v>
          </cell>
          <cell r="AC247">
            <v>0</v>
          </cell>
          <cell r="AD247">
            <v>0</v>
          </cell>
        </row>
        <row r="248">
          <cell r="B248" t="str">
            <v>KITSAP CO -REGULATEDRESIDENTIAL48RW1</v>
          </cell>
          <cell r="J248" t="str">
            <v>48RW1</v>
          </cell>
          <cell r="K248" t="str">
            <v>1-48 GAL WEEKLY</v>
          </cell>
          <cell r="S248">
            <v>-8.1999999999999993</v>
          </cell>
          <cell r="T248">
            <v>0</v>
          </cell>
          <cell r="U248">
            <v>0</v>
          </cell>
          <cell r="V248">
            <v>0</v>
          </cell>
          <cell r="W248">
            <v>0</v>
          </cell>
          <cell r="X248">
            <v>0</v>
          </cell>
          <cell r="Y248">
            <v>0</v>
          </cell>
          <cell r="Z248">
            <v>0</v>
          </cell>
          <cell r="AA248">
            <v>0</v>
          </cell>
          <cell r="AB248">
            <v>0</v>
          </cell>
          <cell r="AC248">
            <v>0</v>
          </cell>
          <cell r="AD248">
            <v>0</v>
          </cell>
        </row>
        <row r="249">
          <cell r="B249" t="str">
            <v>KITSAP CO -REGULATEDRESIDENTIAL64ROCC1</v>
          </cell>
          <cell r="J249" t="str">
            <v>64ROCC1</v>
          </cell>
          <cell r="K249" t="str">
            <v>1-64 GAL ON CALL PICKUP</v>
          </cell>
          <cell r="S249">
            <v>8.9</v>
          </cell>
          <cell r="T249">
            <v>0</v>
          </cell>
          <cell r="U249">
            <v>0</v>
          </cell>
          <cell r="V249">
            <v>0</v>
          </cell>
          <cell r="W249">
            <v>0</v>
          </cell>
          <cell r="X249">
            <v>0</v>
          </cell>
          <cell r="Y249">
            <v>0</v>
          </cell>
          <cell r="Z249">
            <v>0</v>
          </cell>
          <cell r="AA249">
            <v>0</v>
          </cell>
          <cell r="AB249">
            <v>0</v>
          </cell>
          <cell r="AC249">
            <v>0</v>
          </cell>
          <cell r="AD249">
            <v>0</v>
          </cell>
        </row>
        <row r="250">
          <cell r="B250" t="str">
            <v>KITSAP CO -REGULATEDRESIDENTIALADJOTHR</v>
          </cell>
          <cell r="J250" t="str">
            <v>ADJOTHR</v>
          </cell>
          <cell r="K250" t="str">
            <v>ADJUSTMENT</v>
          </cell>
          <cell r="S250">
            <v>-34.79</v>
          </cell>
          <cell r="T250">
            <v>0</v>
          </cell>
          <cell r="U250">
            <v>0</v>
          </cell>
          <cell r="V250">
            <v>0</v>
          </cell>
          <cell r="W250">
            <v>0</v>
          </cell>
          <cell r="X250">
            <v>0</v>
          </cell>
          <cell r="Y250">
            <v>0</v>
          </cell>
          <cell r="Z250">
            <v>0</v>
          </cell>
          <cell r="AA250">
            <v>0</v>
          </cell>
          <cell r="AB250">
            <v>0</v>
          </cell>
          <cell r="AC250">
            <v>0</v>
          </cell>
          <cell r="AD250">
            <v>0</v>
          </cell>
        </row>
        <row r="251">
          <cell r="B251" t="str">
            <v>KITSAP CO -REGULATEDRESIDENTIALEXPUR</v>
          </cell>
          <cell r="J251" t="str">
            <v>EXPUR</v>
          </cell>
          <cell r="K251" t="str">
            <v>EXTRA PICKUP</v>
          </cell>
          <cell r="S251">
            <v>62.1</v>
          </cell>
          <cell r="T251">
            <v>0</v>
          </cell>
          <cell r="U251">
            <v>0</v>
          </cell>
          <cell r="V251">
            <v>0</v>
          </cell>
          <cell r="W251">
            <v>0</v>
          </cell>
          <cell r="X251">
            <v>0</v>
          </cell>
          <cell r="Y251">
            <v>0</v>
          </cell>
          <cell r="Z251">
            <v>0</v>
          </cell>
          <cell r="AA251">
            <v>0</v>
          </cell>
          <cell r="AB251">
            <v>0</v>
          </cell>
          <cell r="AC251">
            <v>0</v>
          </cell>
          <cell r="AD251">
            <v>0</v>
          </cell>
        </row>
        <row r="252">
          <cell r="B252" t="str">
            <v>KITSAP CO -REGULATEDRESIDENTIALEXTRAR</v>
          </cell>
          <cell r="J252" t="str">
            <v>EXTRAR</v>
          </cell>
          <cell r="K252" t="str">
            <v>EXTRA CAN/BAGS</v>
          </cell>
          <cell r="S252">
            <v>1030.8599999999999</v>
          </cell>
          <cell r="T252">
            <v>0</v>
          </cell>
          <cell r="U252">
            <v>0</v>
          </cell>
          <cell r="V252">
            <v>0</v>
          </cell>
          <cell r="W252">
            <v>0</v>
          </cell>
          <cell r="X252">
            <v>0</v>
          </cell>
          <cell r="Y252">
            <v>0</v>
          </cell>
          <cell r="Z252">
            <v>0</v>
          </cell>
          <cell r="AA252">
            <v>0</v>
          </cell>
          <cell r="AB252">
            <v>0</v>
          </cell>
          <cell r="AC252">
            <v>0</v>
          </cell>
          <cell r="AD252">
            <v>0</v>
          </cell>
        </row>
        <row r="253">
          <cell r="B253" t="str">
            <v>KITSAP CO -REGULATEDRESIDENTIALOFOWR</v>
          </cell>
          <cell r="J253" t="str">
            <v>OFOWR</v>
          </cell>
          <cell r="K253" t="str">
            <v>OVERFILL/OVERWEIGHT CHG</v>
          </cell>
          <cell r="S253">
            <v>111.78</v>
          </cell>
          <cell r="T253">
            <v>0</v>
          </cell>
          <cell r="U253">
            <v>0</v>
          </cell>
          <cell r="V253">
            <v>0</v>
          </cell>
          <cell r="W253">
            <v>0</v>
          </cell>
          <cell r="X253">
            <v>0</v>
          </cell>
          <cell r="Y253">
            <v>0</v>
          </cell>
          <cell r="Z253">
            <v>0</v>
          </cell>
          <cell r="AA253">
            <v>0</v>
          </cell>
          <cell r="AB253">
            <v>0</v>
          </cell>
          <cell r="AC253">
            <v>0</v>
          </cell>
          <cell r="AD253">
            <v>0</v>
          </cell>
        </row>
        <row r="254">
          <cell r="B254" t="str">
            <v>KITSAP CO -REGULATEDRESIDENTIALREDELIVER</v>
          </cell>
          <cell r="J254" t="str">
            <v>REDELIVER</v>
          </cell>
          <cell r="K254" t="str">
            <v>DELIVERY CHARGE</v>
          </cell>
          <cell r="S254">
            <v>35.380000000000003</v>
          </cell>
          <cell r="T254">
            <v>0</v>
          </cell>
          <cell r="U254">
            <v>0</v>
          </cell>
          <cell r="V254">
            <v>0</v>
          </cell>
          <cell r="W254">
            <v>0</v>
          </cell>
          <cell r="X254">
            <v>0</v>
          </cell>
          <cell r="Y254">
            <v>0</v>
          </cell>
          <cell r="Z254">
            <v>0</v>
          </cell>
          <cell r="AA254">
            <v>0</v>
          </cell>
          <cell r="AB254">
            <v>0</v>
          </cell>
          <cell r="AC254">
            <v>0</v>
          </cell>
          <cell r="AD254">
            <v>0</v>
          </cell>
        </row>
        <row r="255">
          <cell r="B255" t="str">
            <v>KITSAP CO -REGULATEDRESIDENTIALRESTART</v>
          </cell>
          <cell r="J255" t="str">
            <v>RESTART</v>
          </cell>
          <cell r="K255" t="str">
            <v>SERVICE RESTART FEE</v>
          </cell>
          <cell r="S255">
            <v>11.09</v>
          </cell>
          <cell r="T255">
            <v>0</v>
          </cell>
          <cell r="U255">
            <v>0</v>
          </cell>
          <cell r="V255">
            <v>0</v>
          </cell>
          <cell r="W255">
            <v>0</v>
          </cell>
          <cell r="X255">
            <v>0</v>
          </cell>
          <cell r="Y255">
            <v>0</v>
          </cell>
          <cell r="Z255">
            <v>0</v>
          </cell>
          <cell r="AA255">
            <v>0</v>
          </cell>
          <cell r="AB255">
            <v>0</v>
          </cell>
          <cell r="AC255">
            <v>0</v>
          </cell>
          <cell r="AD255">
            <v>0</v>
          </cell>
        </row>
        <row r="256">
          <cell r="B256" t="str">
            <v>KITSAP CO -REGULATEDRESIDENTIAL35RW1</v>
          </cell>
          <cell r="J256" t="str">
            <v>35RW1</v>
          </cell>
          <cell r="K256" t="str">
            <v>1-35 GAL CART WEEKLY SVC</v>
          </cell>
          <cell r="S256">
            <v>18.420000000000002</v>
          </cell>
          <cell r="T256">
            <v>0</v>
          </cell>
          <cell r="U256">
            <v>0</v>
          </cell>
          <cell r="V256">
            <v>0</v>
          </cell>
          <cell r="W256">
            <v>0</v>
          </cell>
          <cell r="X256">
            <v>0</v>
          </cell>
          <cell r="Y256">
            <v>0</v>
          </cell>
          <cell r="Z256">
            <v>0</v>
          </cell>
          <cell r="AA256">
            <v>0</v>
          </cell>
          <cell r="AB256">
            <v>0</v>
          </cell>
          <cell r="AC256">
            <v>0</v>
          </cell>
          <cell r="AD256">
            <v>0</v>
          </cell>
        </row>
        <row r="257">
          <cell r="B257" t="str">
            <v>KITSAP CO -REGULATEDRESIDENTIALDRVNRE1RECYMA</v>
          </cell>
          <cell r="J257" t="str">
            <v>DRVNRE1RECYMA</v>
          </cell>
          <cell r="K257" t="str">
            <v>DRIVE IN UP TO 250 EOW-RE</v>
          </cell>
          <cell r="S257">
            <v>31.56</v>
          </cell>
          <cell r="T257">
            <v>0</v>
          </cell>
          <cell r="U257">
            <v>0</v>
          </cell>
          <cell r="V257">
            <v>0</v>
          </cell>
          <cell r="W257">
            <v>0</v>
          </cell>
          <cell r="X257">
            <v>0</v>
          </cell>
          <cell r="Y257">
            <v>0</v>
          </cell>
          <cell r="Z257">
            <v>0</v>
          </cell>
          <cell r="AA257">
            <v>0</v>
          </cell>
          <cell r="AB257">
            <v>0</v>
          </cell>
          <cell r="AC257">
            <v>0</v>
          </cell>
          <cell r="AD257">
            <v>0</v>
          </cell>
        </row>
        <row r="258">
          <cell r="B258" t="str">
            <v>KITSAP CO -REGULATEDRESIDENTIALRECYCLECR</v>
          </cell>
          <cell r="J258" t="str">
            <v>RECYCLECR</v>
          </cell>
          <cell r="K258" t="str">
            <v>VALUE OF RECYCLABLES</v>
          </cell>
          <cell r="S258">
            <v>-2.9</v>
          </cell>
          <cell r="T258">
            <v>0</v>
          </cell>
          <cell r="U258">
            <v>0</v>
          </cell>
          <cell r="V258">
            <v>0</v>
          </cell>
          <cell r="W258">
            <v>0</v>
          </cell>
          <cell r="X258">
            <v>0</v>
          </cell>
          <cell r="Y258">
            <v>0</v>
          </cell>
          <cell r="Z258">
            <v>0</v>
          </cell>
          <cell r="AA258">
            <v>0</v>
          </cell>
          <cell r="AB258">
            <v>0</v>
          </cell>
          <cell r="AC258">
            <v>0</v>
          </cell>
          <cell r="AD258">
            <v>0</v>
          </cell>
        </row>
        <row r="259">
          <cell r="B259" t="str">
            <v>KITSAP CO -REGULATEDRESIDENTIALRECYR</v>
          </cell>
          <cell r="J259" t="str">
            <v>RECYR</v>
          </cell>
          <cell r="K259" t="str">
            <v>RESIDENTIAL RECYCLE</v>
          </cell>
          <cell r="S259">
            <v>13.74</v>
          </cell>
          <cell r="T259">
            <v>0</v>
          </cell>
          <cell r="U259">
            <v>0</v>
          </cell>
          <cell r="V259">
            <v>0</v>
          </cell>
          <cell r="W259">
            <v>0</v>
          </cell>
          <cell r="X259">
            <v>0</v>
          </cell>
          <cell r="Y259">
            <v>0</v>
          </cell>
          <cell r="Z259">
            <v>0</v>
          </cell>
          <cell r="AA259">
            <v>0</v>
          </cell>
          <cell r="AB259">
            <v>0</v>
          </cell>
          <cell r="AC259">
            <v>0</v>
          </cell>
          <cell r="AD259">
            <v>0</v>
          </cell>
        </row>
        <row r="260">
          <cell r="B260" t="str">
            <v>KITSAP CO -REGULATEDRESIDENTIAL35ROCC1</v>
          </cell>
          <cell r="J260" t="str">
            <v>35ROCC1</v>
          </cell>
          <cell r="K260" t="str">
            <v>1-35 GAL ON CALL PICKUP</v>
          </cell>
          <cell r="S260">
            <v>332.2</v>
          </cell>
          <cell r="T260">
            <v>0</v>
          </cell>
          <cell r="U260">
            <v>0</v>
          </cell>
          <cell r="V260">
            <v>0</v>
          </cell>
          <cell r="W260">
            <v>0</v>
          </cell>
          <cell r="X260">
            <v>0</v>
          </cell>
          <cell r="Y260">
            <v>0</v>
          </cell>
          <cell r="Z260">
            <v>0</v>
          </cell>
          <cell r="AA260">
            <v>0</v>
          </cell>
          <cell r="AB260">
            <v>0</v>
          </cell>
          <cell r="AC260">
            <v>0</v>
          </cell>
          <cell r="AD260">
            <v>0</v>
          </cell>
        </row>
        <row r="261">
          <cell r="B261" t="str">
            <v>KITSAP CO -REGULATEDRESIDENTIAL48ROCC1</v>
          </cell>
          <cell r="J261" t="str">
            <v>48ROCC1</v>
          </cell>
          <cell r="K261" t="str">
            <v>1-48 GAL ON CALL PICKUP</v>
          </cell>
          <cell r="S261">
            <v>45.36</v>
          </cell>
          <cell r="T261">
            <v>0</v>
          </cell>
          <cell r="U261">
            <v>0</v>
          </cell>
          <cell r="V261">
            <v>0</v>
          </cell>
          <cell r="W261">
            <v>0</v>
          </cell>
          <cell r="X261">
            <v>0</v>
          </cell>
          <cell r="Y261">
            <v>0</v>
          </cell>
          <cell r="Z261">
            <v>0</v>
          </cell>
          <cell r="AA261">
            <v>0</v>
          </cell>
          <cell r="AB261">
            <v>0</v>
          </cell>
          <cell r="AC261">
            <v>0</v>
          </cell>
          <cell r="AD261">
            <v>0</v>
          </cell>
        </row>
        <row r="262">
          <cell r="B262" t="str">
            <v>KITSAP CO -REGULATEDRESIDENTIAL64ROCC1</v>
          </cell>
          <cell r="J262" t="str">
            <v>64ROCC1</v>
          </cell>
          <cell r="K262" t="str">
            <v>1-64 GAL ON CALL PICKUP</v>
          </cell>
          <cell r="S262">
            <v>35.6</v>
          </cell>
          <cell r="T262">
            <v>0</v>
          </cell>
          <cell r="U262">
            <v>0</v>
          </cell>
          <cell r="V262">
            <v>0</v>
          </cell>
          <cell r="W262">
            <v>0</v>
          </cell>
          <cell r="X262">
            <v>0</v>
          </cell>
          <cell r="Y262">
            <v>0</v>
          </cell>
          <cell r="Z262">
            <v>0</v>
          </cell>
          <cell r="AA262">
            <v>0</v>
          </cell>
          <cell r="AB262">
            <v>0</v>
          </cell>
          <cell r="AC262">
            <v>0</v>
          </cell>
          <cell r="AD262">
            <v>0</v>
          </cell>
        </row>
        <row r="263">
          <cell r="B263" t="str">
            <v>KITSAP CO -REGULATEDRESIDENTIAL96ROCC1</v>
          </cell>
          <cell r="J263" t="str">
            <v>96ROCC1</v>
          </cell>
          <cell r="K263" t="str">
            <v>1-96 GAL ON CALL PICKUP</v>
          </cell>
          <cell r="S263">
            <v>76.09</v>
          </cell>
          <cell r="T263">
            <v>0</v>
          </cell>
          <cell r="U263">
            <v>0</v>
          </cell>
          <cell r="V263">
            <v>0</v>
          </cell>
          <cell r="W263">
            <v>0</v>
          </cell>
          <cell r="X263">
            <v>0</v>
          </cell>
          <cell r="Y263">
            <v>0</v>
          </cell>
          <cell r="Z263">
            <v>0</v>
          </cell>
          <cell r="AA263">
            <v>0</v>
          </cell>
          <cell r="AB263">
            <v>0</v>
          </cell>
          <cell r="AC263">
            <v>0</v>
          </cell>
          <cell r="AD263">
            <v>0</v>
          </cell>
        </row>
        <row r="264">
          <cell r="B264" t="str">
            <v>KITSAP CO -REGULATEDRESIDENTIALEXTRAR</v>
          </cell>
          <cell r="J264" t="str">
            <v>EXTRAR</v>
          </cell>
          <cell r="K264" t="str">
            <v>EXTRA CAN/BAGS</v>
          </cell>
          <cell r="S264">
            <v>4.1399999999999997</v>
          </cell>
          <cell r="T264">
            <v>0</v>
          </cell>
          <cell r="U264">
            <v>0</v>
          </cell>
          <cell r="V264">
            <v>0</v>
          </cell>
          <cell r="W264">
            <v>0</v>
          </cell>
          <cell r="X264">
            <v>0</v>
          </cell>
          <cell r="Y264">
            <v>0</v>
          </cell>
          <cell r="Z264">
            <v>0</v>
          </cell>
          <cell r="AA264">
            <v>0</v>
          </cell>
          <cell r="AB264">
            <v>0</v>
          </cell>
          <cell r="AC264">
            <v>0</v>
          </cell>
          <cell r="AD264">
            <v>0</v>
          </cell>
        </row>
        <row r="265">
          <cell r="B265" t="str">
            <v>KITSAP CO -REGULATEDROLLOFFROLID</v>
          </cell>
          <cell r="J265" t="str">
            <v>ROLID</v>
          </cell>
          <cell r="K265" t="str">
            <v>ROLL OFF-LID</v>
          </cell>
          <cell r="S265">
            <v>29.12</v>
          </cell>
          <cell r="T265">
            <v>0</v>
          </cell>
          <cell r="U265">
            <v>0</v>
          </cell>
          <cell r="V265">
            <v>0</v>
          </cell>
          <cell r="W265">
            <v>0</v>
          </cell>
          <cell r="X265">
            <v>0</v>
          </cell>
          <cell r="Y265">
            <v>0</v>
          </cell>
          <cell r="Z265">
            <v>0</v>
          </cell>
          <cell r="AA265">
            <v>0</v>
          </cell>
          <cell r="AB265">
            <v>0</v>
          </cell>
          <cell r="AC265">
            <v>0</v>
          </cell>
          <cell r="AD265">
            <v>0</v>
          </cell>
        </row>
        <row r="266">
          <cell r="B266" t="str">
            <v>KITSAP CO -REGULATEDROLLOFFRORENT20D</v>
          </cell>
          <cell r="J266" t="str">
            <v>RORENT20D</v>
          </cell>
          <cell r="K266" t="str">
            <v>20YD ROLL OFF-DAILY RENT</v>
          </cell>
          <cell r="S266">
            <v>631.04999999999995</v>
          </cell>
          <cell r="T266">
            <v>0</v>
          </cell>
          <cell r="U266">
            <v>0</v>
          </cell>
          <cell r="V266">
            <v>0</v>
          </cell>
          <cell r="W266">
            <v>0</v>
          </cell>
          <cell r="X266">
            <v>0</v>
          </cell>
          <cell r="Y266">
            <v>0</v>
          </cell>
          <cell r="Z266">
            <v>0</v>
          </cell>
          <cell r="AA266">
            <v>0</v>
          </cell>
          <cell r="AB266">
            <v>0</v>
          </cell>
          <cell r="AC266">
            <v>0</v>
          </cell>
          <cell r="AD266">
            <v>0</v>
          </cell>
        </row>
        <row r="267">
          <cell r="B267" t="str">
            <v>KITSAP CO -REGULATEDROLLOFFRORENT20M</v>
          </cell>
          <cell r="J267" t="str">
            <v>RORENT20M</v>
          </cell>
          <cell r="K267" t="str">
            <v>20YD ROLL OFF-MNTHLY RENT</v>
          </cell>
          <cell r="S267">
            <v>97.48</v>
          </cell>
          <cell r="T267">
            <v>0</v>
          </cell>
          <cell r="U267">
            <v>0</v>
          </cell>
          <cell r="V267">
            <v>0</v>
          </cell>
          <cell r="W267">
            <v>0</v>
          </cell>
          <cell r="X267">
            <v>0</v>
          </cell>
          <cell r="Y267">
            <v>0</v>
          </cell>
          <cell r="Z267">
            <v>0</v>
          </cell>
          <cell r="AA267">
            <v>0</v>
          </cell>
          <cell r="AB267">
            <v>0</v>
          </cell>
          <cell r="AC267">
            <v>0</v>
          </cell>
          <cell r="AD267">
            <v>0</v>
          </cell>
        </row>
        <row r="268">
          <cell r="B268" t="str">
            <v>KITSAP CO -REGULATEDROLLOFFRORENT40D</v>
          </cell>
          <cell r="J268" t="str">
            <v>RORENT40D</v>
          </cell>
          <cell r="K268" t="str">
            <v>40YD ROLL OFF-DAILY RENT</v>
          </cell>
          <cell r="S268">
            <v>189.2</v>
          </cell>
          <cell r="T268">
            <v>0</v>
          </cell>
          <cell r="U268">
            <v>0</v>
          </cell>
          <cell r="V268">
            <v>0</v>
          </cell>
          <cell r="W268">
            <v>0</v>
          </cell>
          <cell r="X268">
            <v>0</v>
          </cell>
          <cell r="Y268">
            <v>0</v>
          </cell>
          <cell r="Z268">
            <v>0</v>
          </cell>
          <cell r="AA268">
            <v>0</v>
          </cell>
          <cell r="AB268">
            <v>0</v>
          </cell>
          <cell r="AC268">
            <v>0</v>
          </cell>
          <cell r="AD268">
            <v>0</v>
          </cell>
        </row>
        <row r="269">
          <cell r="B269" t="str">
            <v>KITSAP CO -REGULATEDROLLOFFRORENT40M</v>
          </cell>
          <cell r="J269" t="str">
            <v>RORENT40M</v>
          </cell>
          <cell r="K269" t="str">
            <v>40YD ROLL OFF-MNTHLY RENT</v>
          </cell>
          <cell r="S269">
            <v>165.74</v>
          </cell>
          <cell r="T269">
            <v>0</v>
          </cell>
          <cell r="U269">
            <v>0</v>
          </cell>
          <cell r="V269">
            <v>0</v>
          </cell>
          <cell r="W269">
            <v>0</v>
          </cell>
          <cell r="X269">
            <v>0</v>
          </cell>
          <cell r="Y269">
            <v>0</v>
          </cell>
          <cell r="Z269">
            <v>0</v>
          </cell>
          <cell r="AA269">
            <v>0</v>
          </cell>
          <cell r="AB269">
            <v>0</v>
          </cell>
          <cell r="AC269">
            <v>0</v>
          </cell>
          <cell r="AD269">
            <v>0</v>
          </cell>
        </row>
        <row r="270">
          <cell r="B270" t="str">
            <v>KITSAP CO -REGULATEDROLLOFFCPHAUL15</v>
          </cell>
          <cell r="J270" t="str">
            <v>CPHAUL15</v>
          </cell>
          <cell r="K270" t="str">
            <v>15YD COMPACTOR-HAUL</v>
          </cell>
          <cell r="S270">
            <v>146.16999999999999</v>
          </cell>
          <cell r="T270">
            <v>0</v>
          </cell>
          <cell r="U270">
            <v>0</v>
          </cell>
          <cell r="V270">
            <v>0</v>
          </cell>
          <cell r="W270">
            <v>0</v>
          </cell>
          <cell r="X270">
            <v>0</v>
          </cell>
          <cell r="Y270">
            <v>0</v>
          </cell>
          <cell r="Z270">
            <v>0</v>
          </cell>
          <cell r="AA270">
            <v>0</v>
          </cell>
          <cell r="AB270">
            <v>0</v>
          </cell>
          <cell r="AC270">
            <v>0</v>
          </cell>
          <cell r="AD270">
            <v>0</v>
          </cell>
        </row>
        <row r="271">
          <cell r="B271" t="str">
            <v>KITSAP CO -REGULATEDROLLOFFCPHAUL20</v>
          </cell>
          <cell r="J271" t="str">
            <v>CPHAUL20</v>
          </cell>
          <cell r="K271" t="str">
            <v>20YD COMPACTOR-HAUL</v>
          </cell>
          <cell r="S271">
            <v>155.93</v>
          </cell>
          <cell r="T271">
            <v>0</v>
          </cell>
          <cell r="U271">
            <v>0</v>
          </cell>
          <cell r="V271">
            <v>0</v>
          </cell>
          <cell r="W271">
            <v>0</v>
          </cell>
          <cell r="X271">
            <v>0</v>
          </cell>
          <cell r="Y271">
            <v>0</v>
          </cell>
          <cell r="Z271">
            <v>0</v>
          </cell>
          <cell r="AA271">
            <v>0</v>
          </cell>
          <cell r="AB271">
            <v>0</v>
          </cell>
          <cell r="AC271">
            <v>0</v>
          </cell>
          <cell r="AD271">
            <v>0</v>
          </cell>
        </row>
        <row r="272">
          <cell r="B272" t="str">
            <v>KITSAP CO -REGULATEDROLLOFFCPHAUL25</v>
          </cell>
          <cell r="J272" t="str">
            <v>CPHAUL25</v>
          </cell>
          <cell r="K272" t="str">
            <v>25YD COMPACTOR-HAUL</v>
          </cell>
          <cell r="S272">
            <v>170.69</v>
          </cell>
          <cell r="T272">
            <v>0</v>
          </cell>
          <cell r="U272">
            <v>0</v>
          </cell>
          <cell r="V272">
            <v>0</v>
          </cell>
          <cell r="W272">
            <v>0</v>
          </cell>
          <cell r="X272">
            <v>0</v>
          </cell>
          <cell r="Y272">
            <v>0</v>
          </cell>
          <cell r="Z272">
            <v>0</v>
          </cell>
          <cell r="AA272">
            <v>0</v>
          </cell>
          <cell r="AB272">
            <v>0</v>
          </cell>
          <cell r="AC272">
            <v>0</v>
          </cell>
          <cell r="AD272">
            <v>0</v>
          </cell>
        </row>
        <row r="273">
          <cell r="B273" t="str">
            <v>KITSAP CO -REGULATEDROLLOFFCPHAUL30</v>
          </cell>
          <cell r="J273" t="str">
            <v>CPHAUL30</v>
          </cell>
          <cell r="K273" t="str">
            <v>30YD COMPACTOR-HAUL</v>
          </cell>
          <cell r="S273">
            <v>194.6</v>
          </cell>
          <cell r="T273">
            <v>0</v>
          </cell>
          <cell r="U273">
            <v>0</v>
          </cell>
          <cell r="V273">
            <v>0</v>
          </cell>
          <cell r="W273">
            <v>0</v>
          </cell>
          <cell r="X273">
            <v>0</v>
          </cell>
          <cell r="Y273">
            <v>0</v>
          </cell>
          <cell r="Z273">
            <v>0</v>
          </cell>
          <cell r="AA273">
            <v>0</v>
          </cell>
          <cell r="AB273">
            <v>0</v>
          </cell>
          <cell r="AC273">
            <v>0</v>
          </cell>
          <cell r="AD273">
            <v>0</v>
          </cell>
        </row>
        <row r="274">
          <cell r="B274" t="str">
            <v>KITSAP CO -REGULATEDROLLOFFCPHAUL35</v>
          </cell>
          <cell r="J274" t="str">
            <v>CPHAUL35</v>
          </cell>
          <cell r="K274" t="str">
            <v>35YD COMPACTOR-HAUL</v>
          </cell>
          <cell r="S274">
            <v>448.18</v>
          </cell>
          <cell r="T274">
            <v>0</v>
          </cell>
          <cell r="U274">
            <v>0</v>
          </cell>
          <cell r="V274">
            <v>0</v>
          </cell>
          <cell r="W274">
            <v>0</v>
          </cell>
          <cell r="X274">
            <v>0</v>
          </cell>
          <cell r="Y274">
            <v>0</v>
          </cell>
          <cell r="Z274">
            <v>0</v>
          </cell>
          <cell r="AA274">
            <v>0</v>
          </cell>
          <cell r="AB274">
            <v>0</v>
          </cell>
          <cell r="AC274">
            <v>0</v>
          </cell>
          <cell r="AD274">
            <v>0</v>
          </cell>
        </row>
        <row r="275">
          <cell r="B275" t="str">
            <v>KITSAP CO -REGULATEDROLLOFFDISPOLY-TON</v>
          </cell>
          <cell r="J275" t="str">
            <v>DISPOLY-TON</v>
          </cell>
          <cell r="K275" t="str">
            <v>OLYMPIC LANDFILL PER TON</v>
          </cell>
          <cell r="S275">
            <v>5129.75</v>
          </cell>
          <cell r="T275">
            <v>0</v>
          </cell>
          <cell r="U275">
            <v>0</v>
          </cell>
          <cell r="V275">
            <v>0</v>
          </cell>
          <cell r="W275">
            <v>0</v>
          </cell>
          <cell r="X275">
            <v>0</v>
          </cell>
          <cell r="Y275">
            <v>0</v>
          </cell>
          <cell r="Z275">
            <v>0</v>
          </cell>
          <cell r="AA275">
            <v>0</v>
          </cell>
          <cell r="AB275">
            <v>0</v>
          </cell>
          <cell r="AC275">
            <v>0</v>
          </cell>
          <cell r="AD275">
            <v>0</v>
          </cell>
        </row>
        <row r="276">
          <cell r="B276" t="str">
            <v>KITSAP CO -REGULATEDROLLOFFRODEL</v>
          </cell>
          <cell r="J276" t="str">
            <v>RODEL</v>
          </cell>
          <cell r="K276" t="str">
            <v>ROLL OFF-DELIVERY</v>
          </cell>
          <cell r="S276">
            <v>389.8</v>
          </cell>
          <cell r="T276">
            <v>0</v>
          </cell>
          <cell r="U276">
            <v>0</v>
          </cell>
          <cell r="V276">
            <v>0</v>
          </cell>
          <cell r="W276">
            <v>0</v>
          </cell>
          <cell r="X276">
            <v>0</v>
          </cell>
          <cell r="Y276">
            <v>0</v>
          </cell>
          <cell r="Z276">
            <v>0</v>
          </cell>
          <cell r="AA276">
            <v>0</v>
          </cell>
          <cell r="AB276">
            <v>0</v>
          </cell>
          <cell r="AC276">
            <v>0</v>
          </cell>
          <cell r="AD276">
            <v>0</v>
          </cell>
        </row>
        <row r="277">
          <cell r="B277" t="str">
            <v>KITSAP CO -REGULATEDROLLOFFROHAUL20</v>
          </cell>
          <cell r="J277" t="str">
            <v>ROHAUL20</v>
          </cell>
          <cell r="K277" t="str">
            <v>20YD ROLL OFF-HAUL</v>
          </cell>
          <cell r="S277">
            <v>292.44</v>
          </cell>
          <cell r="T277">
            <v>0</v>
          </cell>
          <cell r="U277">
            <v>0</v>
          </cell>
          <cell r="V277">
            <v>0</v>
          </cell>
          <cell r="W277">
            <v>0</v>
          </cell>
          <cell r="X277">
            <v>0</v>
          </cell>
          <cell r="Y277">
            <v>0</v>
          </cell>
          <cell r="Z277">
            <v>0</v>
          </cell>
          <cell r="AA277">
            <v>0</v>
          </cell>
          <cell r="AB277">
            <v>0</v>
          </cell>
          <cell r="AC277">
            <v>0</v>
          </cell>
          <cell r="AD277">
            <v>0</v>
          </cell>
        </row>
        <row r="278">
          <cell r="B278" t="str">
            <v>KITSAP CO -REGULATEDROLLOFFROHAUL20T</v>
          </cell>
          <cell r="J278" t="str">
            <v>ROHAUL20T</v>
          </cell>
          <cell r="K278" t="str">
            <v>20YD ROLL OFF TEMP HAUL</v>
          </cell>
          <cell r="S278">
            <v>779.84</v>
          </cell>
          <cell r="T278">
            <v>0</v>
          </cell>
          <cell r="U278">
            <v>0</v>
          </cell>
          <cell r="V278">
            <v>0</v>
          </cell>
          <cell r="W278">
            <v>0</v>
          </cell>
          <cell r="X278">
            <v>0</v>
          </cell>
          <cell r="Y278">
            <v>0</v>
          </cell>
          <cell r="Z278">
            <v>0</v>
          </cell>
          <cell r="AA278">
            <v>0</v>
          </cell>
          <cell r="AB278">
            <v>0</v>
          </cell>
          <cell r="AC278">
            <v>0</v>
          </cell>
          <cell r="AD278">
            <v>0</v>
          </cell>
        </row>
        <row r="279">
          <cell r="B279" t="str">
            <v>KITSAP CO -REGULATEDROLLOFFROHAUL40</v>
          </cell>
          <cell r="J279" t="str">
            <v>ROHAUL40</v>
          </cell>
          <cell r="K279" t="str">
            <v>40YD ROLL OFF-HAUL</v>
          </cell>
          <cell r="S279">
            <v>165.74</v>
          </cell>
          <cell r="T279">
            <v>0</v>
          </cell>
          <cell r="U279">
            <v>0</v>
          </cell>
          <cell r="V279">
            <v>0</v>
          </cell>
          <cell r="W279">
            <v>0</v>
          </cell>
          <cell r="X279">
            <v>0</v>
          </cell>
          <cell r="Y279">
            <v>0</v>
          </cell>
          <cell r="Z279">
            <v>0</v>
          </cell>
          <cell r="AA279">
            <v>0</v>
          </cell>
          <cell r="AB279">
            <v>0</v>
          </cell>
          <cell r="AC279">
            <v>0</v>
          </cell>
          <cell r="AD279">
            <v>0</v>
          </cell>
        </row>
        <row r="280">
          <cell r="B280" t="str">
            <v>KITSAP CO -REGULATEDROLLOFFROHAUL40T</v>
          </cell>
          <cell r="J280" t="str">
            <v>ROHAUL40T</v>
          </cell>
          <cell r="K280" t="str">
            <v>40YD ROLL OFF TEMP HAUL</v>
          </cell>
          <cell r="S280">
            <v>165.74</v>
          </cell>
          <cell r="T280">
            <v>0</v>
          </cell>
          <cell r="U280">
            <v>0</v>
          </cell>
          <cell r="V280">
            <v>0</v>
          </cell>
          <cell r="W280">
            <v>0</v>
          </cell>
          <cell r="X280">
            <v>0</v>
          </cell>
          <cell r="Y280">
            <v>0</v>
          </cell>
          <cell r="Z280">
            <v>0</v>
          </cell>
          <cell r="AA280">
            <v>0</v>
          </cell>
          <cell r="AB280">
            <v>0</v>
          </cell>
          <cell r="AC280">
            <v>0</v>
          </cell>
          <cell r="AD280">
            <v>0</v>
          </cell>
        </row>
        <row r="281">
          <cell r="B281" t="str">
            <v>KITSAP CO -REGULATEDROLLOFFROMILE</v>
          </cell>
          <cell r="J281" t="str">
            <v>ROMILE</v>
          </cell>
          <cell r="K281" t="str">
            <v>ROLL OFF-MILEAGE</v>
          </cell>
          <cell r="S281">
            <v>106.92</v>
          </cell>
          <cell r="T281">
            <v>0</v>
          </cell>
          <cell r="U281">
            <v>0</v>
          </cell>
          <cell r="V281">
            <v>0</v>
          </cell>
          <cell r="W281">
            <v>0</v>
          </cell>
          <cell r="X281">
            <v>0</v>
          </cell>
          <cell r="Y281">
            <v>0</v>
          </cell>
          <cell r="Z281">
            <v>0</v>
          </cell>
          <cell r="AA281">
            <v>0</v>
          </cell>
          <cell r="AB281">
            <v>0</v>
          </cell>
          <cell r="AC281">
            <v>0</v>
          </cell>
          <cell r="AD281">
            <v>0</v>
          </cell>
        </row>
        <row r="282">
          <cell r="B282" t="str">
            <v>KITSAP CO -REGULATEDROLLOFFRORENT20D</v>
          </cell>
          <cell r="J282" t="str">
            <v>RORENT20D</v>
          </cell>
          <cell r="K282" t="str">
            <v>20YD ROLL OFF-DAILY RENT</v>
          </cell>
          <cell r="S282">
            <v>174.29</v>
          </cell>
          <cell r="T282">
            <v>0</v>
          </cell>
          <cell r="U282">
            <v>0</v>
          </cell>
          <cell r="V282">
            <v>0</v>
          </cell>
          <cell r="W282">
            <v>0</v>
          </cell>
          <cell r="X282">
            <v>0</v>
          </cell>
          <cell r="Y282">
            <v>0</v>
          </cell>
          <cell r="Z282">
            <v>0</v>
          </cell>
          <cell r="AA282">
            <v>0</v>
          </cell>
          <cell r="AB282">
            <v>0</v>
          </cell>
          <cell r="AC282">
            <v>0</v>
          </cell>
          <cell r="AD282">
            <v>0</v>
          </cell>
        </row>
        <row r="283">
          <cell r="B283" t="str">
            <v>KITSAP CO -REGULATEDROLLOFFRORENT40D</v>
          </cell>
          <cell r="J283" t="str">
            <v>RORENT40D</v>
          </cell>
          <cell r="K283" t="str">
            <v>40YD ROLL OFF-DAILY RENT</v>
          </cell>
          <cell r="S283">
            <v>179.74</v>
          </cell>
          <cell r="T283">
            <v>0</v>
          </cell>
          <cell r="U283">
            <v>0</v>
          </cell>
          <cell r="V283">
            <v>0</v>
          </cell>
          <cell r="W283">
            <v>0</v>
          </cell>
          <cell r="X283">
            <v>0</v>
          </cell>
          <cell r="Y283">
            <v>0</v>
          </cell>
          <cell r="Z283">
            <v>0</v>
          </cell>
          <cell r="AA283">
            <v>0</v>
          </cell>
          <cell r="AB283">
            <v>0</v>
          </cell>
          <cell r="AC283">
            <v>0</v>
          </cell>
          <cell r="AD283">
            <v>0</v>
          </cell>
        </row>
        <row r="284">
          <cell r="B284" t="str">
            <v>KITSAP CO -REGULATEDSURCFUEL-COM MASON</v>
          </cell>
          <cell r="J284" t="str">
            <v>FUEL-COM MASON</v>
          </cell>
          <cell r="K284" t="str">
            <v>FUEL &amp; MATERIAL SURCHARGE</v>
          </cell>
          <cell r="S284">
            <v>0</v>
          </cell>
          <cell r="T284">
            <v>0</v>
          </cell>
          <cell r="U284">
            <v>0</v>
          </cell>
          <cell r="V284">
            <v>0</v>
          </cell>
          <cell r="W284">
            <v>0</v>
          </cell>
          <cell r="X284">
            <v>0</v>
          </cell>
          <cell r="Y284">
            <v>0</v>
          </cell>
          <cell r="Z284">
            <v>0</v>
          </cell>
          <cell r="AA284">
            <v>0</v>
          </cell>
          <cell r="AB284">
            <v>0</v>
          </cell>
          <cell r="AC284">
            <v>0</v>
          </cell>
          <cell r="AD284">
            <v>0</v>
          </cell>
        </row>
        <row r="285">
          <cell r="B285" t="str">
            <v>KITSAP CO -REGULATEDSURCFUEL-RECY MASON</v>
          </cell>
          <cell r="J285" t="str">
            <v>FUEL-RECY MASON</v>
          </cell>
          <cell r="K285" t="str">
            <v>FUEL &amp; MATERIAL SURCHARGE</v>
          </cell>
          <cell r="S285">
            <v>0</v>
          </cell>
          <cell r="T285">
            <v>0</v>
          </cell>
          <cell r="U285">
            <v>0</v>
          </cell>
          <cell r="V285">
            <v>0</v>
          </cell>
          <cell r="W285">
            <v>0</v>
          </cell>
          <cell r="X285">
            <v>0</v>
          </cell>
          <cell r="Y285">
            <v>0</v>
          </cell>
          <cell r="Z285">
            <v>0</v>
          </cell>
          <cell r="AA285">
            <v>0</v>
          </cell>
          <cell r="AB285">
            <v>0</v>
          </cell>
          <cell r="AC285">
            <v>0</v>
          </cell>
          <cell r="AD285">
            <v>0</v>
          </cell>
        </row>
        <row r="286">
          <cell r="B286" t="str">
            <v>KITSAP CO -REGULATEDSURCFUEL-RES MASON</v>
          </cell>
          <cell r="J286" t="str">
            <v>FUEL-RES MASON</v>
          </cell>
          <cell r="K286" t="str">
            <v>FUEL &amp; MATERIAL SURCHARGE</v>
          </cell>
          <cell r="S286">
            <v>0</v>
          </cell>
          <cell r="T286">
            <v>0</v>
          </cell>
          <cell r="U286">
            <v>0</v>
          </cell>
          <cell r="V286">
            <v>0</v>
          </cell>
          <cell r="W286">
            <v>0</v>
          </cell>
          <cell r="X286">
            <v>0</v>
          </cell>
          <cell r="Y286">
            <v>0</v>
          </cell>
          <cell r="Z286">
            <v>0</v>
          </cell>
          <cell r="AA286">
            <v>0</v>
          </cell>
          <cell r="AB286">
            <v>0</v>
          </cell>
          <cell r="AC286">
            <v>0</v>
          </cell>
          <cell r="AD286">
            <v>0</v>
          </cell>
        </row>
        <row r="287">
          <cell r="B287" t="str">
            <v>KITSAP CO -REGULATEDSURCFUEL-COM MASON</v>
          </cell>
          <cell r="J287" t="str">
            <v>FUEL-COM MASON</v>
          </cell>
          <cell r="K287" t="str">
            <v>FUEL &amp; MATERIAL SURCHARGE</v>
          </cell>
          <cell r="S287">
            <v>0</v>
          </cell>
          <cell r="T287">
            <v>0</v>
          </cell>
          <cell r="U287">
            <v>0</v>
          </cell>
          <cell r="V287">
            <v>0</v>
          </cell>
          <cell r="W287">
            <v>0</v>
          </cell>
          <cell r="X287">
            <v>0</v>
          </cell>
          <cell r="Y287">
            <v>0</v>
          </cell>
          <cell r="Z287">
            <v>0</v>
          </cell>
          <cell r="AA287">
            <v>0</v>
          </cell>
          <cell r="AB287">
            <v>0</v>
          </cell>
          <cell r="AC287">
            <v>0</v>
          </cell>
          <cell r="AD287">
            <v>0</v>
          </cell>
        </row>
        <row r="288">
          <cell r="B288" t="str">
            <v>KITSAP CO -REGULATEDSURCFUEL-RECY MASON</v>
          </cell>
          <cell r="J288" t="str">
            <v>FUEL-RECY MASON</v>
          </cell>
          <cell r="K288" t="str">
            <v>FUEL &amp; MATERIAL SURCHARGE</v>
          </cell>
          <cell r="S288">
            <v>0</v>
          </cell>
          <cell r="T288">
            <v>0</v>
          </cell>
          <cell r="U288">
            <v>0</v>
          </cell>
          <cell r="V288">
            <v>0</v>
          </cell>
          <cell r="W288">
            <v>0</v>
          </cell>
          <cell r="X288">
            <v>0</v>
          </cell>
          <cell r="Y288">
            <v>0</v>
          </cell>
          <cell r="Z288">
            <v>0</v>
          </cell>
          <cell r="AA288">
            <v>0</v>
          </cell>
          <cell r="AB288">
            <v>0</v>
          </cell>
          <cell r="AC288">
            <v>0</v>
          </cell>
          <cell r="AD288">
            <v>0</v>
          </cell>
        </row>
        <row r="289">
          <cell r="B289" t="str">
            <v>KITSAP CO -REGULATEDSURCFUEL-RO MASON</v>
          </cell>
          <cell r="J289" t="str">
            <v>FUEL-RO MASON</v>
          </cell>
          <cell r="K289" t="str">
            <v>FUEL &amp; MATERIAL SURCHARGE</v>
          </cell>
          <cell r="S289">
            <v>0</v>
          </cell>
          <cell r="T289">
            <v>0</v>
          </cell>
          <cell r="U289">
            <v>0</v>
          </cell>
          <cell r="V289">
            <v>0</v>
          </cell>
          <cell r="W289">
            <v>0</v>
          </cell>
          <cell r="X289">
            <v>0</v>
          </cell>
          <cell r="Y289">
            <v>0</v>
          </cell>
          <cell r="Z289">
            <v>0</v>
          </cell>
          <cell r="AA289">
            <v>0</v>
          </cell>
          <cell r="AB289">
            <v>0</v>
          </cell>
          <cell r="AC289">
            <v>0</v>
          </cell>
          <cell r="AD289">
            <v>0</v>
          </cell>
        </row>
        <row r="290">
          <cell r="B290" t="str">
            <v>KITSAP CO -REGULATEDSURCFUEL-RECY MASON</v>
          </cell>
          <cell r="J290" t="str">
            <v>FUEL-RECY MASON</v>
          </cell>
          <cell r="K290" t="str">
            <v>FUEL &amp; MATERIAL SURCHARGE</v>
          </cell>
          <cell r="S290">
            <v>0</v>
          </cell>
          <cell r="T290">
            <v>0</v>
          </cell>
          <cell r="U290">
            <v>0</v>
          </cell>
          <cell r="V290">
            <v>0</v>
          </cell>
          <cell r="W290">
            <v>0</v>
          </cell>
          <cell r="X290">
            <v>0</v>
          </cell>
          <cell r="Y290">
            <v>0</v>
          </cell>
          <cell r="Z290">
            <v>0</v>
          </cell>
          <cell r="AA290">
            <v>0</v>
          </cell>
          <cell r="AB290">
            <v>0</v>
          </cell>
          <cell r="AC290">
            <v>0</v>
          </cell>
          <cell r="AD290">
            <v>0</v>
          </cell>
        </row>
        <row r="291">
          <cell r="B291" t="str">
            <v>KITSAP CO -REGULATEDSURCFUEL-RES MASON</v>
          </cell>
          <cell r="J291" t="str">
            <v>FUEL-RES MASON</v>
          </cell>
          <cell r="K291" t="str">
            <v>FUEL &amp; MATERIAL SURCHARGE</v>
          </cell>
          <cell r="S291">
            <v>0</v>
          </cell>
          <cell r="T291">
            <v>0</v>
          </cell>
          <cell r="U291">
            <v>0</v>
          </cell>
          <cell r="V291">
            <v>0</v>
          </cell>
          <cell r="W291">
            <v>0</v>
          </cell>
          <cell r="X291">
            <v>0</v>
          </cell>
          <cell r="Y291">
            <v>0</v>
          </cell>
          <cell r="Z291">
            <v>0</v>
          </cell>
          <cell r="AA291">
            <v>0</v>
          </cell>
          <cell r="AB291">
            <v>0</v>
          </cell>
          <cell r="AC291">
            <v>0</v>
          </cell>
          <cell r="AD291">
            <v>0</v>
          </cell>
        </row>
        <row r="292">
          <cell r="B292" t="str">
            <v>KITSAP CO -REGULATEDSURCFUEL-COM MASON</v>
          </cell>
          <cell r="J292" t="str">
            <v>FUEL-COM MASON</v>
          </cell>
          <cell r="K292" t="str">
            <v>FUEL &amp; MATERIAL SURCHARGE</v>
          </cell>
          <cell r="S292">
            <v>0</v>
          </cell>
          <cell r="T292">
            <v>0</v>
          </cell>
          <cell r="U292">
            <v>0</v>
          </cell>
          <cell r="V292">
            <v>0</v>
          </cell>
          <cell r="W292">
            <v>0</v>
          </cell>
          <cell r="X292">
            <v>0</v>
          </cell>
          <cell r="Y292">
            <v>0</v>
          </cell>
          <cell r="Z292">
            <v>0</v>
          </cell>
          <cell r="AA292">
            <v>0</v>
          </cell>
          <cell r="AB292">
            <v>0</v>
          </cell>
          <cell r="AC292">
            <v>0</v>
          </cell>
          <cell r="AD292">
            <v>0</v>
          </cell>
        </row>
        <row r="293">
          <cell r="B293" t="str">
            <v>KITSAP CO -REGULATEDSURCFUEL-RECY MASON</v>
          </cell>
          <cell r="J293" t="str">
            <v>FUEL-RECY MASON</v>
          </cell>
          <cell r="K293" t="str">
            <v>FUEL &amp; MATERIAL SURCHARGE</v>
          </cell>
          <cell r="S293">
            <v>0</v>
          </cell>
          <cell r="T293">
            <v>0</v>
          </cell>
          <cell r="U293">
            <v>0</v>
          </cell>
          <cell r="V293">
            <v>0</v>
          </cell>
          <cell r="W293">
            <v>0</v>
          </cell>
          <cell r="X293">
            <v>0</v>
          </cell>
          <cell r="Y293">
            <v>0</v>
          </cell>
          <cell r="Z293">
            <v>0</v>
          </cell>
          <cell r="AA293">
            <v>0</v>
          </cell>
          <cell r="AB293">
            <v>0</v>
          </cell>
          <cell r="AC293">
            <v>0</v>
          </cell>
          <cell r="AD293">
            <v>0</v>
          </cell>
        </row>
        <row r="294">
          <cell r="B294" t="str">
            <v>KITSAP CO -REGULATEDSURCFUEL-RES MASON</v>
          </cell>
          <cell r="J294" t="str">
            <v>FUEL-RES MASON</v>
          </cell>
          <cell r="K294" t="str">
            <v>FUEL &amp; MATERIAL SURCHARGE</v>
          </cell>
          <cell r="S294">
            <v>0</v>
          </cell>
          <cell r="T294">
            <v>0</v>
          </cell>
          <cell r="U294">
            <v>0</v>
          </cell>
          <cell r="V294">
            <v>0</v>
          </cell>
          <cell r="W294">
            <v>0</v>
          </cell>
          <cell r="X294">
            <v>0</v>
          </cell>
          <cell r="Y294">
            <v>0</v>
          </cell>
          <cell r="Z294">
            <v>0</v>
          </cell>
          <cell r="AA294">
            <v>0</v>
          </cell>
          <cell r="AB294">
            <v>0</v>
          </cell>
          <cell r="AC294">
            <v>0</v>
          </cell>
          <cell r="AD294">
            <v>0</v>
          </cell>
        </row>
        <row r="295">
          <cell r="B295" t="str">
            <v>KITSAP CO -REGULATEDSURCFUEL-RO MASON</v>
          </cell>
          <cell r="J295" t="str">
            <v>FUEL-RO MASON</v>
          </cell>
          <cell r="K295" t="str">
            <v>FUEL &amp; MATERIAL SURCHARGE</v>
          </cell>
          <cell r="S295">
            <v>0</v>
          </cell>
          <cell r="T295">
            <v>0</v>
          </cell>
          <cell r="U295">
            <v>0</v>
          </cell>
          <cell r="V295">
            <v>0</v>
          </cell>
          <cell r="W295">
            <v>0</v>
          </cell>
          <cell r="X295">
            <v>0</v>
          </cell>
          <cell r="Y295">
            <v>0</v>
          </cell>
          <cell r="Z295">
            <v>0</v>
          </cell>
          <cell r="AA295">
            <v>0</v>
          </cell>
          <cell r="AB295">
            <v>0</v>
          </cell>
          <cell r="AC295">
            <v>0</v>
          </cell>
          <cell r="AD295">
            <v>0</v>
          </cell>
        </row>
        <row r="296">
          <cell r="B296" t="str">
            <v>KITSAP CO -REGULATEDTAXESREF</v>
          </cell>
          <cell r="J296" t="str">
            <v>REF</v>
          </cell>
          <cell r="K296" t="str">
            <v>3.6% WA Refuse Tax</v>
          </cell>
          <cell r="S296">
            <v>32.33</v>
          </cell>
          <cell r="T296">
            <v>0</v>
          </cell>
          <cell r="U296">
            <v>0</v>
          </cell>
          <cell r="V296">
            <v>0</v>
          </cell>
          <cell r="W296">
            <v>0</v>
          </cell>
          <cell r="X296">
            <v>0</v>
          </cell>
          <cell r="Y296">
            <v>0</v>
          </cell>
          <cell r="Z296">
            <v>0</v>
          </cell>
          <cell r="AA296">
            <v>0</v>
          </cell>
          <cell r="AB296">
            <v>0</v>
          </cell>
          <cell r="AC296">
            <v>0</v>
          </cell>
          <cell r="AD296">
            <v>0</v>
          </cell>
        </row>
        <row r="297">
          <cell r="B297" t="str">
            <v>KITSAP CO -REGULATEDTAXESREF</v>
          </cell>
          <cell r="J297" t="str">
            <v>REF</v>
          </cell>
          <cell r="K297" t="str">
            <v>3.6% WA Refuse Tax</v>
          </cell>
          <cell r="S297">
            <v>885.76</v>
          </cell>
          <cell r="T297">
            <v>0</v>
          </cell>
          <cell r="U297">
            <v>0</v>
          </cell>
          <cell r="V297">
            <v>0</v>
          </cell>
          <cell r="W297">
            <v>0</v>
          </cell>
          <cell r="X297">
            <v>0</v>
          </cell>
          <cell r="Y297">
            <v>0</v>
          </cell>
          <cell r="Z297">
            <v>0</v>
          </cell>
          <cell r="AA297">
            <v>0</v>
          </cell>
          <cell r="AB297">
            <v>0</v>
          </cell>
          <cell r="AC297">
            <v>0</v>
          </cell>
          <cell r="AD297">
            <v>0</v>
          </cell>
        </row>
        <row r="298">
          <cell r="B298" t="str">
            <v>KITSAP CO -REGULATEDTAXESSALES TAX</v>
          </cell>
          <cell r="J298" t="str">
            <v>SALES TAX</v>
          </cell>
          <cell r="K298" t="str">
            <v>8.5% Sales Tax</v>
          </cell>
          <cell r="S298">
            <v>312.01</v>
          </cell>
          <cell r="T298">
            <v>0</v>
          </cell>
          <cell r="U298">
            <v>0</v>
          </cell>
          <cell r="V298">
            <v>0</v>
          </cell>
          <cell r="W298">
            <v>0</v>
          </cell>
          <cell r="X298">
            <v>0</v>
          </cell>
          <cell r="Y298">
            <v>0</v>
          </cell>
          <cell r="Z298">
            <v>0</v>
          </cell>
          <cell r="AA298">
            <v>0</v>
          </cell>
          <cell r="AB298">
            <v>0</v>
          </cell>
          <cell r="AC298">
            <v>0</v>
          </cell>
          <cell r="AD298">
            <v>0</v>
          </cell>
        </row>
        <row r="299">
          <cell r="B299" t="str">
            <v>KITSAP CO -REGULATEDTAXESREF</v>
          </cell>
          <cell r="J299" t="str">
            <v>REF</v>
          </cell>
          <cell r="K299" t="str">
            <v>3.6% WA Refuse Tax</v>
          </cell>
          <cell r="S299">
            <v>2592.0700000000002</v>
          </cell>
          <cell r="T299">
            <v>0</v>
          </cell>
          <cell r="U299">
            <v>0</v>
          </cell>
          <cell r="V299">
            <v>0</v>
          </cell>
          <cell r="W299">
            <v>0</v>
          </cell>
          <cell r="X299">
            <v>0</v>
          </cell>
          <cell r="Y299">
            <v>0</v>
          </cell>
          <cell r="Z299">
            <v>0</v>
          </cell>
          <cell r="AA299">
            <v>0</v>
          </cell>
          <cell r="AB299">
            <v>0</v>
          </cell>
          <cell r="AC299">
            <v>0</v>
          </cell>
          <cell r="AD299">
            <v>0</v>
          </cell>
        </row>
        <row r="300">
          <cell r="B300" t="str">
            <v>KITSAP CO -REGULATEDTAXESREF</v>
          </cell>
          <cell r="J300" t="str">
            <v>REF</v>
          </cell>
          <cell r="K300" t="str">
            <v>3.6% WA Refuse Tax</v>
          </cell>
          <cell r="S300">
            <v>23.7</v>
          </cell>
          <cell r="T300">
            <v>0</v>
          </cell>
          <cell r="U300">
            <v>0</v>
          </cell>
          <cell r="V300">
            <v>0</v>
          </cell>
          <cell r="W300">
            <v>0</v>
          </cell>
          <cell r="X300">
            <v>0</v>
          </cell>
          <cell r="Y300">
            <v>0</v>
          </cell>
          <cell r="Z300">
            <v>0</v>
          </cell>
          <cell r="AA300">
            <v>0</v>
          </cell>
          <cell r="AB300">
            <v>0</v>
          </cell>
          <cell r="AC300">
            <v>0</v>
          </cell>
          <cell r="AD300">
            <v>0</v>
          </cell>
        </row>
        <row r="301">
          <cell r="B301" t="str">
            <v>KITSAP CO -REGULATEDTAXESSALES TAX</v>
          </cell>
          <cell r="J301" t="str">
            <v>SALES TAX</v>
          </cell>
          <cell r="K301" t="str">
            <v>8.5% Sales Tax</v>
          </cell>
          <cell r="S301">
            <v>2.96</v>
          </cell>
          <cell r="T301">
            <v>0</v>
          </cell>
          <cell r="U301">
            <v>0</v>
          </cell>
          <cell r="V301">
            <v>0</v>
          </cell>
          <cell r="W301">
            <v>0</v>
          </cell>
          <cell r="X301">
            <v>0</v>
          </cell>
          <cell r="Y301">
            <v>0</v>
          </cell>
          <cell r="Z301">
            <v>0</v>
          </cell>
          <cell r="AA301">
            <v>0</v>
          </cell>
          <cell r="AB301">
            <v>0</v>
          </cell>
          <cell r="AC301">
            <v>0</v>
          </cell>
          <cell r="AD301">
            <v>0</v>
          </cell>
        </row>
        <row r="302">
          <cell r="B302" t="str">
            <v>KITSAP CO -REGULATEDTAXESREF</v>
          </cell>
          <cell r="J302" t="str">
            <v>REF</v>
          </cell>
          <cell r="K302" t="str">
            <v>3.6% WA Refuse Tax</v>
          </cell>
          <cell r="S302">
            <v>239.56</v>
          </cell>
          <cell r="T302">
            <v>0</v>
          </cell>
          <cell r="U302">
            <v>0</v>
          </cell>
          <cell r="V302">
            <v>0</v>
          </cell>
          <cell r="W302">
            <v>0</v>
          </cell>
          <cell r="X302">
            <v>0</v>
          </cell>
          <cell r="Y302">
            <v>0</v>
          </cell>
          <cell r="Z302">
            <v>0</v>
          </cell>
          <cell r="AA302">
            <v>0</v>
          </cell>
          <cell r="AB302">
            <v>0</v>
          </cell>
          <cell r="AC302">
            <v>0</v>
          </cell>
          <cell r="AD302">
            <v>0</v>
          </cell>
        </row>
        <row r="303">
          <cell r="B303" t="str">
            <v>KITSAP CO -REGULATEDTAXESSALES TAX</v>
          </cell>
          <cell r="J303" t="str">
            <v>SALES TAX</v>
          </cell>
          <cell r="K303" t="str">
            <v>8.5% Sales Tax</v>
          </cell>
          <cell r="S303">
            <v>140.03</v>
          </cell>
          <cell r="T303">
            <v>0</v>
          </cell>
          <cell r="U303">
            <v>0</v>
          </cell>
          <cell r="V303">
            <v>0</v>
          </cell>
          <cell r="W303">
            <v>0</v>
          </cell>
          <cell r="X303">
            <v>0</v>
          </cell>
          <cell r="Y303">
            <v>0</v>
          </cell>
          <cell r="Z303">
            <v>0</v>
          </cell>
          <cell r="AA303">
            <v>0</v>
          </cell>
          <cell r="AB303">
            <v>0</v>
          </cell>
          <cell r="AC303">
            <v>0</v>
          </cell>
          <cell r="AD303">
            <v>0</v>
          </cell>
        </row>
        <row r="304">
          <cell r="B304" t="str">
            <v>KITSAP CO-UNREGULATEDACCOUNTING ADJUSTMENTSFINCHG</v>
          </cell>
          <cell r="J304" t="str">
            <v>FINCHG</v>
          </cell>
          <cell r="K304" t="str">
            <v>LATE FEE</v>
          </cell>
          <cell r="S304">
            <v>15.3</v>
          </cell>
          <cell r="T304">
            <v>0</v>
          </cell>
          <cell r="U304">
            <v>0</v>
          </cell>
          <cell r="V304">
            <v>0</v>
          </cell>
          <cell r="W304">
            <v>0</v>
          </cell>
          <cell r="X304">
            <v>0</v>
          </cell>
          <cell r="Y304">
            <v>0</v>
          </cell>
          <cell r="Z304">
            <v>0</v>
          </cell>
          <cell r="AA304">
            <v>0</v>
          </cell>
          <cell r="AB304">
            <v>0</v>
          </cell>
          <cell r="AC304">
            <v>0</v>
          </cell>
          <cell r="AD304">
            <v>0</v>
          </cell>
        </row>
        <row r="305">
          <cell r="B305" t="str">
            <v>KITSAP CO-UNREGULATEDACCOUNTING ADJUSTMENTSFINCHG</v>
          </cell>
          <cell r="J305" t="str">
            <v>FINCHG</v>
          </cell>
          <cell r="K305" t="str">
            <v>LATE FEE</v>
          </cell>
          <cell r="S305">
            <v>-1.37</v>
          </cell>
          <cell r="T305">
            <v>0</v>
          </cell>
          <cell r="U305">
            <v>0</v>
          </cell>
          <cell r="V305">
            <v>0</v>
          </cell>
          <cell r="W305">
            <v>0</v>
          </cell>
          <cell r="X305">
            <v>0</v>
          </cell>
          <cell r="Y305">
            <v>0</v>
          </cell>
          <cell r="Z305">
            <v>0</v>
          </cell>
          <cell r="AA305">
            <v>0</v>
          </cell>
          <cell r="AB305">
            <v>0</v>
          </cell>
          <cell r="AC305">
            <v>0</v>
          </cell>
          <cell r="AD305">
            <v>0</v>
          </cell>
        </row>
        <row r="306">
          <cell r="B306" t="str">
            <v>KITSAP CO-UNREGULATEDACCOUNTING ADJUSTMENTSMM</v>
          </cell>
          <cell r="J306" t="str">
            <v>MM</v>
          </cell>
          <cell r="K306" t="str">
            <v>MOVE MONEY</v>
          </cell>
          <cell r="S306">
            <v>-137.4</v>
          </cell>
          <cell r="T306">
            <v>0</v>
          </cell>
          <cell r="U306">
            <v>0</v>
          </cell>
          <cell r="V306">
            <v>0</v>
          </cell>
          <cell r="W306">
            <v>0</v>
          </cell>
          <cell r="X306">
            <v>0</v>
          </cell>
          <cell r="Y306">
            <v>0</v>
          </cell>
          <cell r="Z306">
            <v>0</v>
          </cell>
          <cell r="AA306">
            <v>0</v>
          </cell>
          <cell r="AB306">
            <v>0</v>
          </cell>
          <cell r="AC306">
            <v>0</v>
          </cell>
          <cell r="AD306">
            <v>0</v>
          </cell>
        </row>
        <row r="307">
          <cell r="B307" t="str">
            <v>KITSAP CO-UNREGULATEDCOMMERCIAL RECYCLE96CRCOGE1</v>
          </cell>
          <cell r="J307" t="str">
            <v>96CRCOGE1</v>
          </cell>
          <cell r="K307" t="str">
            <v>96 COMMINGLE WG-EOW</v>
          </cell>
          <cell r="S307">
            <v>61.86</v>
          </cell>
          <cell r="T307">
            <v>0</v>
          </cell>
          <cell r="U307">
            <v>0</v>
          </cell>
          <cell r="V307">
            <v>0</v>
          </cell>
          <cell r="W307">
            <v>0</v>
          </cell>
          <cell r="X307">
            <v>0</v>
          </cell>
          <cell r="Y307">
            <v>0</v>
          </cell>
          <cell r="Z307">
            <v>0</v>
          </cell>
          <cell r="AA307">
            <v>0</v>
          </cell>
          <cell r="AB307">
            <v>0</v>
          </cell>
          <cell r="AC307">
            <v>0</v>
          </cell>
          <cell r="AD307">
            <v>0</v>
          </cell>
        </row>
        <row r="308">
          <cell r="B308" t="str">
            <v>KITSAP CO-UNREGULATEDCOMMERCIAL RECYCLE96CRCOGM1</v>
          </cell>
          <cell r="J308" t="str">
            <v>96CRCOGM1</v>
          </cell>
          <cell r="K308" t="str">
            <v>96 COMMINGLE WGMNTHLY</v>
          </cell>
          <cell r="S308">
            <v>79.400000000000006</v>
          </cell>
          <cell r="T308">
            <v>0</v>
          </cell>
          <cell r="U308">
            <v>0</v>
          </cell>
          <cell r="V308">
            <v>0</v>
          </cell>
          <cell r="W308">
            <v>0</v>
          </cell>
          <cell r="X308">
            <v>0</v>
          </cell>
          <cell r="Y308">
            <v>0</v>
          </cell>
          <cell r="Z308">
            <v>0</v>
          </cell>
          <cell r="AA308">
            <v>0</v>
          </cell>
          <cell r="AB308">
            <v>0</v>
          </cell>
          <cell r="AC308">
            <v>0</v>
          </cell>
          <cell r="AD308">
            <v>0</v>
          </cell>
        </row>
        <row r="309">
          <cell r="B309" t="str">
            <v>KITSAP CO-UNREGULATEDCOMMERCIAL RECYCLE96CRCOGW1</v>
          </cell>
          <cell r="J309" t="str">
            <v>96CRCOGW1</v>
          </cell>
          <cell r="K309" t="str">
            <v>96 COMMINGLE WG-WEEKLY</v>
          </cell>
          <cell r="S309">
            <v>533.75</v>
          </cell>
          <cell r="T309">
            <v>0</v>
          </cell>
          <cell r="U309">
            <v>0</v>
          </cell>
          <cell r="V309">
            <v>0</v>
          </cell>
          <cell r="W309">
            <v>0</v>
          </cell>
          <cell r="X309">
            <v>0</v>
          </cell>
          <cell r="Y309">
            <v>0</v>
          </cell>
          <cell r="Z309">
            <v>0</v>
          </cell>
          <cell r="AA309">
            <v>0</v>
          </cell>
          <cell r="AB309">
            <v>0</v>
          </cell>
          <cell r="AC309">
            <v>0</v>
          </cell>
          <cell r="AD309">
            <v>0</v>
          </cell>
        </row>
        <row r="310">
          <cell r="B310" t="str">
            <v>KITSAP CO-UNREGULATEDCOMMERCIAL RECYCLE96CRCONGE1</v>
          </cell>
          <cell r="J310" t="str">
            <v>96CRCONGE1</v>
          </cell>
          <cell r="K310" t="str">
            <v>96 COMMINGLE NG-EOW</v>
          </cell>
          <cell r="S310">
            <v>319.61</v>
          </cell>
          <cell r="T310">
            <v>0</v>
          </cell>
          <cell r="U310">
            <v>0</v>
          </cell>
          <cell r="V310">
            <v>0</v>
          </cell>
          <cell r="W310">
            <v>0</v>
          </cell>
          <cell r="X310">
            <v>0</v>
          </cell>
          <cell r="Y310">
            <v>0</v>
          </cell>
          <cell r="Z310">
            <v>0</v>
          </cell>
          <cell r="AA310">
            <v>0</v>
          </cell>
          <cell r="AB310">
            <v>0</v>
          </cell>
          <cell r="AC310">
            <v>0</v>
          </cell>
          <cell r="AD310">
            <v>0</v>
          </cell>
        </row>
        <row r="311">
          <cell r="B311" t="str">
            <v>KITSAP CO-UNREGULATEDCOMMERCIAL RECYCLE96CRCONGM1</v>
          </cell>
          <cell r="J311" t="str">
            <v>96CRCONGM1</v>
          </cell>
          <cell r="K311" t="str">
            <v>96 COMMINGLE NG-MNTHLY</v>
          </cell>
          <cell r="S311">
            <v>127.04</v>
          </cell>
          <cell r="T311">
            <v>0</v>
          </cell>
          <cell r="U311">
            <v>0</v>
          </cell>
          <cell r="V311">
            <v>0</v>
          </cell>
          <cell r="W311">
            <v>0</v>
          </cell>
          <cell r="X311">
            <v>0</v>
          </cell>
          <cell r="Y311">
            <v>0</v>
          </cell>
          <cell r="Z311">
            <v>0</v>
          </cell>
          <cell r="AA311">
            <v>0</v>
          </cell>
          <cell r="AB311">
            <v>0</v>
          </cell>
          <cell r="AC311">
            <v>0</v>
          </cell>
          <cell r="AD311">
            <v>0</v>
          </cell>
        </row>
        <row r="312">
          <cell r="B312" t="str">
            <v>KITSAP CO-UNREGULATEDCOMMERCIAL RECYCLE96CRCONGW1</v>
          </cell>
          <cell r="J312" t="str">
            <v>96CRCONGW1</v>
          </cell>
          <cell r="K312" t="str">
            <v>96 COMMINGLE NG-WEEKLY</v>
          </cell>
          <cell r="S312">
            <v>558.95000000000005</v>
          </cell>
          <cell r="T312">
            <v>0</v>
          </cell>
          <cell r="U312">
            <v>0</v>
          </cell>
          <cell r="V312">
            <v>0</v>
          </cell>
          <cell r="W312">
            <v>0</v>
          </cell>
          <cell r="X312">
            <v>0</v>
          </cell>
          <cell r="Y312">
            <v>0</v>
          </cell>
          <cell r="Z312">
            <v>0</v>
          </cell>
          <cell r="AA312">
            <v>0</v>
          </cell>
          <cell r="AB312">
            <v>0</v>
          </cell>
          <cell r="AC312">
            <v>0</v>
          </cell>
          <cell r="AD312">
            <v>0</v>
          </cell>
        </row>
        <row r="313">
          <cell r="B313" t="str">
            <v xml:space="preserve">KITSAP CO-UNREGULATEDCOMMERCIAL RECYCLER2YDOCCE </v>
          </cell>
          <cell r="J313" t="str">
            <v xml:space="preserve">R2YDOCCE </v>
          </cell>
          <cell r="K313" t="str">
            <v>2YD OCC-EOW</v>
          </cell>
          <cell r="S313">
            <v>281.64</v>
          </cell>
          <cell r="T313">
            <v>0</v>
          </cell>
          <cell r="U313">
            <v>0</v>
          </cell>
          <cell r="V313">
            <v>0</v>
          </cell>
          <cell r="W313">
            <v>0</v>
          </cell>
          <cell r="X313">
            <v>0</v>
          </cell>
          <cell r="Y313">
            <v>0</v>
          </cell>
          <cell r="Z313">
            <v>0</v>
          </cell>
          <cell r="AA313">
            <v>0</v>
          </cell>
          <cell r="AB313">
            <v>0</v>
          </cell>
          <cell r="AC313">
            <v>0</v>
          </cell>
          <cell r="AD313">
            <v>0</v>
          </cell>
        </row>
        <row r="314">
          <cell r="B314" t="str">
            <v>KITSAP CO-UNREGULATEDCOMMERCIAL RECYCLER2YDOCCEX</v>
          </cell>
          <cell r="J314" t="str">
            <v>R2YDOCCEX</v>
          </cell>
          <cell r="K314" t="str">
            <v>2YD OCC-EXTRA CONTAINER</v>
          </cell>
          <cell r="S314">
            <v>131.15</v>
          </cell>
          <cell r="T314">
            <v>0</v>
          </cell>
          <cell r="U314">
            <v>0</v>
          </cell>
          <cell r="V314">
            <v>0</v>
          </cell>
          <cell r="W314">
            <v>0</v>
          </cell>
          <cell r="X314">
            <v>0</v>
          </cell>
          <cell r="Y314">
            <v>0</v>
          </cell>
          <cell r="Z314">
            <v>0</v>
          </cell>
          <cell r="AA314">
            <v>0</v>
          </cell>
          <cell r="AB314">
            <v>0</v>
          </cell>
          <cell r="AC314">
            <v>0</v>
          </cell>
          <cell r="AD314">
            <v>0</v>
          </cell>
        </row>
        <row r="315">
          <cell r="B315" t="str">
            <v>KITSAP CO-UNREGULATEDCOMMERCIAL RECYCLER2YDOCCM</v>
          </cell>
          <cell r="J315" t="str">
            <v>R2YDOCCM</v>
          </cell>
          <cell r="K315" t="str">
            <v>2YD OCC-MNTHLY</v>
          </cell>
          <cell r="S315">
            <v>309.24</v>
          </cell>
          <cell r="T315">
            <v>0</v>
          </cell>
          <cell r="U315">
            <v>0</v>
          </cell>
          <cell r="V315">
            <v>0</v>
          </cell>
          <cell r="W315">
            <v>0</v>
          </cell>
          <cell r="X315">
            <v>0</v>
          </cell>
          <cell r="Y315">
            <v>0</v>
          </cell>
          <cell r="Z315">
            <v>0</v>
          </cell>
          <cell r="AA315">
            <v>0</v>
          </cell>
          <cell r="AB315">
            <v>0</v>
          </cell>
          <cell r="AC315">
            <v>0</v>
          </cell>
          <cell r="AD315">
            <v>0</v>
          </cell>
        </row>
        <row r="316">
          <cell r="B316" t="str">
            <v>KITSAP CO-UNREGULATEDCOMMERCIAL RECYCLER2YDOCCW</v>
          </cell>
          <cell r="J316" t="str">
            <v>R2YDOCCW</v>
          </cell>
          <cell r="K316" t="str">
            <v>2YD OCC-WEEKLY</v>
          </cell>
          <cell r="S316">
            <v>1414.4</v>
          </cell>
          <cell r="T316">
            <v>0</v>
          </cell>
          <cell r="U316">
            <v>0</v>
          </cell>
          <cell r="V316">
            <v>0</v>
          </cell>
          <cell r="W316">
            <v>0</v>
          </cell>
          <cell r="X316">
            <v>0</v>
          </cell>
          <cell r="Y316">
            <v>0</v>
          </cell>
          <cell r="Z316">
            <v>0</v>
          </cell>
          <cell r="AA316">
            <v>0</v>
          </cell>
          <cell r="AB316">
            <v>0</v>
          </cell>
          <cell r="AC316">
            <v>0</v>
          </cell>
          <cell r="AD316">
            <v>0</v>
          </cell>
        </row>
        <row r="317">
          <cell r="B317" t="str">
            <v>KITSAP CO-UNREGULATEDCOMMERCIAL RECYCLERECYLOCK</v>
          </cell>
          <cell r="J317" t="str">
            <v>RECYLOCK</v>
          </cell>
          <cell r="K317" t="str">
            <v>LOCK/UNLOCK RECYCLING</v>
          </cell>
          <cell r="S317">
            <v>27.83</v>
          </cell>
          <cell r="T317">
            <v>0</v>
          </cell>
          <cell r="U317">
            <v>0</v>
          </cell>
          <cell r="V317">
            <v>0</v>
          </cell>
          <cell r="W317">
            <v>0</v>
          </cell>
          <cell r="X317">
            <v>0</v>
          </cell>
          <cell r="Y317">
            <v>0</v>
          </cell>
          <cell r="Z317">
            <v>0</v>
          </cell>
          <cell r="AA317">
            <v>0</v>
          </cell>
          <cell r="AB317">
            <v>0</v>
          </cell>
          <cell r="AC317">
            <v>0</v>
          </cell>
          <cell r="AD317">
            <v>0</v>
          </cell>
        </row>
        <row r="318">
          <cell r="B318" t="str">
            <v>KITSAP CO-UNREGULATEDCOMMERCIAL RECYCLECDELOCC</v>
          </cell>
          <cell r="J318" t="str">
            <v>CDELOCC</v>
          </cell>
          <cell r="K318" t="str">
            <v>CARDBOARD DELIVERY</v>
          </cell>
          <cell r="S318">
            <v>27</v>
          </cell>
          <cell r="T318">
            <v>0</v>
          </cell>
          <cell r="U318">
            <v>0</v>
          </cell>
          <cell r="V318">
            <v>0</v>
          </cell>
          <cell r="W318">
            <v>0</v>
          </cell>
          <cell r="X318">
            <v>0</v>
          </cell>
          <cell r="Y318">
            <v>0</v>
          </cell>
          <cell r="Z318">
            <v>0</v>
          </cell>
          <cell r="AA318">
            <v>0</v>
          </cell>
          <cell r="AB318">
            <v>0</v>
          </cell>
          <cell r="AC318">
            <v>0</v>
          </cell>
          <cell r="AD318">
            <v>0</v>
          </cell>
        </row>
        <row r="319">
          <cell r="B319" t="str">
            <v>KITSAP CO-UNREGULATEDCOMMERCIAL RECYCLER2YDOCCOC</v>
          </cell>
          <cell r="J319" t="str">
            <v>R2YDOCCOC</v>
          </cell>
          <cell r="K319" t="str">
            <v>2YD OCC-ON CALL</v>
          </cell>
          <cell r="S319">
            <v>-34.36</v>
          </cell>
          <cell r="T319">
            <v>0</v>
          </cell>
          <cell r="U319">
            <v>0</v>
          </cell>
          <cell r="V319">
            <v>0</v>
          </cell>
          <cell r="W319">
            <v>0</v>
          </cell>
          <cell r="X319">
            <v>0</v>
          </cell>
          <cell r="Y319">
            <v>0</v>
          </cell>
          <cell r="Z319">
            <v>0</v>
          </cell>
          <cell r="AA319">
            <v>0</v>
          </cell>
          <cell r="AB319">
            <v>0</v>
          </cell>
          <cell r="AC319">
            <v>0</v>
          </cell>
          <cell r="AD319">
            <v>0</v>
          </cell>
        </row>
        <row r="320">
          <cell r="B320" t="str">
            <v>KITSAP CO-UNREGULATEDCOMMERCIAL RECYCLERECYLOCK</v>
          </cell>
          <cell r="J320" t="str">
            <v>RECYLOCK</v>
          </cell>
          <cell r="K320" t="str">
            <v>LOCK/UNLOCK RECYCLING</v>
          </cell>
          <cell r="S320">
            <v>10.119999999999999</v>
          </cell>
          <cell r="T320">
            <v>0</v>
          </cell>
          <cell r="U320">
            <v>0</v>
          </cell>
          <cell r="V320">
            <v>0</v>
          </cell>
          <cell r="W320">
            <v>0</v>
          </cell>
          <cell r="X320">
            <v>0</v>
          </cell>
          <cell r="Y320">
            <v>0</v>
          </cell>
          <cell r="Z320">
            <v>0</v>
          </cell>
          <cell r="AA320">
            <v>0</v>
          </cell>
          <cell r="AB320">
            <v>0</v>
          </cell>
          <cell r="AC320">
            <v>0</v>
          </cell>
          <cell r="AD320">
            <v>0</v>
          </cell>
        </row>
        <row r="321">
          <cell r="B321" t="str">
            <v>KITSAP CO-UNREGULATEDCOMMERCIAL RECYCLEROLLOUTOCC</v>
          </cell>
          <cell r="J321" t="str">
            <v>ROLLOUTOCC</v>
          </cell>
          <cell r="K321" t="str">
            <v>ROLL OUT FEE - RECYCLE</v>
          </cell>
          <cell r="S321">
            <v>108</v>
          </cell>
          <cell r="T321">
            <v>0</v>
          </cell>
          <cell r="U321">
            <v>0</v>
          </cell>
          <cell r="V321">
            <v>0</v>
          </cell>
          <cell r="W321">
            <v>0</v>
          </cell>
          <cell r="X321">
            <v>0</v>
          </cell>
          <cell r="Y321">
            <v>0</v>
          </cell>
          <cell r="Z321">
            <v>0</v>
          </cell>
          <cell r="AA321">
            <v>0</v>
          </cell>
          <cell r="AB321">
            <v>0</v>
          </cell>
          <cell r="AC321">
            <v>0</v>
          </cell>
          <cell r="AD321">
            <v>0</v>
          </cell>
        </row>
        <row r="322">
          <cell r="B322" t="str">
            <v>KITSAP CO-UNREGULATEDCOMMERCIAL RECYCLEWLKNRECY</v>
          </cell>
          <cell r="J322" t="str">
            <v>WLKNRECY</v>
          </cell>
          <cell r="K322" t="str">
            <v>WALK IN RECYCLE</v>
          </cell>
          <cell r="S322">
            <v>95.76</v>
          </cell>
          <cell r="T322">
            <v>0</v>
          </cell>
          <cell r="U322">
            <v>0</v>
          </cell>
          <cell r="V322">
            <v>0</v>
          </cell>
          <cell r="W322">
            <v>0</v>
          </cell>
          <cell r="X322">
            <v>0</v>
          </cell>
          <cell r="Y322">
            <v>0</v>
          </cell>
          <cell r="Z322">
            <v>0</v>
          </cell>
          <cell r="AA322">
            <v>0</v>
          </cell>
          <cell r="AB322">
            <v>0</v>
          </cell>
          <cell r="AC322">
            <v>0</v>
          </cell>
          <cell r="AD322">
            <v>0</v>
          </cell>
        </row>
        <row r="323">
          <cell r="B323" t="str">
            <v>KITSAP CO-UNREGULATEDPAYMENTSCC-KOL</v>
          </cell>
          <cell r="J323" t="str">
            <v>CC-KOL</v>
          </cell>
          <cell r="K323" t="str">
            <v>ONLINE PAYMENT-CC</v>
          </cell>
          <cell r="S323">
            <v>-825.35</v>
          </cell>
          <cell r="T323">
            <v>0</v>
          </cell>
          <cell r="U323">
            <v>0</v>
          </cell>
          <cell r="V323">
            <v>0</v>
          </cell>
          <cell r="W323">
            <v>0</v>
          </cell>
          <cell r="X323">
            <v>0</v>
          </cell>
          <cell r="Y323">
            <v>0</v>
          </cell>
          <cell r="Z323">
            <v>0</v>
          </cell>
          <cell r="AA323">
            <v>0</v>
          </cell>
          <cell r="AB323">
            <v>0</v>
          </cell>
          <cell r="AC323">
            <v>0</v>
          </cell>
          <cell r="AD323">
            <v>0</v>
          </cell>
        </row>
        <row r="324">
          <cell r="B324" t="str">
            <v>KITSAP CO-UNREGULATEDPAYMENTSPAY</v>
          </cell>
          <cell r="J324" t="str">
            <v>PAY</v>
          </cell>
          <cell r="K324" t="str">
            <v>PAYMENT-THANK YOU!</v>
          </cell>
          <cell r="S324">
            <v>-298.42</v>
          </cell>
          <cell r="T324">
            <v>0</v>
          </cell>
          <cell r="U324">
            <v>0</v>
          </cell>
          <cell r="V324">
            <v>0</v>
          </cell>
          <cell r="W324">
            <v>0</v>
          </cell>
          <cell r="X324">
            <v>0</v>
          </cell>
          <cell r="Y324">
            <v>0</v>
          </cell>
          <cell r="Z324">
            <v>0</v>
          </cell>
          <cell r="AA324">
            <v>0</v>
          </cell>
          <cell r="AB324">
            <v>0</v>
          </cell>
          <cell r="AC324">
            <v>0</v>
          </cell>
          <cell r="AD324">
            <v>0</v>
          </cell>
        </row>
        <row r="325">
          <cell r="B325" t="str">
            <v>KITSAP CO-UNREGULATEDPAYMENTSPAY-CFREE</v>
          </cell>
          <cell r="J325" t="str">
            <v>PAY-CFREE</v>
          </cell>
          <cell r="K325" t="str">
            <v>PAYMENT-THANK YOU</v>
          </cell>
          <cell r="S325">
            <v>-134.25</v>
          </cell>
          <cell r="T325">
            <v>0</v>
          </cell>
          <cell r="U325">
            <v>0</v>
          </cell>
          <cell r="V325">
            <v>0</v>
          </cell>
          <cell r="W325">
            <v>0</v>
          </cell>
          <cell r="X325">
            <v>0</v>
          </cell>
          <cell r="Y325">
            <v>0</v>
          </cell>
          <cell r="Z325">
            <v>0</v>
          </cell>
          <cell r="AA325">
            <v>0</v>
          </cell>
          <cell r="AB325">
            <v>0</v>
          </cell>
          <cell r="AC325">
            <v>0</v>
          </cell>
          <cell r="AD325">
            <v>0</v>
          </cell>
        </row>
        <row r="326">
          <cell r="B326" t="str">
            <v>KITSAP CO-UNREGULATEDPAYMENTSPAY-KOL</v>
          </cell>
          <cell r="J326" t="str">
            <v>PAY-KOL</v>
          </cell>
          <cell r="K326" t="str">
            <v>PAYMENT-THANK YOU - OL</v>
          </cell>
          <cell r="S326">
            <v>-573.41999999999996</v>
          </cell>
          <cell r="T326">
            <v>0</v>
          </cell>
          <cell r="U326">
            <v>0</v>
          </cell>
          <cell r="V326">
            <v>0</v>
          </cell>
          <cell r="W326">
            <v>0</v>
          </cell>
          <cell r="X326">
            <v>0</v>
          </cell>
          <cell r="Y326">
            <v>0</v>
          </cell>
          <cell r="Z326">
            <v>0</v>
          </cell>
          <cell r="AA326">
            <v>0</v>
          </cell>
          <cell r="AB326">
            <v>0</v>
          </cell>
          <cell r="AC326">
            <v>0</v>
          </cell>
          <cell r="AD326">
            <v>0</v>
          </cell>
        </row>
        <row r="327">
          <cell r="B327" t="str">
            <v>KITSAP CO-UNREGULATEDPAYMENTSPAY-OAK</v>
          </cell>
          <cell r="J327" t="str">
            <v>PAY-OAK</v>
          </cell>
          <cell r="K327" t="str">
            <v>OAKLEAF PAYMENT</v>
          </cell>
          <cell r="S327">
            <v>-244.93</v>
          </cell>
          <cell r="T327">
            <v>0</v>
          </cell>
          <cell r="U327">
            <v>0</v>
          </cell>
          <cell r="V327">
            <v>0</v>
          </cell>
          <cell r="W327">
            <v>0</v>
          </cell>
          <cell r="X327">
            <v>0</v>
          </cell>
          <cell r="Y327">
            <v>0</v>
          </cell>
          <cell r="Z327">
            <v>0</v>
          </cell>
          <cell r="AA327">
            <v>0</v>
          </cell>
          <cell r="AB327">
            <v>0</v>
          </cell>
          <cell r="AC327">
            <v>0</v>
          </cell>
          <cell r="AD327">
            <v>0</v>
          </cell>
        </row>
        <row r="328">
          <cell r="B328" t="str">
            <v>KITSAP CO-UNREGULATEDPAYMENTSPAY-RPPS</v>
          </cell>
          <cell r="J328" t="str">
            <v>PAY-RPPS</v>
          </cell>
          <cell r="K328" t="str">
            <v>RPSS PAYMENT</v>
          </cell>
          <cell r="S328">
            <v>-101.87</v>
          </cell>
          <cell r="T328">
            <v>0</v>
          </cell>
          <cell r="U328">
            <v>0</v>
          </cell>
          <cell r="V328">
            <v>0</v>
          </cell>
          <cell r="W328">
            <v>0</v>
          </cell>
          <cell r="X328">
            <v>0</v>
          </cell>
          <cell r="Y328">
            <v>0</v>
          </cell>
          <cell r="Z328">
            <v>0</v>
          </cell>
          <cell r="AA328">
            <v>0</v>
          </cell>
          <cell r="AB328">
            <v>0</v>
          </cell>
          <cell r="AC328">
            <v>0</v>
          </cell>
          <cell r="AD328">
            <v>0</v>
          </cell>
        </row>
        <row r="329">
          <cell r="B329" t="str">
            <v>KITSAP CO-UNREGULATEDPAYMENTSPAYL</v>
          </cell>
          <cell r="J329" t="str">
            <v>PAYL</v>
          </cell>
          <cell r="K329" t="str">
            <v>PAYMENT-THANK YOU!</v>
          </cell>
          <cell r="S329">
            <v>-1777.52</v>
          </cell>
          <cell r="T329">
            <v>0</v>
          </cell>
          <cell r="U329">
            <v>0</v>
          </cell>
          <cell r="V329">
            <v>0</v>
          </cell>
          <cell r="W329">
            <v>0</v>
          </cell>
          <cell r="X329">
            <v>0</v>
          </cell>
          <cell r="Y329">
            <v>0</v>
          </cell>
          <cell r="Z329">
            <v>0</v>
          </cell>
          <cell r="AA329">
            <v>0</v>
          </cell>
          <cell r="AB329">
            <v>0</v>
          </cell>
          <cell r="AC329">
            <v>0</v>
          </cell>
          <cell r="AD329">
            <v>0</v>
          </cell>
        </row>
        <row r="330">
          <cell r="B330" t="str">
            <v>KITSAP CO-UNREGULATEDRESIDENTIALRESTART</v>
          </cell>
          <cell r="J330" t="str">
            <v>RESTART</v>
          </cell>
          <cell r="K330" t="str">
            <v>SERVICE RESTART FEE</v>
          </cell>
          <cell r="S330">
            <v>5.78</v>
          </cell>
          <cell r="T330">
            <v>0</v>
          </cell>
          <cell r="U330">
            <v>0</v>
          </cell>
          <cell r="V330">
            <v>0</v>
          </cell>
          <cell r="W330">
            <v>0</v>
          </cell>
          <cell r="X330">
            <v>0</v>
          </cell>
          <cell r="Y330">
            <v>0</v>
          </cell>
          <cell r="Z330">
            <v>0</v>
          </cell>
          <cell r="AA330">
            <v>0</v>
          </cell>
          <cell r="AB330">
            <v>0</v>
          </cell>
          <cell r="AC330">
            <v>0</v>
          </cell>
          <cell r="AD330">
            <v>0</v>
          </cell>
        </row>
        <row r="331">
          <cell r="B331" t="str">
            <v>KITSAP CO-UNREGULATEDROLLOFFROLIDRECY</v>
          </cell>
          <cell r="J331" t="str">
            <v>ROLIDRECY</v>
          </cell>
          <cell r="K331" t="str">
            <v>ROLL OFF LID-RECYCLE</v>
          </cell>
          <cell r="S331">
            <v>14.56</v>
          </cell>
          <cell r="T331">
            <v>0</v>
          </cell>
          <cell r="U331">
            <v>0</v>
          </cell>
          <cell r="V331">
            <v>0</v>
          </cell>
          <cell r="W331">
            <v>0</v>
          </cell>
          <cell r="X331">
            <v>0</v>
          </cell>
          <cell r="Y331">
            <v>0</v>
          </cell>
          <cell r="Z331">
            <v>0</v>
          </cell>
          <cell r="AA331">
            <v>0</v>
          </cell>
          <cell r="AB331">
            <v>0</v>
          </cell>
          <cell r="AC331">
            <v>0</v>
          </cell>
          <cell r="AD331">
            <v>0</v>
          </cell>
        </row>
        <row r="332">
          <cell r="B332" t="str">
            <v>KITSAP CO-UNREGULATEDROLLOFFRORENT20DRECY</v>
          </cell>
          <cell r="J332" t="str">
            <v>RORENT20DRECY</v>
          </cell>
          <cell r="K332" t="str">
            <v>ROLL OFF RENT DAILY-RECYL</v>
          </cell>
          <cell r="S332">
            <v>180.3</v>
          </cell>
          <cell r="T332">
            <v>0</v>
          </cell>
          <cell r="U332">
            <v>0</v>
          </cell>
          <cell r="V332">
            <v>0</v>
          </cell>
          <cell r="W332">
            <v>0</v>
          </cell>
          <cell r="X332">
            <v>0</v>
          </cell>
          <cell r="Y332">
            <v>0</v>
          </cell>
          <cell r="Z332">
            <v>0</v>
          </cell>
          <cell r="AA332">
            <v>0</v>
          </cell>
          <cell r="AB332">
            <v>0</v>
          </cell>
          <cell r="AC332">
            <v>0</v>
          </cell>
          <cell r="AD332">
            <v>0</v>
          </cell>
        </row>
        <row r="333">
          <cell r="B333" t="str">
            <v>KITSAP CO-UNREGULATEDROLLOFFRECYHAUL</v>
          </cell>
          <cell r="J333" t="str">
            <v>RECYHAUL</v>
          </cell>
          <cell r="K333" t="str">
            <v>ROLL OFF RECYCLE HAUL</v>
          </cell>
          <cell r="S333">
            <v>194.96</v>
          </cell>
          <cell r="T333">
            <v>0</v>
          </cell>
          <cell r="U333">
            <v>0</v>
          </cell>
          <cell r="V333">
            <v>0</v>
          </cell>
          <cell r="W333">
            <v>0</v>
          </cell>
          <cell r="X333">
            <v>0</v>
          </cell>
          <cell r="Y333">
            <v>0</v>
          </cell>
          <cell r="Z333">
            <v>0</v>
          </cell>
          <cell r="AA333">
            <v>0</v>
          </cell>
          <cell r="AB333">
            <v>0</v>
          </cell>
          <cell r="AC333">
            <v>0</v>
          </cell>
          <cell r="AD333">
            <v>0</v>
          </cell>
        </row>
        <row r="334">
          <cell r="B334" t="str">
            <v>KITSAP CO-UNREGULATEDSURCFUEL-RES MASON</v>
          </cell>
          <cell r="J334" t="str">
            <v>FUEL-RES MASON</v>
          </cell>
          <cell r="K334" t="str">
            <v>FUEL &amp; MATERIAL SURCHARGE</v>
          </cell>
          <cell r="S334">
            <v>0</v>
          </cell>
          <cell r="T334">
            <v>0</v>
          </cell>
          <cell r="U334">
            <v>0</v>
          </cell>
          <cell r="V334">
            <v>0</v>
          </cell>
          <cell r="W334">
            <v>0</v>
          </cell>
          <cell r="X334">
            <v>0</v>
          </cell>
          <cell r="Y334">
            <v>0</v>
          </cell>
          <cell r="Z334">
            <v>0</v>
          </cell>
          <cell r="AA334">
            <v>0</v>
          </cell>
          <cell r="AB334">
            <v>0</v>
          </cell>
          <cell r="AC334">
            <v>0</v>
          </cell>
          <cell r="AD334">
            <v>0</v>
          </cell>
        </row>
        <row r="335">
          <cell r="B335" t="str">
            <v>KITSAP CO-UNREGULATEDSURCFUEL-RECY MASON</v>
          </cell>
          <cell r="J335" t="str">
            <v>FUEL-RECY MASON</v>
          </cell>
          <cell r="K335" t="str">
            <v>FUEL &amp; MATERIAL SURCHARGE</v>
          </cell>
          <cell r="S335">
            <v>0</v>
          </cell>
          <cell r="T335">
            <v>0</v>
          </cell>
          <cell r="U335">
            <v>0</v>
          </cell>
          <cell r="V335">
            <v>0</v>
          </cell>
          <cell r="W335">
            <v>0</v>
          </cell>
          <cell r="X335">
            <v>0</v>
          </cell>
          <cell r="Y335">
            <v>0</v>
          </cell>
          <cell r="Z335">
            <v>0</v>
          </cell>
          <cell r="AA335">
            <v>0</v>
          </cell>
          <cell r="AB335">
            <v>0</v>
          </cell>
          <cell r="AC335">
            <v>0</v>
          </cell>
          <cell r="AD335">
            <v>0</v>
          </cell>
        </row>
        <row r="336">
          <cell r="B336" t="str">
            <v>KITSAP CO-UNREGULATEDTAXESSALES TAX</v>
          </cell>
          <cell r="J336" t="str">
            <v>SALES TAX</v>
          </cell>
          <cell r="K336" t="str">
            <v>8.5% Sales Tax</v>
          </cell>
          <cell r="S336">
            <v>2.2999999999999998</v>
          </cell>
          <cell r="T336">
            <v>0</v>
          </cell>
          <cell r="U336">
            <v>0</v>
          </cell>
          <cell r="V336">
            <v>0</v>
          </cell>
          <cell r="W336">
            <v>0</v>
          </cell>
          <cell r="X336">
            <v>0</v>
          </cell>
          <cell r="Y336">
            <v>0</v>
          </cell>
          <cell r="Z336">
            <v>0</v>
          </cell>
          <cell r="AA336">
            <v>0</v>
          </cell>
          <cell r="AB336">
            <v>0</v>
          </cell>
          <cell r="AC336">
            <v>0</v>
          </cell>
          <cell r="AD336">
            <v>0</v>
          </cell>
        </row>
        <row r="337">
          <cell r="B337" t="str">
            <v>KITSAP CO-UNREGULATEDTAXESSALES TAX</v>
          </cell>
          <cell r="J337" t="str">
            <v>SALES TAX</v>
          </cell>
          <cell r="K337" t="str">
            <v>8.5% Sales Tax</v>
          </cell>
          <cell r="S337">
            <v>15.33</v>
          </cell>
          <cell r="T337">
            <v>0</v>
          </cell>
          <cell r="U337">
            <v>0</v>
          </cell>
          <cell r="V337">
            <v>0</v>
          </cell>
          <cell r="W337">
            <v>0</v>
          </cell>
          <cell r="X337">
            <v>0</v>
          </cell>
          <cell r="Y337">
            <v>0</v>
          </cell>
          <cell r="Z337">
            <v>0</v>
          </cell>
          <cell r="AA337">
            <v>0</v>
          </cell>
          <cell r="AB337">
            <v>0</v>
          </cell>
          <cell r="AC337">
            <v>0</v>
          </cell>
          <cell r="AD337">
            <v>0</v>
          </cell>
        </row>
        <row r="338">
          <cell r="B338" t="str">
            <v>MASON CO-REGULATEDACCOUNTING ADJUSTMENTSFINCHG</v>
          </cell>
          <cell r="J338" t="str">
            <v>FINCHG</v>
          </cell>
          <cell r="K338" t="str">
            <v>LATE FEE</v>
          </cell>
          <cell r="S338">
            <v>329.62</v>
          </cell>
          <cell r="T338">
            <v>0</v>
          </cell>
          <cell r="U338">
            <v>0</v>
          </cell>
          <cell r="V338">
            <v>0</v>
          </cell>
          <cell r="W338">
            <v>0</v>
          </cell>
          <cell r="X338">
            <v>0</v>
          </cell>
          <cell r="Y338">
            <v>0</v>
          </cell>
          <cell r="Z338">
            <v>0</v>
          </cell>
          <cell r="AA338">
            <v>0</v>
          </cell>
          <cell r="AB338">
            <v>0</v>
          </cell>
          <cell r="AC338">
            <v>0</v>
          </cell>
          <cell r="AD338">
            <v>0</v>
          </cell>
        </row>
        <row r="339">
          <cell r="B339" t="str">
            <v xml:space="preserve">MASON CO-REGULATEDACCOUNTING ADJUSTMENTSBD </v>
          </cell>
          <cell r="J339" t="str">
            <v xml:space="preserve">BD </v>
          </cell>
          <cell r="K339" t="str">
            <v>W\O BAD DEBT</v>
          </cell>
          <cell r="S339">
            <v>-5938.98</v>
          </cell>
          <cell r="T339">
            <v>0</v>
          </cell>
          <cell r="U339">
            <v>0</v>
          </cell>
          <cell r="V339">
            <v>0</v>
          </cell>
          <cell r="W339">
            <v>0</v>
          </cell>
          <cell r="X339">
            <v>0</v>
          </cell>
          <cell r="Y339">
            <v>0</v>
          </cell>
          <cell r="Z339">
            <v>0</v>
          </cell>
          <cell r="AA339">
            <v>0</v>
          </cell>
          <cell r="AB339">
            <v>0</v>
          </cell>
          <cell r="AC339">
            <v>0</v>
          </cell>
          <cell r="AD339">
            <v>0</v>
          </cell>
        </row>
        <row r="340">
          <cell r="B340" t="str">
            <v>MASON CO-REGULATEDACCOUNTING ADJUSTMENTSBDR</v>
          </cell>
          <cell r="J340" t="str">
            <v>BDR</v>
          </cell>
          <cell r="K340" t="str">
            <v>BAD DEBT RECOVERY</v>
          </cell>
          <cell r="S340">
            <v>39.200000000000003</v>
          </cell>
          <cell r="T340">
            <v>0</v>
          </cell>
          <cell r="U340">
            <v>0</v>
          </cell>
          <cell r="V340">
            <v>0</v>
          </cell>
          <cell r="W340">
            <v>0</v>
          </cell>
          <cell r="X340">
            <v>0</v>
          </cell>
          <cell r="Y340">
            <v>0</v>
          </cell>
          <cell r="Z340">
            <v>0</v>
          </cell>
          <cell r="AA340">
            <v>0</v>
          </cell>
          <cell r="AB340">
            <v>0</v>
          </cell>
          <cell r="AC340">
            <v>0</v>
          </cell>
          <cell r="AD340">
            <v>0</v>
          </cell>
        </row>
        <row r="341">
          <cell r="B341" t="str">
            <v>MASON CO-REGULATEDACCOUNTING ADJUSTMENTSMM</v>
          </cell>
          <cell r="J341" t="str">
            <v>MM</v>
          </cell>
          <cell r="K341" t="str">
            <v>MOVE MONEY</v>
          </cell>
          <cell r="S341">
            <v>125.37</v>
          </cell>
          <cell r="T341">
            <v>0</v>
          </cell>
          <cell r="U341">
            <v>0</v>
          </cell>
          <cell r="V341">
            <v>0</v>
          </cell>
          <cell r="W341">
            <v>0</v>
          </cell>
          <cell r="X341">
            <v>0</v>
          </cell>
          <cell r="Y341">
            <v>0</v>
          </cell>
          <cell r="Z341">
            <v>0</v>
          </cell>
          <cell r="AA341">
            <v>0</v>
          </cell>
          <cell r="AB341">
            <v>0</v>
          </cell>
          <cell r="AC341">
            <v>0</v>
          </cell>
          <cell r="AD341">
            <v>0</v>
          </cell>
        </row>
        <row r="342">
          <cell r="B342" t="str">
            <v>MASON CO-REGULATEDACCOUNTING ADJUSTMENTSNSF FEES</v>
          </cell>
          <cell r="J342" t="str">
            <v>NSF FEES</v>
          </cell>
          <cell r="K342" t="str">
            <v>RETURNED CHECK FEE</v>
          </cell>
          <cell r="S342">
            <v>43.1</v>
          </cell>
          <cell r="T342">
            <v>0</v>
          </cell>
          <cell r="U342">
            <v>0</v>
          </cell>
          <cell r="V342">
            <v>0</v>
          </cell>
          <cell r="W342">
            <v>0</v>
          </cell>
          <cell r="X342">
            <v>0</v>
          </cell>
          <cell r="Y342">
            <v>0</v>
          </cell>
          <cell r="Z342">
            <v>0</v>
          </cell>
          <cell r="AA342">
            <v>0</v>
          </cell>
          <cell r="AB342">
            <v>0</v>
          </cell>
          <cell r="AC342">
            <v>0</v>
          </cell>
          <cell r="AD342">
            <v>0</v>
          </cell>
        </row>
        <row r="343">
          <cell r="B343" t="str">
            <v>MASON CO-REGULATEDACCOUNTING ADJUSTMENTSREFUND</v>
          </cell>
          <cell r="J343" t="str">
            <v>REFUND</v>
          </cell>
          <cell r="K343" t="str">
            <v>REFUND</v>
          </cell>
          <cell r="S343">
            <v>262.14</v>
          </cell>
          <cell r="T343">
            <v>0</v>
          </cell>
          <cell r="U343">
            <v>0</v>
          </cell>
          <cell r="V343">
            <v>0</v>
          </cell>
          <cell r="W343">
            <v>0</v>
          </cell>
          <cell r="X343">
            <v>0</v>
          </cell>
          <cell r="Y343">
            <v>0</v>
          </cell>
          <cell r="Z343">
            <v>0</v>
          </cell>
          <cell r="AA343">
            <v>0</v>
          </cell>
          <cell r="AB343">
            <v>0</v>
          </cell>
          <cell r="AC343">
            <v>0</v>
          </cell>
          <cell r="AD343">
            <v>0</v>
          </cell>
        </row>
        <row r="344">
          <cell r="B344" t="str">
            <v>MASON CO-REGULATEDACCOUNTING ADJUSTMENTSRETCK-LB</v>
          </cell>
          <cell r="J344" t="str">
            <v>RETCK-LB</v>
          </cell>
          <cell r="K344" t="str">
            <v>RETURNED CHECK - LOCKBOX</v>
          </cell>
          <cell r="S344">
            <v>131.55000000000001</v>
          </cell>
          <cell r="T344">
            <v>0</v>
          </cell>
          <cell r="U344">
            <v>0</v>
          </cell>
          <cell r="V344">
            <v>0</v>
          </cell>
          <cell r="W344">
            <v>0</v>
          </cell>
          <cell r="X344">
            <v>0</v>
          </cell>
          <cell r="Y344">
            <v>0</v>
          </cell>
          <cell r="Z344">
            <v>0</v>
          </cell>
          <cell r="AA344">
            <v>0</v>
          </cell>
          <cell r="AB344">
            <v>0</v>
          </cell>
          <cell r="AC344">
            <v>0</v>
          </cell>
          <cell r="AD344">
            <v>0</v>
          </cell>
        </row>
        <row r="345">
          <cell r="B345" t="str">
            <v>MASON CO-REGULATEDACCOUNTING ADJUSTMENTSFINCHG</v>
          </cell>
          <cell r="J345" t="str">
            <v>FINCHG</v>
          </cell>
          <cell r="K345" t="str">
            <v>LATE FEE</v>
          </cell>
          <cell r="S345">
            <v>279.22000000000003</v>
          </cell>
          <cell r="T345">
            <v>0</v>
          </cell>
          <cell r="U345">
            <v>0</v>
          </cell>
          <cell r="V345">
            <v>0</v>
          </cell>
          <cell r="W345">
            <v>0</v>
          </cell>
          <cell r="X345">
            <v>0</v>
          </cell>
          <cell r="Y345">
            <v>0</v>
          </cell>
          <cell r="Z345">
            <v>0</v>
          </cell>
          <cell r="AA345">
            <v>0</v>
          </cell>
          <cell r="AB345">
            <v>0</v>
          </cell>
          <cell r="AC345">
            <v>0</v>
          </cell>
          <cell r="AD345">
            <v>0</v>
          </cell>
        </row>
        <row r="346">
          <cell r="B346" t="str">
            <v xml:space="preserve">MASON CO-REGULATEDACCOUNTING ADJUSTMENTSBD </v>
          </cell>
          <cell r="J346" t="str">
            <v xml:space="preserve">BD </v>
          </cell>
          <cell r="K346" t="str">
            <v>W\O BAD DEBT</v>
          </cell>
          <cell r="S346">
            <v>-442.07</v>
          </cell>
          <cell r="T346">
            <v>0</v>
          </cell>
          <cell r="U346">
            <v>0</v>
          </cell>
          <cell r="V346">
            <v>0</v>
          </cell>
          <cell r="W346">
            <v>0</v>
          </cell>
          <cell r="X346">
            <v>0</v>
          </cell>
          <cell r="Y346">
            <v>0</v>
          </cell>
          <cell r="Z346">
            <v>0</v>
          </cell>
          <cell r="AA346">
            <v>0</v>
          </cell>
          <cell r="AB346">
            <v>0</v>
          </cell>
          <cell r="AC346">
            <v>0</v>
          </cell>
          <cell r="AD346">
            <v>0</v>
          </cell>
        </row>
        <row r="347">
          <cell r="B347" t="str">
            <v>MASON CO-REGULATEDACCOUNTING ADJUSTMENTSBDR</v>
          </cell>
          <cell r="J347" t="str">
            <v>BDR</v>
          </cell>
          <cell r="K347" t="str">
            <v>BAD DEBT RECOVERY</v>
          </cell>
          <cell r="S347">
            <v>7.23</v>
          </cell>
          <cell r="T347">
            <v>0</v>
          </cell>
          <cell r="U347">
            <v>0</v>
          </cell>
          <cell r="V347">
            <v>0</v>
          </cell>
          <cell r="W347">
            <v>0</v>
          </cell>
          <cell r="X347">
            <v>0</v>
          </cell>
          <cell r="Y347">
            <v>0</v>
          </cell>
          <cell r="Z347">
            <v>0</v>
          </cell>
          <cell r="AA347">
            <v>0</v>
          </cell>
          <cell r="AB347">
            <v>0</v>
          </cell>
          <cell r="AC347">
            <v>0</v>
          </cell>
          <cell r="AD347">
            <v>0</v>
          </cell>
        </row>
        <row r="348">
          <cell r="B348" t="str">
            <v>MASON CO-REGULATEDACCOUNTING ADJUSTMENTSFINCHG</v>
          </cell>
          <cell r="J348" t="str">
            <v>FINCHG</v>
          </cell>
          <cell r="K348" t="str">
            <v>LATE FEE</v>
          </cell>
          <cell r="S348">
            <v>-8.16</v>
          </cell>
          <cell r="T348">
            <v>0</v>
          </cell>
          <cell r="U348">
            <v>0</v>
          </cell>
          <cell r="V348">
            <v>0</v>
          </cell>
          <cell r="W348">
            <v>0</v>
          </cell>
          <cell r="X348">
            <v>0</v>
          </cell>
          <cell r="Y348">
            <v>0</v>
          </cell>
          <cell r="Z348">
            <v>0</v>
          </cell>
          <cell r="AA348">
            <v>0</v>
          </cell>
          <cell r="AB348">
            <v>0</v>
          </cell>
          <cell r="AC348">
            <v>0</v>
          </cell>
          <cell r="AD348">
            <v>0</v>
          </cell>
        </row>
        <row r="349">
          <cell r="B349" t="str">
            <v>MASON CO-REGULATEDACCOUNTING ADJUSTMENTSMM</v>
          </cell>
          <cell r="J349" t="str">
            <v>MM</v>
          </cell>
          <cell r="K349" t="str">
            <v>MOVE MONEY</v>
          </cell>
          <cell r="S349">
            <v>-285.29000000000002</v>
          </cell>
          <cell r="T349">
            <v>0</v>
          </cell>
          <cell r="U349">
            <v>0</v>
          </cell>
          <cell r="V349">
            <v>0</v>
          </cell>
          <cell r="W349">
            <v>0</v>
          </cell>
          <cell r="X349">
            <v>0</v>
          </cell>
          <cell r="Y349">
            <v>0</v>
          </cell>
          <cell r="Z349">
            <v>0</v>
          </cell>
          <cell r="AA349">
            <v>0</v>
          </cell>
          <cell r="AB349">
            <v>0</v>
          </cell>
          <cell r="AC349">
            <v>0</v>
          </cell>
          <cell r="AD349">
            <v>0</v>
          </cell>
        </row>
        <row r="350">
          <cell r="B350" t="str">
            <v>MASON CO-REGULATEDACCOUNTING ADJUSTMENTSREFUND</v>
          </cell>
          <cell r="J350" t="str">
            <v>REFUND</v>
          </cell>
          <cell r="K350" t="str">
            <v>REFUND</v>
          </cell>
          <cell r="S350">
            <v>1079.3900000000001</v>
          </cell>
          <cell r="T350">
            <v>0</v>
          </cell>
          <cell r="U350">
            <v>0</v>
          </cell>
          <cell r="V350">
            <v>0</v>
          </cell>
          <cell r="W350">
            <v>0</v>
          </cell>
          <cell r="X350">
            <v>0</v>
          </cell>
          <cell r="Y350">
            <v>0</v>
          </cell>
          <cell r="Z350">
            <v>0</v>
          </cell>
          <cell r="AA350">
            <v>0</v>
          </cell>
          <cell r="AB350">
            <v>0</v>
          </cell>
          <cell r="AC350">
            <v>0</v>
          </cell>
          <cell r="AD350">
            <v>0</v>
          </cell>
        </row>
        <row r="351">
          <cell r="B351" t="str">
            <v>MASON CO-REGULATEDCOMMERCIAL  FRONTLOADWLKNRW2RECY</v>
          </cell>
          <cell r="J351" t="str">
            <v>WLKNRW2RECY</v>
          </cell>
          <cell r="K351" t="str">
            <v>WALK IN OVER 25 ADDITIONA</v>
          </cell>
          <cell r="S351">
            <v>37.4</v>
          </cell>
          <cell r="T351">
            <v>0</v>
          </cell>
          <cell r="U351">
            <v>0</v>
          </cell>
          <cell r="V351">
            <v>0</v>
          </cell>
          <cell r="W351">
            <v>0</v>
          </cell>
          <cell r="X351">
            <v>0</v>
          </cell>
          <cell r="Y351">
            <v>0</v>
          </cell>
          <cell r="Z351">
            <v>0</v>
          </cell>
          <cell r="AA351">
            <v>0</v>
          </cell>
          <cell r="AB351">
            <v>0</v>
          </cell>
          <cell r="AC351">
            <v>0</v>
          </cell>
          <cell r="AD351">
            <v>0</v>
          </cell>
        </row>
        <row r="352">
          <cell r="B352" t="str">
            <v>MASON CO-REGULATEDCOMMERCIAL  FRONTLOADWLKNRE1RECYMA</v>
          </cell>
          <cell r="J352" t="str">
            <v>WLKNRE1RECYMA</v>
          </cell>
          <cell r="K352" t="str">
            <v>WALK IN 5-25FT EOW-RECYCL</v>
          </cell>
          <cell r="S352">
            <v>5.04</v>
          </cell>
          <cell r="T352">
            <v>0</v>
          </cell>
          <cell r="U352">
            <v>0</v>
          </cell>
          <cell r="V352">
            <v>0</v>
          </cell>
          <cell r="W352">
            <v>0</v>
          </cell>
          <cell r="X352">
            <v>0</v>
          </cell>
          <cell r="Y352">
            <v>0</v>
          </cell>
          <cell r="Z352">
            <v>0</v>
          </cell>
          <cell r="AA352">
            <v>0</v>
          </cell>
          <cell r="AB352">
            <v>0</v>
          </cell>
          <cell r="AC352">
            <v>0</v>
          </cell>
          <cell r="AD352">
            <v>0</v>
          </cell>
        </row>
        <row r="353">
          <cell r="B353" t="str">
            <v>MASON CO-REGULATEDCOMMERCIAL  FRONTLOADWLKNRM1RECYMA</v>
          </cell>
          <cell r="J353" t="str">
            <v>WLKNRM1RECYMA</v>
          </cell>
          <cell r="K353" t="str">
            <v>WALK IN 5-25FT MONTHLY-RE</v>
          </cell>
          <cell r="S353">
            <v>1.1599999999999999</v>
          </cell>
          <cell r="T353">
            <v>0</v>
          </cell>
          <cell r="U353">
            <v>0</v>
          </cell>
          <cell r="V353">
            <v>0</v>
          </cell>
          <cell r="W353">
            <v>0</v>
          </cell>
          <cell r="X353">
            <v>0</v>
          </cell>
          <cell r="Y353">
            <v>0</v>
          </cell>
          <cell r="Z353">
            <v>0</v>
          </cell>
          <cell r="AA353">
            <v>0</v>
          </cell>
          <cell r="AB353">
            <v>0</v>
          </cell>
          <cell r="AC353">
            <v>0</v>
          </cell>
          <cell r="AD353">
            <v>0</v>
          </cell>
        </row>
        <row r="354">
          <cell r="B354" t="str">
            <v>MASON CO-REGULATEDCOMMERCIAL  FRONTLOADWLKNRW2RECYMA</v>
          </cell>
          <cell r="J354" t="str">
            <v>WLKNRW2RECYMA</v>
          </cell>
          <cell r="K354" t="str">
            <v>WALK IN OVER 25 ADDITIONA</v>
          </cell>
          <cell r="S354">
            <v>0.34</v>
          </cell>
          <cell r="T354">
            <v>0</v>
          </cell>
          <cell r="U354">
            <v>0</v>
          </cell>
          <cell r="V354">
            <v>0</v>
          </cell>
          <cell r="W354">
            <v>0</v>
          </cell>
          <cell r="X354">
            <v>0</v>
          </cell>
          <cell r="Y354">
            <v>0</v>
          </cell>
          <cell r="Z354">
            <v>0</v>
          </cell>
          <cell r="AA354">
            <v>0</v>
          </cell>
          <cell r="AB354">
            <v>0</v>
          </cell>
          <cell r="AC354">
            <v>0</v>
          </cell>
          <cell r="AD354">
            <v>0</v>
          </cell>
        </row>
        <row r="355">
          <cell r="B355" t="str">
            <v>MASON CO-REGULATEDCOMMERCIAL - REARLOADCOMCAN</v>
          </cell>
          <cell r="J355" t="str">
            <v>COMCAN</v>
          </cell>
          <cell r="K355" t="str">
            <v>COMMERCIAL CAN EXTRA</v>
          </cell>
          <cell r="S355">
            <v>4.68</v>
          </cell>
          <cell r="T355">
            <v>0</v>
          </cell>
          <cell r="U355">
            <v>0</v>
          </cell>
          <cell r="V355">
            <v>0</v>
          </cell>
          <cell r="W355">
            <v>0</v>
          </cell>
          <cell r="X355">
            <v>0</v>
          </cell>
          <cell r="Y355">
            <v>0</v>
          </cell>
          <cell r="Z355">
            <v>0</v>
          </cell>
          <cell r="AA355">
            <v>0</v>
          </cell>
          <cell r="AB355">
            <v>0</v>
          </cell>
          <cell r="AC355">
            <v>0</v>
          </cell>
          <cell r="AD355">
            <v>0</v>
          </cell>
        </row>
        <row r="356">
          <cell r="B356" t="str">
            <v>MASON CO-REGULATEDCOMMERCIAL - REARLOADDAMAGE</v>
          </cell>
          <cell r="J356" t="str">
            <v>DAMAGE</v>
          </cell>
          <cell r="K356" t="str">
            <v>CHARGE FOR DAMAGE</v>
          </cell>
          <cell r="S356">
            <v>80.94</v>
          </cell>
          <cell r="T356">
            <v>0</v>
          </cell>
          <cell r="U356">
            <v>0</v>
          </cell>
          <cell r="V356">
            <v>0</v>
          </cell>
          <cell r="W356">
            <v>0</v>
          </cell>
          <cell r="X356">
            <v>0</v>
          </cell>
          <cell r="Y356">
            <v>0</v>
          </cell>
          <cell r="Z356">
            <v>0</v>
          </cell>
          <cell r="AA356">
            <v>0</v>
          </cell>
          <cell r="AB356">
            <v>0</v>
          </cell>
          <cell r="AC356">
            <v>0</v>
          </cell>
          <cell r="AD356">
            <v>0</v>
          </cell>
        </row>
        <row r="357">
          <cell r="B357" t="str">
            <v>MASON CO-REGULATEDCOMMERCIAL - REARLOADR1.5YDEM</v>
          </cell>
          <cell r="J357" t="str">
            <v>R1.5YDEM</v>
          </cell>
          <cell r="K357" t="str">
            <v>1.5 YD 1X EOW</v>
          </cell>
          <cell r="S357">
            <v>7992.04</v>
          </cell>
          <cell r="T357">
            <v>0</v>
          </cell>
          <cell r="U357">
            <v>0</v>
          </cell>
          <cell r="V357">
            <v>0</v>
          </cell>
          <cell r="W357">
            <v>0</v>
          </cell>
          <cell r="X357">
            <v>0</v>
          </cell>
          <cell r="Y357">
            <v>0</v>
          </cell>
          <cell r="Z357">
            <v>0</v>
          </cell>
          <cell r="AA357">
            <v>0</v>
          </cell>
          <cell r="AB357">
            <v>0</v>
          </cell>
          <cell r="AC357">
            <v>0</v>
          </cell>
          <cell r="AD357">
            <v>0</v>
          </cell>
        </row>
        <row r="358">
          <cell r="B358" t="str">
            <v>MASON CO-REGULATEDCOMMERCIAL - REARLOADR1.5YDRENTM</v>
          </cell>
          <cell r="J358" t="str">
            <v>R1.5YDRENTM</v>
          </cell>
          <cell r="K358" t="str">
            <v>1.5YD CONTAINER RENT-MTH</v>
          </cell>
          <cell r="S358">
            <v>2536.69</v>
          </cell>
          <cell r="T358">
            <v>0</v>
          </cell>
          <cell r="U358">
            <v>0</v>
          </cell>
          <cell r="V358">
            <v>0</v>
          </cell>
          <cell r="W358">
            <v>0</v>
          </cell>
          <cell r="X358">
            <v>0</v>
          </cell>
          <cell r="Y358">
            <v>0</v>
          </cell>
          <cell r="Z358">
            <v>0</v>
          </cell>
          <cell r="AA358">
            <v>0</v>
          </cell>
          <cell r="AB358">
            <v>0</v>
          </cell>
          <cell r="AC358">
            <v>0</v>
          </cell>
          <cell r="AD358">
            <v>0</v>
          </cell>
        </row>
        <row r="359">
          <cell r="B359" t="str">
            <v>MASON CO-REGULATEDCOMMERCIAL - REARLOADR1.5YDRENTTM</v>
          </cell>
          <cell r="J359" t="str">
            <v>R1.5YDRENTTM</v>
          </cell>
          <cell r="K359" t="str">
            <v>1.5 YD TEMP CONT RENT MON</v>
          </cell>
          <cell r="S359">
            <v>36.799999999999997</v>
          </cell>
          <cell r="T359">
            <v>0</v>
          </cell>
          <cell r="U359">
            <v>0</v>
          </cell>
          <cell r="V359">
            <v>0</v>
          </cell>
          <cell r="W359">
            <v>0</v>
          </cell>
          <cell r="X359">
            <v>0</v>
          </cell>
          <cell r="Y359">
            <v>0</v>
          </cell>
          <cell r="Z359">
            <v>0</v>
          </cell>
          <cell r="AA359">
            <v>0</v>
          </cell>
          <cell r="AB359">
            <v>0</v>
          </cell>
          <cell r="AC359">
            <v>0</v>
          </cell>
          <cell r="AD359">
            <v>0</v>
          </cell>
        </row>
        <row r="360">
          <cell r="B360" t="str">
            <v>MASON CO-REGULATEDCOMMERCIAL - REARLOADR1.5YDWM</v>
          </cell>
          <cell r="J360" t="str">
            <v>R1.5YDWM</v>
          </cell>
          <cell r="K360" t="str">
            <v>1.5 YD 1X WEEKLY</v>
          </cell>
          <cell r="S360">
            <v>6020.6</v>
          </cell>
          <cell r="T360">
            <v>0</v>
          </cell>
          <cell r="U360">
            <v>0</v>
          </cell>
          <cell r="V360">
            <v>0</v>
          </cell>
          <cell r="W360">
            <v>0</v>
          </cell>
          <cell r="X360">
            <v>0</v>
          </cell>
          <cell r="Y360">
            <v>0</v>
          </cell>
          <cell r="Z360">
            <v>0</v>
          </cell>
          <cell r="AA360">
            <v>0</v>
          </cell>
          <cell r="AB360">
            <v>0</v>
          </cell>
          <cell r="AC360">
            <v>0</v>
          </cell>
          <cell r="AD360">
            <v>0</v>
          </cell>
        </row>
        <row r="361">
          <cell r="B361" t="str">
            <v>MASON CO-REGULATEDCOMMERCIAL - REARLOADR1YDEM</v>
          </cell>
          <cell r="J361" t="str">
            <v>R1YDEM</v>
          </cell>
          <cell r="K361" t="str">
            <v>1 YD 1X EOW</v>
          </cell>
          <cell r="S361">
            <v>555.29999999999995</v>
          </cell>
          <cell r="T361">
            <v>0</v>
          </cell>
          <cell r="U361">
            <v>0</v>
          </cell>
          <cell r="V361">
            <v>0</v>
          </cell>
          <cell r="W361">
            <v>0</v>
          </cell>
          <cell r="X361">
            <v>0</v>
          </cell>
          <cell r="Y361">
            <v>0</v>
          </cell>
          <cell r="Z361">
            <v>0</v>
          </cell>
          <cell r="AA361">
            <v>0</v>
          </cell>
          <cell r="AB361">
            <v>0</v>
          </cell>
          <cell r="AC361">
            <v>0</v>
          </cell>
          <cell r="AD361">
            <v>0</v>
          </cell>
        </row>
        <row r="362">
          <cell r="B362" t="str">
            <v>MASON CO-REGULATEDCOMMERCIAL - REARLOADR1YDRENTM</v>
          </cell>
          <cell r="J362" t="str">
            <v>R1YDRENTM</v>
          </cell>
          <cell r="K362" t="str">
            <v>1YD CONTAINER RENT-MTHLY</v>
          </cell>
          <cell r="S362">
            <v>152.46</v>
          </cell>
          <cell r="T362">
            <v>0</v>
          </cell>
          <cell r="U362">
            <v>0</v>
          </cell>
          <cell r="V362">
            <v>0</v>
          </cell>
          <cell r="W362">
            <v>0</v>
          </cell>
          <cell r="X362">
            <v>0</v>
          </cell>
          <cell r="Y362">
            <v>0</v>
          </cell>
          <cell r="Z362">
            <v>0</v>
          </cell>
          <cell r="AA362">
            <v>0</v>
          </cell>
          <cell r="AB362">
            <v>0</v>
          </cell>
          <cell r="AC362">
            <v>0</v>
          </cell>
          <cell r="AD362">
            <v>0</v>
          </cell>
        </row>
        <row r="363">
          <cell r="B363" t="str">
            <v>MASON CO-REGULATEDCOMMERCIAL - REARLOADR1YDWM</v>
          </cell>
          <cell r="J363" t="str">
            <v>R1YDWM</v>
          </cell>
          <cell r="K363" t="str">
            <v>1 YD 1X WEEKLY</v>
          </cell>
          <cell r="S363">
            <v>221.61</v>
          </cell>
          <cell r="T363">
            <v>0</v>
          </cell>
          <cell r="U363">
            <v>0</v>
          </cell>
          <cell r="V363">
            <v>0</v>
          </cell>
          <cell r="W363">
            <v>0</v>
          </cell>
          <cell r="X363">
            <v>0</v>
          </cell>
          <cell r="Y363">
            <v>0</v>
          </cell>
          <cell r="Z363">
            <v>0</v>
          </cell>
          <cell r="AA363">
            <v>0</v>
          </cell>
          <cell r="AB363">
            <v>0</v>
          </cell>
          <cell r="AC363">
            <v>0</v>
          </cell>
          <cell r="AD363">
            <v>0</v>
          </cell>
        </row>
        <row r="364">
          <cell r="B364" t="str">
            <v>MASON CO-REGULATEDCOMMERCIAL - REARLOADR2YDE</v>
          </cell>
          <cell r="J364" t="str">
            <v>R2YDE</v>
          </cell>
          <cell r="K364" t="str">
            <v>2 YD 1X EOW</v>
          </cell>
          <cell r="S364">
            <v>0</v>
          </cell>
          <cell r="T364">
            <v>0</v>
          </cell>
          <cell r="U364">
            <v>0</v>
          </cell>
          <cell r="V364">
            <v>0</v>
          </cell>
          <cell r="W364">
            <v>0</v>
          </cell>
          <cell r="X364">
            <v>0</v>
          </cell>
          <cell r="Y364">
            <v>0</v>
          </cell>
          <cell r="Z364">
            <v>0</v>
          </cell>
          <cell r="AA364">
            <v>0</v>
          </cell>
          <cell r="AB364">
            <v>0</v>
          </cell>
          <cell r="AC364">
            <v>0</v>
          </cell>
          <cell r="AD364">
            <v>0</v>
          </cell>
        </row>
        <row r="365">
          <cell r="B365" t="str">
            <v>MASON CO-REGULATEDCOMMERCIAL - REARLOADR2YDEK</v>
          </cell>
          <cell r="J365" t="str">
            <v>R2YDEK</v>
          </cell>
          <cell r="K365" t="str">
            <v>2 YD 1X EOW</v>
          </cell>
          <cell r="S365">
            <v>0</v>
          </cell>
          <cell r="T365">
            <v>0</v>
          </cell>
          <cell r="U365">
            <v>0</v>
          </cell>
          <cell r="V365">
            <v>0</v>
          </cell>
          <cell r="W365">
            <v>0</v>
          </cell>
          <cell r="X365">
            <v>0</v>
          </cell>
          <cell r="Y365">
            <v>0</v>
          </cell>
          <cell r="Z365">
            <v>0</v>
          </cell>
          <cell r="AA365">
            <v>0</v>
          </cell>
          <cell r="AB365">
            <v>0</v>
          </cell>
          <cell r="AC365">
            <v>0</v>
          </cell>
          <cell r="AD365">
            <v>0</v>
          </cell>
        </row>
        <row r="366">
          <cell r="B366" t="str">
            <v>MASON CO-REGULATEDCOMMERCIAL - REARLOADR2YDEM</v>
          </cell>
          <cell r="J366" t="str">
            <v>R2YDEM</v>
          </cell>
          <cell r="K366" t="str">
            <v>2 YD 1X EOW</v>
          </cell>
          <cell r="S366">
            <v>5339.98</v>
          </cell>
          <cell r="T366">
            <v>0</v>
          </cell>
          <cell r="U366">
            <v>0</v>
          </cell>
          <cell r="V366">
            <v>0</v>
          </cell>
          <cell r="W366">
            <v>0</v>
          </cell>
          <cell r="X366">
            <v>0</v>
          </cell>
          <cell r="Y366">
            <v>0</v>
          </cell>
          <cell r="Z366">
            <v>0</v>
          </cell>
          <cell r="AA366">
            <v>0</v>
          </cell>
          <cell r="AB366">
            <v>0</v>
          </cell>
          <cell r="AC366">
            <v>0</v>
          </cell>
          <cell r="AD366">
            <v>0</v>
          </cell>
        </row>
        <row r="367">
          <cell r="B367" t="str">
            <v>MASON CO-REGULATEDCOMMERCIAL - REARLOADR2YDRENTM</v>
          </cell>
          <cell r="J367" t="str">
            <v>R2YDRENTM</v>
          </cell>
          <cell r="K367" t="str">
            <v>2YD CONTAINER RENT-MTHLY</v>
          </cell>
          <cell r="S367">
            <v>4248.96</v>
          </cell>
          <cell r="T367">
            <v>0</v>
          </cell>
          <cell r="U367">
            <v>0</v>
          </cell>
          <cell r="V367">
            <v>0</v>
          </cell>
          <cell r="W367">
            <v>0</v>
          </cell>
          <cell r="X367">
            <v>0</v>
          </cell>
          <cell r="Y367">
            <v>0</v>
          </cell>
          <cell r="Z367">
            <v>0</v>
          </cell>
          <cell r="AA367">
            <v>0</v>
          </cell>
          <cell r="AB367">
            <v>0</v>
          </cell>
          <cell r="AC367">
            <v>0</v>
          </cell>
          <cell r="AD367">
            <v>0</v>
          </cell>
        </row>
        <row r="368">
          <cell r="B368" t="str">
            <v>MASON CO-REGULATEDCOMMERCIAL - REARLOADR2YDRENTT</v>
          </cell>
          <cell r="J368" t="str">
            <v>R2YDRENTT</v>
          </cell>
          <cell r="K368" t="str">
            <v>2YD TEMP CONTAINER RENT</v>
          </cell>
          <cell r="S368">
            <v>20.63</v>
          </cell>
          <cell r="T368">
            <v>0</v>
          </cell>
          <cell r="U368">
            <v>0</v>
          </cell>
          <cell r="V368">
            <v>0</v>
          </cell>
          <cell r="W368">
            <v>0</v>
          </cell>
          <cell r="X368">
            <v>0</v>
          </cell>
          <cell r="Y368">
            <v>0</v>
          </cell>
          <cell r="Z368">
            <v>0</v>
          </cell>
          <cell r="AA368">
            <v>0</v>
          </cell>
          <cell r="AB368">
            <v>0</v>
          </cell>
          <cell r="AC368">
            <v>0</v>
          </cell>
          <cell r="AD368">
            <v>0</v>
          </cell>
        </row>
        <row r="369">
          <cell r="B369" t="str">
            <v>MASON CO-REGULATEDCOMMERCIAL - REARLOADR2YDRENTTM</v>
          </cell>
          <cell r="J369" t="str">
            <v>R2YDRENTTM</v>
          </cell>
          <cell r="K369" t="str">
            <v>2 YD TEMP CONT RENT MONTH</v>
          </cell>
          <cell r="S369">
            <v>110.03</v>
          </cell>
          <cell r="T369">
            <v>0</v>
          </cell>
          <cell r="U369">
            <v>0</v>
          </cell>
          <cell r="V369">
            <v>0</v>
          </cell>
          <cell r="W369">
            <v>0</v>
          </cell>
          <cell r="X369">
            <v>0</v>
          </cell>
          <cell r="Y369">
            <v>0</v>
          </cell>
          <cell r="Z369">
            <v>0</v>
          </cell>
          <cell r="AA369">
            <v>0</v>
          </cell>
          <cell r="AB369">
            <v>0</v>
          </cell>
          <cell r="AC369">
            <v>0</v>
          </cell>
          <cell r="AD369">
            <v>0</v>
          </cell>
        </row>
        <row r="370">
          <cell r="B370" t="str">
            <v>MASON CO-REGULATEDCOMMERCIAL - REARLOADR2YDWM</v>
          </cell>
          <cell r="J370" t="str">
            <v>R2YDWM</v>
          </cell>
          <cell r="K370" t="str">
            <v>2 YD 1X WEEKLY</v>
          </cell>
          <cell r="S370">
            <v>25984.62</v>
          </cell>
          <cell r="T370">
            <v>0</v>
          </cell>
          <cell r="U370">
            <v>0</v>
          </cell>
          <cell r="V370">
            <v>0</v>
          </cell>
          <cell r="W370">
            <v>0</v>
          </cell>
          <cell r="X370">
            <v>0</v>
          </cell>
          <cell r="Y370">
            <v>0</v>
          </cell>
          <cell r="Z370">
            <v>0</v>
          </cell>
          <cell r="AA370">
            <v>0</v>
          </cell>
          <cell r="AB370">
            <v>0</v>
          </cell>
          <cell r="AC370">
            <v>0</v>
          </cell>
          <cell r="AD370">
            <v>0</v>
          </cell>
        </row>
        <row r="371">
          <cell r="B371" t="str">
            <v>MASON CO-REGULATEDCOMMERCIAL - REARLOADUNLOCKREF</v>
          </cell>
          <cell r="J371" t="str">
            <v>UNLOCKREF</v>
          </cell>
          <cell r="K371" t="str">
            <v>UNLOCK / UNLATCH REFUSE</v>
          </cell>
          <cell r="S371">
            <v>268.18</v>
          </cell>
          <cell r="T371">
            <v>0</v>
          </cell>
          <cell r="U371">
            <v>0</v>
          </cell>
          <cell r="V371">
            <v>0</v>
          </cell>
          <cell r="W371">
            <v>0</v>
          </cell>
          <cell r="X371">
            <v>0</v>
          </cell>
          <cell r="Y371">
            <v>0</v>
          </cell>
          <cell r="Z371">
            <v>0</v>
          </cell>
          <cell r="AA371">
            <v>0</v>
          </cell>
          <cell r="AB371">
            <v>0</v>
          </cell>
          <cell r="AC371">
            <v>0</v>
          </cell>
          <cell r="AD371">
            <v>0</v>
          </cell>
        </row>
        <row r="372">
          <cell r="B372" t="str">
            <v>MASON CO-REGULATEDCOMMERCIAL - REARLOADCDELC</v>
          </cell>
          <cell r="J372" t="str">
            <v>CDELC</v>
          </cell>
          <cell r="K372" t="str">
            <v>CONTAINER DELIVERY CHARGE</v>
          </cell>
          <cell r="S372">
            <v>108</v>
          </cell>
          <cell r="T372">
            <v>0</v>
          </cell>
          <cell r="U372">
            <v>0</v>
          </cell>
          <cell r="V372">
            <v>0</v>
          </cell>
          <cell r="W372">
            <v>0</v>
          </cell>
          <cell r="X372">
            <v>0</v>
          </cell>
          <cell r="Y372">
            <v>0</v>
          </cell>
          <cell r="Z372">
            <v>0</v>
          </cell>
          <cell r="AA372">
            <v>0</v>
          </cell>
          <cell r="AB372">
            <v>0</v>
          </cell>
          <cell r="AC372">
            <v>0</v>
          </cell>
          <cell r="AD372">
            <v>0</v>
          </cell>
        </row>
        <row r="373">
          <cell r="B373" t="str">
            <v>MASON CO-REGULATEDCOMMERCIAL - REARLOADCOMCAN</v>
          </cell>
          <cell r="J373" t="str">
            <v>COMCAN</v>
          </cell>
          <cell r="K373" t="str">
            <v>COMMERCIAL CAN EXTRA</v>
          </cell>
          <cell r="S373">
            <v>373.83</v>
          </cell>
          <cell r="T373">
            <v>0</v>
          </cell>
          <cell r="U373">
            <v>0</v>
          </cell>
          <cell r="V373">
            <v>0</v>
          </cell>
          <cell r="W373">
            <v>0</v>
          </cell>
          <cell r="X373">
            <v>0</v>
          </cell>
          <cell r="Y373">
            <v>0</v>
          </cell>
          <cell r="Z373">
            <v>0</v>
          </cell>
          <cell r="AA373">
            <v>0</v>
          </cell>
          <cell r="AB373">
            <v>0</v>
          </cell>
          <cell r="AC373">
            <v>0</v>
          </cell>
          <cell r="AD373">
            <v>0</v>
          </cell>
        </row>
        <row r="374">
          <cell r="B374" t="str">
            <v>MASON CO-REGULATEDCOMMERCIAL - REARLOADR1.5YDPU</v>
          </cell>
          <cell r="J374" t="str">
            <v>R1.5YDPU</v>
          </cell>
          <cell r="K374" t="str">
            <v>1.5YD CONTAINER PICKUP</v>
          </cell>
          <cell r="S374">
            <v>73.19</v>
          </cell>
          <cell r="T374">
            <v>0</v>
          </cell>
          <cell r="U374">
            <v>0</v>
          </cell>
          <cell r="V374">
            <v>0</v>
          </cell>
          <cell r="W374">
            <v>0</v>
          </cell>
          <cell r="X374">
            <v>0</v>
          </cell>
          <cell r="Y374">
            <v>0</v>
          </cell>
          <cell r="Z374">
            <v>0</v>
          </cell>
          <cell r="AA374">
            <v>0</v>
          </cell>
          <cell r="AB374">
            <v>0</v>
          </cell>
          <cell r="AC374">
            <v>0</v>
          </cell>
          <cell r="AD374">
            <v>0</v>
          </cell>
        </row>
        <row r="375">
          <cell r="B375" t="str">
            <v>MASON CO-REGULATEDCOMMERCIAL - REARLOADR2YDPU</v>
          </cell>
          <cell r="J375" t="str">
            <v>R2YDPU</v>
          </cell>
          <cell r="K375" t="str">
            <v>2YD CONTAINER PICKUP</v>
          </cell>
          <cell r="S375">
            <v>149.4</v>
          </cell>
          <cell r="T375">
            <v>0</v>
          </cell>
          <cell r="U375">
            <v>0</v>
          </cell>
          <cell r="V375">
            <v>0</v>
          </cell>
          <cell r="W375">
            <v>0</v>
          </cell>
          <cell r="X375">
            <v>0</v>
          </cell>
          <cell r="Y375">
            <v>0</v>
          </cell>
          <cell r="Z375">
            <v>0</v>
          </cell>
          <cell r="AA375">
            <v>0</v>
          </cell>
          <cell r="AB375">
            <v>0</v>
          </cell>
          <cell r="AC375">
            <v>0</v>
          </cell>
          <cell r="AD375">
            <v>0</v>
          </cell>
        </row>
        <row r="376">
          <cell r="B376" t="str">
            <v>MASON CO-REGULATEDCOMMERCIAL - REARLOADROLLOUTOC</v>
          </cell>
          <cell r="J376" t="str">
            <v>ROLLOUTOC</v>
          </cell>
          <cell r="K376" t="str">
            <v>ROLL OUT</v>
          </cell>
          <cell r="S376">
            <v>435.6</v>
          </cell>
          <cell r="T376">
            <v>0</v>
          </cell>
          <cell r="U376">
            <v>0</v>
          </cell>
          <cell r="V376">
            <v>0</v>
          </cell>
          <cell r="W376">
            <v>0</v>
          </cell>
          <cell r="X376">
            <v>0</v>
          </cell>
          <cell r="Y376">
            <v>0</v>
          </cell>
          <cell r="Z376">
            <v>0</v>
          </cell>
          <cell r="AA376">
            <v>0</v>
          </cell>
          <cell r="AB376">
            <v>0</v>
          </cell>
          <cell r="AC376">
            <v>0</v>
          </cell>
          <cell r="AD376">
            <v>0</v>
          </cell>
        </row>
        <row r="377">
          <cell r="B377" t="str">
            <v>MASON CO-REGULATEDCOMMERCIAL - REARLOADUNLOCKREF</v>
          </cell>
          <cell r="J377" t="str">
            <v>UNLOCKREF</v>
          </cell>
          <cell r="K377" t="str">
            <v>UNLOCK / UNLATCH REFUSE</v>
          </cell>
          <cell r="S377">
            <v>15.18</v>
          </cell>
          <cell r="T377">
            <v>0</v>
          </cell>
          <cell r="U377">
            <v>0</v>
          </cell>
          <cell r="V377">
            <v>0</v>
          </cell>
          <cell r="W377">
            <v>0</v>
          </cell>
          <cell r="X377">
            <v>0</v>
          </cell>
          <cell r="Y377">
            <v>0</v>
          </cell>
          <cell r="Z377">
            <v>0</v>
          </cell>
          <cell r="AA377">
            <v>0</v>
          </cell>
          <cell r="AB377">
            <v>0</v>
          </cell>
          <cell r="AC377">
            <v>0</v>
          </cell>
          <cell r="AD377">
            <v>0</v>
          </cell>
        </row>
        <row r="378">
          <cell r="B378" t="str">
            <v>MASON CO-REGULATEDCOMMERCIAL RECYCLERECYRNBMA</v>
          </cell>
          <cell r="J378" t="str">
            <v>RECYRNBMA</v>
          </cell>
          <cell r="K378" t="str">
            <v>RECYCLE NO BIN MONTHLY AR</v>
          </cell>
          <cell r="S378">
            <v>4.58</v>
          </cell>
          <cell r="T378">
            <v>4.58</v>
          </cell>
          <cell r="U378">
            <v>0</v>
          </cell>
          <cell r="V378">
            <v>0</v>
          </cell>
          <cell r="W378">
            <v>0</v>
          </cell>
          <cell r="X378">
            <v>0</v>
          </cell>
          <cell r="Y378">
            <v>0</v>
          </cell>
          <cell r="Z378">
            <v>0</v>
          </cell>
          <cell r="AA378">
            <v>0</v>
          </cell>
          <cell r="AB378">
            <v>0</v>
          </cell>
          <cell r="AC378">
            <v>0</v>
          </cell>
          <cell r="AD378">
            <v>0</v>
          </cell>
        </row>
        <row r="379">
          <cell r="B379" t="str">
            <v>MASON CO-REGULATEDCOMMERCIAL RECYCLEWLKNRE1RECY</v>
          </cell>
          <cell r="J379" t="str">
            <v>WLKNRE1RECY</v>
          </cell>
          <cell r="K379" t="str">
            <v>WALK IN 5-25FT EOW-RECYCL</v>
          </cell>
          <cell r="S379">
            <v>183.87</v>
          </cell>
          <cell r="T379">
            <v>0</v>
          </cell>
          <cell r="U379">
            <v>0</v>
          </cell>
          <cell r="V379">
            <v>0</v>
          </cell>
          <cell r="W379">
            <v>0</v>
          </cell>
          <cell r="X379">
            <v>0</v>
          </cell>
          <cell r="Y379">
            <v>0</v>
          </cell>
          <cell r="Z379">
            <v>0</v>
          </cell>
          <cell r="AA379">
            <v>0</v>
          </cell>
          <cell r="AB379">
            <v>0</v>
          </cell>
          <cell r="AC379">
            <v>0</v>
          </cell>
          <cell r="AD379">
            <v>0</v>
          </cell>
        </row>
        <row r="380">
          <cell r="B380" t="str">
            <v>MASON CO-REGULATEDCOMMERCIAL RECYCLE96CRCOGW1</v>
          </cell>
          <cell r="J380" t="str">
            <v>96CRCOGW1</v>
          </cell>
          <cell r="K380" t="str">
            <v>96 COMMINGLE WG-WEEKLY</v>
          </cell>
          <cell r="S380">
            <v>56.46</v>
          </cell>
          <cell r="T380">
            <v>0</v>
          </cell>
          <cell r="U380">
            <v>0</v>
          </cell>
          <cell r="V380">
            <v>0</v>
          </cell>
          <cell r="W380">
            <v>0</v>
          </cell>
          <cell r="X380">
            <v>0</v>
          </cell>
          <cell r="Y380">
            <v>0</v>
          </cell>
          <cell r="Z380">
            <v>0</v>
          </cell>
          <cell r="AA380">
            <v>0</v>
          </cell>
          <cell r="AB380">
            <v>0</v>
          </cell>
          <cell r="AC380">
            <v>0</v>
          </cell>
          <cell r="AD380">
            <v>0</v>
          </cell>
        </row>
        <row r="381">
          <cell r="B381" t="str">
            <v>MASON CO-REGULATEDCOMMERCIAL RECYCLE96CRCONGE1</v>
          </cell>
          <cell r="J381" t="str">
            <v>96CRCONGE1</v>
          </cell>
          <cell r="K381" t="str">
            <v>96 COMMINGLE NG-EOW</v>
          </cell>
          <cell r="S381">
            <v>86.6</v>
          </cell>
          <cell r="T381">
            <v>0</v>
          </cell>
          <cell r="U381">
            <v>0</v>
          </cell>
          <cell r="V381">
            <v>0</v>
          </cell>
          <cell r="W381">
            <v>0</v>
          </cell>
          <cell r="X381">
            <v>0</v>
          </cell>
          <cell r="Y381">
            <v>0</v>
          </cell>
          <cell r="Z381">
            <v>0</v>
          </cell>
          <cell r="AA381">
            <v>0</v>
          </cell>
          <cell r="AB381">
            <v>0</v>
          </cell>
          <cell r="AC381">
            <v>0</v>
          </cell>
          <cell r="AD381">
            <v>0</v>
          </cell>
        </row>
        <row r="382">
          <cell r="B382" t="str">
            <v>MASON CO-REGULATEDCOMMERCIAL RECYCLE96CRCONGM1</v>
          </cell>
          <cell r="J382" t="str">
            <v>96CRCONGM1</v>
          </cell>
          <cell r="K382" t="str">
            <v>96 COMMINGLE NG-MNTHLY</v>
          </cell>
          <cell r="S382">
            <v>15.88</v>
          </cell>
          <cell r="T382">
            <v>0</v>
          </cell>
          <cell r="U382">
            <v>0</v>
          </cell>
          <cell r="V382">
            <v>0</v>
          </cell>
          <cell r="W382">
            <v>0</v>
          </cell>
          <cell r="X382">
            <v>0</v>
          </cell>
          <cell r="Y382">
            <v>0</v>
          </cell>
          <cell r="Z382">
            <v>0</v>
          </cell>
          <cell r="AA382">
            <v>0</v>
          </cell>
          <cell r="AB382">
            <v>0</v>
          </cell>
          <cell r="AC382">
            <v>0</v>
          </cell>
          <cell r="AD382">
            <v>0</v>
          </cell>
        </row>
        <row r="383">
          <cell r="B383" t="str">
            <v>MASON CO-REGULATEDCOMMERCIAL RECYCLE96CRCONGW1</v>
          </cell>
          <cell r="J383" t="str">
            <v>96CRCONGW1</v>
          </cell>
          <cell r="K383" t="str">
            <v>96 COMMINGLE NG-WEEKLY</v>
          </cell>
          <cell r="S383">
            <v>197.61</v>
          </cell>
          <cell r="T383">
            <v>0</v>
          </cell>
          <cell r="U383">
            <v>0</v>
          </cell>
          <cell r="V383">
            <v>0</v>
          </cell>
          <cell r="W383">
            <v>0</v>
          </cell>
          <cell r="X383">
            <v>0</v>
          </cell>
          <cell r="Y383">
            <v>0</v>
          </cell>
          <cell r="Z383">
            <v>0</v>
          </cell>
          <cell r="AA383">
            <v>0</v>
          </cell>
          <cell r="AB383">
            <v>0</v>
          </cell>
          <cell r="AC383">
            <v>0</v>
          </cell>
          <cell r="AD383">
            <v>0</v>
          </cell>
        </row>
        <row r="384">
          <cell r="B384" t="str">
            <v xml:space="preserve">MASON CO-REGULATEDCOMMERCIAL RECYCLER2YDOCCE </v>
          </cell>
          <cell r="J384" t="str">
            <v xml:space="preserve">R2YDOCCE </v>
          </cell>
          <cell r="K384" t="str">
            <v>2YD OCC-EOW</v>
          </cell>
          <cell r="S384">
            <v>46.94</v>
          </cell>
          <cell r="T384">
            <v>0</v>
          </cell>
          <cell r="U384">
            <v>0</v>
          </cell>
          <cell r="V384">
            <v>0</v>
          </cell>
          <cell r="W384">
            <v>0</v>
          </cell>
          <cell r="X384">
            <v>0</v>
          </cell>
          <cell r="Y384">
            <v>0</v>
          </cell>
          <cell r="Z384">
            <v>0</v>
          </cell>
          <cell r="AA384">
            <v>0</v>
          </cell>
          <cell r="AB384">
            <v>0</v>
          </cell>
          <cell r="AC384">
            <v>0</v>
          </cell>
          <cell r="AD384">
            <v>0</v>
          </cell>
        </row>
        <row r="385">
          <cell r="B385" t="str">
            <v>MASON CO-REGULATEDCOMMERCIAL RECYCLER2YDOCCM</v>
          </cell>
          <cell r="J385" t="str">
            <v>R2YDOCCM</v>
          </cell>
          <cell r="K385" t="str">
            <v>2YD OCC-MNTHLY</v>
          </cell>
          <cell r="S385">
            <v>36.08</v>
          </cell>
          <cell r="T385">
            <v>0</v>
          </cell>
          <cell r="U385">
            <v>0</v>
          </cell>
          <cell r="V385">
            <v>0</v>
          </cell>
          <cell r="W385">
            <v>0</v>
          </cell>
          <cell r="X385">
            <v>0</v>
          </cell>
          <cell r="Y385">
            <v>0</v>
          </cell>
          <cell r="Z385">
            <v>0</v>
          </cell>
          <cell r="AA385">
            <v>0</v>
          </cell>
          <cell r="AB385">
            <v>0</v>
          </cell>
          <cell r="AC385">
            <v>0</v>
          </cell>
          <cell r="AD385">
            <v>0</v>
          </cell>
        </row>
        <row r="386">
          <cell r="B386" t="str">
            <v>MASON CO-REGULATEDCOMMERCIAL RECYCLER2YDOCCW</v>
          </cell>
          <cell r="J386" t="str">
            <v>R2YDOCCW</v>
          </cell>
          <cell r="K386" t="str">
            <v>2YD OCC-WEEKLY</v>
          </cell>
          <cell r="S386">
            <v>67.97</v>
          </cell>
          <cell r="T386">
            <v>0</v>
          </cell>
          <cell r="U386">
            <v>0</v>
          </cell>
          <cell r="V386">
            <v>0</v>
          </cell>
          <cell r="W386">
            <v>0</v>
          </cell>
          <cell r="X386">
            <v>0</v>
          </cell>
          <cell r="Y386">
            <v>0</v>
          </cell>
          <cell r="Z386">
            <v>0</v>
          </cell>
          <cell r="AA386">
            <v>0</v>
          </cell>
          <cell r="AB386">
            <v>0</v>
          </cell>
          <cell r="AC386">
            <v>0</v>
          </cell>
          <cell r="AD386">
            <v>0</v>
          </cell>
        </row>
        <row r="387">
          <cell r="B387" t="str">
            <v>MASON CO-REGULATEDCOMMERCIAL RECYCLERECYCLERMA</v>
          </cell>
          <cell r="J387" t="str">
            <v>RECYCLERMA</v>
          </cell>
          <cell r="K387" t="str">
            <v>VALUE OF RECYCLEABLES</v>
          </cell>
          <cell r="S387">
            <v>-969.84</v>
          </cell>
          <cell r="T387">
            <v>0</v>
          </cell>
          <cell r="U387">
            <v>0</v>
          </cell>
          <cell r="V387">
            <v>0</v>
          </cell>
          <cell r="W387">
            <v>0</v>
          </cell>
          <cell r="X387">
            <v>0</v>
          </cell>
          <cell r="Y387">
            <v>0</v>
          </cell>
          <cell r="Z387">
            <v>0</v>
          </cell>
          <cell r="AA387">
            <v>0</v>
          </cell>
          <cell r="AB387">
            <v>0</v>
          </cell>
          <cell r="AC387">
            <v>0</v>
          </cell>
          <cell r="AD387">
            <v>0</v>
          </cell>
        </row>
        <row r="388">
          <cell r="B388" t="str">
            <v>MASON CO-REGULATEDCOMMERCIAL RECYCLERECYCRMA</v>
          </cell>
          <cell r="J388" t="str">
            <v>RECYCRMA</v>
          </cell>
          <cell r="K388" t="str">
            <v>RECYCLE MONTHLY ARREARS</v>
          </cell>
          <cell r="S388">
            <v>4593.74</v>
          </cell>
          <cell r="T388">
            <v>0</v>
          </cell>
          <cell r="U388">
            <v>0</v>
          </cell>
          <cell r="V388">
            <v>0</v>
          </cell>
          <cell r="W388">
            <v>0</v>
          </cell>
          <cell r="X388">
            <v>0</v>
          </cell>
          <cell r="Y388">
            <v>0</v>
          </cell>
          <cell r="Z388">
            <v>0</v>
          </cell>
          <cell r="AA388">
            <v>0</v>
          </cell>
          <cell r="AB388">
            <v>0</v>
          </cell>
          <cell r="AC388">
            <v>0</v>
          </cell>
          <cell r="AD388">
            <v>0</v>
          </cell>
        </row>
        <row r="389">
          <cell r="B389" t="str">
            <v>MASON CO-REGULATEDCOMMERCIAL RECYCLERECYONLYMA</v>
          </cell>
          <cell r="J389" t="str">
            <v>RECYONLYMA</v>
          </cell>
          <cell r="K389" t="str">
            <v>RECYCLE ONLY MOTNHLY ARRE</v>
          </cell>
          <cell r="S389">
            <v>10.31</v>
          </cell>
          <cell r="T389">
            <v>0</v>
          </cell>
          <cell r="U389">
            <v>0</v>
          </cell>
          <cell r="V389">
            <v>0</v>
          </cell>
          <cell r="W389">
            <v>0</v>
          </cell>
          <cell r="X389">
            <v>0</v>
          </cell>
          <cell r="Y389">
            <v>0</v>
          </cell>
          <cell r="Z389">
            <v>0</v>
          </cell>
          <cell r="AA389">
            <v>0</v>
          </cell>
          <cell r="AB389">
            <v>0</v>
          </cell>
          <cell r="AC389">
            <v>0</v>
          </cell>
          <cell r="AD389">
            <v>0</v>
          </cell>
        </row>
        <row r="390">
          <cell r="B390" t="str">
            <v>MASON CO-REGULATEDCOMMERCIAL RECYCLERECYRNBMA</v>
          </cell>
          <cell r="J390" t="str">
            <v>RECYRNBMA</v>
          </cell>
          <cell r="K390" t="str">
            <v>RECYCLE NO BIN MONTHLY AR</v>
          </cell>
          <cell r="S390">
            <v>9.16</v>
          </cell>
          <cell r="T390">
            <v>0</v>
          </cell>
          <cell r="U390">
            <v>0</v>
          </cell>
          <cell r="V390">
            <v>0</v>
          </cell>
          <cell r="W390">
            <v>0</v>
          </cell>
          <cell r="X390">
            <v>0</v>
          </cell>
          <cell r="Y390">
            <v>0</v>
          </cell>
          <cell r="Z390">
            <v>0</v>
          </cell>
          <cell r="AA390">
            <v>0</v>
          </cell>
          <cell r="AB390">
            <v>0</v>
          </cell>
          <cell r="AC390">
            <v>0</v>
          </cell>
          <cell r="AD390">
            <v>0</v>
          </cell>
        </row>
        <row r="391">
          <cell r="B391" t="str">
            <v>MASON CO-REGULATEDCOMMERCIAL RECYCLERECYLOCK</v>
          </cell>
          <cell r="J391" t="str">
            <v>RECYLOCK</v>
          </cell>
          <cell r="K391" t="str">
            <v>LOCK/UNLOCK RECYCLING</v>
          </cell>
          <cell r="S391">
            <v>2.5299999999999998</v>
          </cell>
          <cell r="T391">
            <v>0</v>
          </cell>
          <cell r="U391">
            <v>0</v>
          </cell>
          <cell r="V391">
            <v>0</v>
          </cell>
          <cell r="W391">
            <v>0</v>
          </cell>
          <cell r="X391">
            <v>0</v>
          </cell>
          <cell r="Y391">
            <v>0</v>
          </cell>
          <cell r="Z391">
            <v>0</v>
          </cell>
          <cell r="AA391">
            <v>0</v>
          </cell>
          <cell r="AB391">
            <v>0</v>
          </cell>
          <cell r="AC391">
            <v>0</v>
          </cell>
          <cell r="AD391">
            <v>0</v>
          </cell>
        </row>
        <row r="392">
          <cell r="B392" t="str">
            <v>MASON CO-REGULATEDPAYMENTSCC-KOL</v>
          </cell>
          <cell r="J392" t="str">
            <v>CC-KOL</v>
          </cell>
          <cell r="K392" t="str">
            <v>ONLINE PAYMENT-CC</v>
          </cell>
          <cell r="S392">
            <v>-71169.69</v>
          </cell>
          <cell r="T392">
            <v>0</v>
          </cell>
          <cell r="U392">
            <v>0</v>
          </cell>
          <cell r="V392">
            <v>0</v>
          </cell>
          <cell r="W392">
            <v>0</v>
          </cell>
          <cell r="X392">
            <v>0</v>
          </cell>
          <cell r="Y392">
            <v>0</v>
          </cell>
          <cell r="Z392">
            <v>0</v>
          </cell>
          <cell r="AA392">
            <v>0</v>
          </cell>
          <cell r="AB392">
            <v>0</v>
          </cell>
          <cell r="AC392">
            <v>0</v>
          </cell>
          <cell r="AD392">
            <v>0</v>
          </cell>
        </row>
        <row r="393">
          <cell r="B393" t="str">
            <v>MASON CO-REGULATEDPAYMENTSCCREF-KOL</v>
          </cell>
          <cell r="J393" t="str">
            <v>CCREF-KOL</v>
          </cell>
          <cell r="K393" t="str">
            <v>CREDIT CARD REFUND</v>
          </cell>
          <cell r="S393">
            <v>81.81</v>
          </cell>
          <cell r="T393">
            <v>0</v>
          </cell>
          <cell r="U393">
            <v>0</v>
          </cell>
          <cell r="V393">
            <v>0</v>
          </cell>
          <cell r="W393">
            <v>0</v>
          </cell>
          <cell r="X393">
            <v>0</v>
          </cell>
          <cell r="Y393">
            <v>0</v>
          </cell>
          <cell r="Z393">
            <v>0</v>
          </cell>
          <cell r="AA393">
            <v>0</v>
          </cell>
          <cell r="AB393">
            <v>0</v>
          </cell>
          <cell r="AC393">
            <v>0</v>
          </cell>
          <cell r="AD393">
            <v>0</v>
          </cell>
        </row>
        <row r="394">
          <cell r="B394" t="str">
            <v>MASON CO-REGULATEDPAYMENTSPAY</v>
          </cell>
          <cell r="J394" t="str">
            <v>PAY</v>
          </cell>
          <cell r="K394" t="str">
            <v>PAYMENT-THANK YOU!</v>
          </cell>
          <cell r="S394">
            <v>-9011.75</v>
          </cell>
          <cell r="T394">
            <v>0</v>
          </cell>
          <cell r="U394">
            <v>0</v>
          </cell>
          <cell r="V394">
            <v>0</v>
          </cell>
          <cell r="W394">
            <v>0</v>
          </cell>
          <cell r="X394">
            <v>0</v>
          </cell>
          <cell r="Y394">
            <v>0</v>
          </cell>
          <cell r="Z394">
            <v>0</v>
          </cell>
          <cell r="AA394">
            <v>0</v>
          </cell>
          <cell r="AB394">
            <v>0</v>
          </cell>
          <cell r="AC394">
            <v>0</v>
          </cell>
          <cell r="AD394">
            <v>0</v>
          </cell>
        </row>
        <row r="395">
          <cell r="B395" t="str">
            <v>MASON CO-REGULATEDPAYMENTSPAY ICT</v>
          </cell>
          <cell r="J395" t="str">
            <v>PAY ICT</v>
          </cell>
          <cell r="K395" t="str">
            <v>I/C PAYMENT THANK YOU!</v>
          </cell>
          <cell r="S395">
            <v>-103.99</v>
          </cell>
          <cell r="T395">
            <v>0</v>
          </cell>
          <cell r="U395">
            <v>0</v>
          </cell>
          <cell r="V395">
            <v>0</v>
          </cell>
          <cell r="W395">
            <v>0</v>
          </cell>
          <cell r="X395">
            <v>0</v>
          </cell>
          <cell r="Y395">
            <v>0</v>
          </cell>
          <cell r="Z395">
            <v>0</v>
          </cell>
          <cell r="AA395">
            <v>0</v>
          </cell>
          <cell r="AB395">
            <v>0</v>
          </cell>
          <cell r="AC395">
            <v>0</v>
          </cell>
          <cell r="AD395">
            <v>0</v>
          </cell>
        </row>
        <row r="396">
          <cell r="B396" t="str">
            <v>MASON CO-REGULATEDPAYMENTSPAY-CFREE</v>
          </cell>
          <cell r="J396" t="str">
            <v>PAY-CFREE</v>
          </cell>
          <cell r="K396" t="str">
            <v>PAYMENT-THANK YOU</v>
          </cell>
          <cell r="S396">
            <v>-11938.8</v>
          </cell>
          <cell r="T396">
            <v>0</v>
          </cell>
          <cell r="U396">
            <v>0</v>
          </cell>
          <cell r="V396">
            <v>0</v>
          </cell>
          <cell r="W396">
            <v>0</v>
          </cell>
          <cell r="X396">
            <v>0</v>
          </cell>
          <cell r="Y396">
            <v>0</v>
          </cell>
          <cell r="Z396">
            <v>0</v>
          </cell>
          <cell r="AA396">
            <v>0</v>
          </cell>
          <cell r="AB396">
            <v>0</v>
          </cell>
          <cell r="AC396">
            <v>0</v>
          </cell>
          <cell r="AD396">
            <v>0</v>
          </cell>
        </row>
        <row r="397">
          <cell r="B397" t="str">
            <v>MASON CO-REGULATEDPAYMENTSPAY-KOL</v>
          </cell>
          <cell r="J397" t="str">
            <v>PAY-KOL</v>
          </cell>
          <cell r="K397" t="str">
            <v>PAYMENT-THANK YOU - OL</v>
          </cell>
          <cell r="S397">
            <v>-19010.990000000002</v>
          </cell>
          <cell r="T397">
            <v>0</v>
          </cell>
          <cell r="U397">
            <v>0</v>
          </cell>
          <cell r="V397">
            <v>0</v>
          </cell>
          <cell r="W397">
            <v>0</v>
          </cell>
          <cell r="X397">
            <v>0</v>
          </cell>
          <cell r="Y397">
            <v>0</v>
          </cell>
          <cell r="Z397">
            <v>0</v>
          </cell>
          <cell r="AA397">
            <v>0</v>
          </cell>
          <cell r="AB397">
            <v>0</v>
          </cell>
          <cell r="AC397">
            <v>0</v>
          </cell>
          <cell r="AD397">
            <v>0</v>
          </cell>
        </row>
        <row r="398">
          <cell r="B398" t="str">
            <v>MASON CO-REGULATEDPAYMENTSPAY-ORCC</v>
          </cell>
          <cell r="J398" t="str">
            <v>PAY-ORCC</v>
          </cell>
          <cell r="K398" t="str">
            <v>ORCC PAYMENT</v>
          </cell>
          <cell r="S398">
            <v>-54.23</v>
          </cell>
          <cell r="T398">
            <v>0</v>
          </cell>
          <cell r="U398">
            <v>0</v>
          </cell>
          <cell r="V398">
            <v>0</v>
          </cell>
          <cell r="W398">
            <v>0</v>
          </cell>
          <cell r="X398">
            <v>0</v>
          </cell>
          <cell r="Y398">
            <v>0</v>
          </cell>
          <cell r="Z398">
            <v>0</v>
          </cell>
          <cell r="AA398">
            <v>0</v>
          </cell>
          <cell r="AB398">
            <v>0</v>
          </cell>
          <cell r="AC398">
            <v>0</v>
          </cell>
          <cell r="AD398">
            <v>0</v>
          </cell>
        </row>
        <row r="399">
          <cell r="B399" t="str">
            <v>MASON CO-REGULATEDPAYMENTSPAY-RPPS</v>
          </cell>
          <cell r="J399" t="str">
            <v>PAY-RPPS</v>
          </cell>
          <cell r="K399" t="str">
            <v>RPSS PAYMENT</v>
          </cell>
          <cell r="S399">
            <v>-3281.9</v>
          </cell>
          <cell r="T399">
            <v>0</v>
          </cell>
          <cell r="U399">
            <v>0</v>
          </cell>
          <cell r="V399">
            <v>0</v>
          </cell>
          <cell r="W399">
            <v>0</v>
          </cell>
          <cell r="X399">
            <v>0</v>
          </cell>
          <cell r="Y399">
            <v>0</v>
          </cell>
          <cell r="Z399">
            <v>0</v>
          </cell>
          <cell r="AA399">
            <v>0</v>
          </cell>
          <cell r="AB399">
            <v>0</v>
          </cell>
          <cell r="AC399">
            <v>0</v>
          </cell>
          <cell r="AD399">
            <v>0</v>
          </cell>
        </row>
        <row r="400">
          <cell r="B400" t="str">
            <v>MASON CO-REGULATEDPAYMENTSPAYL</v>
          </cell>
          <cell r="J400" t="str">
            <v>PAYL</v>
          </cell>
          <cell r="K400" t="str">
            <v>PAYMENT-THANK YOU!</v>
          </cell>
          <cell r="S400">
            <v>-21027.21</v>
          </cell>
          <cell r="T400">
            <v>0</v>
          </cell>
          <cell r="U400">
            <v>0</v>
          </cell>
          <cell r="V400">
            <v>0</v>
          </cell>
          <cell r="W400">
            <v>0</v>
          </cell>
          <cell r="X400">
            <v>0</v>
          </cell>
          <cell r="Y400">
            <v>0</v>
          </cell>
          <cell r="Z400">
            <v>0</v>
          </cell>
          <cell r="AA400">
            <v>0</v>
          </cell>
          <cell r="AB400">
            <v>0</v>
          </cell>
          <cell r="AC400">
            <v>0</v>
          </cell>
          <cell r="AD400">
            <v>0</v>
          </cell>
        </row>
        <row r="401">
          <cell r="B401" t="str">
            <v>MASON CO-REGULATEDPAYMENTSPAYMET</v>
          </cell>
          <cell r="J401" t="str">
            <v>PAYMET</v>
          </cell>
          <cell r="K401" t="str">
            <v>METAVANTE ONLINE PAYMENT</v>
          </cell>
          <cell r="S401">
            <v>-2590.59</v>
          </cell>
          <cell r="T401">
            <v>0</v>
          </cell>
          <cell r="U401">
            <v>0</v>
          </cell>
          <cell r="V401">
            <v>0</v>
          </cell>
          <cell r="W401">
            <v>0</v>
          </cell>
          <cell r="X401">
            <v>0</v>
          </cell>
          <cell r="Y401">
            <v>0</v>
          </cell>
          <cell r="Z401">
            <v>0</v>
          </cell>
          <cell r="AA401">
            <v>0</v>
          </cell>
          <cell r="AB401">
            <v>0</v>
          </cell>
          <cell r="AC401">
            <v>0</v>
          </cell>
          <cell r="AD401">
            <v>0</v>
          </cell>
        </row>
        <row r="402">
          <cell r="B402" t="str">
            <v>MASON CO-REGULATEDPAYMENTSRET-KOL</v>
          </cell>
          <cell r="J402" t="str">
            <v>RET-KOL</v>
          </cell>
          <cell r="K402" t="str">
            <v>ONLINE PAYMENT RETURN</v>
          </cell>
          <cell r="S402">
            <v>372.18</v>
          </cell>
          <cell r="T402">
            <v>0</v>
          </cell>
          <cell r="U402">
            <v>0</v>
          </cell>
          <cell r="V402">
            <v>0</v>
          </cell>
          <cell r="W402">
            <v>0</v>
          </cell>
          <cell r="X402">
            <v>0</v>
          </cell>
          <cell r="Y402">
            <v>0</v>
          </cell>
          <cell r="Z402">
            <v>0</v>
          </cell>
          <cell r="AA402">
            <v>0</v>
          </cell>
          <cell r="AB402">
            <v>0</v>
          </cell>
          <cell r="AC402">
            <v>0</v>
          </cell>
          <cell r="AD402">
            <v>0</v>
          </cell>
        </row>
        <row r="403">
          <cell r="B403" t="str">
            <v>MASON CO-REGULATEDPAYMENTSCC-KOL</v>
          </cell>
          <cell r="J403" t="str">
            <v>CC-KOL</v>
          </cell>
          <cell r="K403" t="str">
            <v>ONLINE PAYMENT-CC</v>
          </cell>
          <cell r="S403">
            <v>-30509.4</v>
          </cell>
          <cell r="T403">
            <v>0</v>
          </cell>
          <cell r="U403">
            <v>0</v>
          </cell>
          <cell r="V403">
            <v>0</v>
          </cell>
          <cell r="W403">
            <v>0</v>
          </cell>
          <cell r="X403">
            <v>0</v>
          </cell>
          <cell r="Y403">
            <v>0</v>
          </cell>
          <cell r="Z403">
            <v>0</v>
          </cell>
          <cell r="AA403">
            <v>0</v>
          </cell>
          <cell r="AB403">
            <v>0</v>
          </cell>
          <cell r="AC403">
            <v>0</v>
          </cell>
          <cell r="AD403">
            <v>0</v>
          </cell>
        </row>
        <row r="404">
          <cell r="B404" t="str">
            <v>MASON CO-REGULATEDPAYMENTSCCREF-KOL</v>
          </cell>
          <cell r="J404" t="str">
            <v>CCREF-KOL</v>
          </cell>
          <cell r="K404" t="str">
            <v>CREDIT CARD REFUND</v>
          </cell>
          <cell r="S404">
            <v>1928.58</v>
          </cell>
          <cell r="T404">
            <v>0</v>
          </cell>
          <cell r="U404">
            <v>0</v>
          </cell>
          <cell r="V404">
            <v>0</v>
          </cell>
          <cell r="W404">
            <v>0</v>
          </cell>
          <cell r="X404">
            <v>0</v>
          </cell>
          <cell r="Y404">
            <v>0</v>
          </cell>
          <cell r="Z404">
            <v>0</v>
          </cell>
          <cell r="AA404">
            <v>0</v>
          </cell>
          <cell r="AB404">
            <v>0</v>
          </cell>
          <cell r="AC404">
            <v>0</v>
          </cell>
          <cell r="AD404">
            <v>0</v>
          </cell>
        </row>
        <row r="405">
          <cell r="B405" t="str">
            <v>MASON CO-REGULATEDPAYMENTSPAY</v>
          </cell>
          <cell r="J405" t="str">
            <v>PAY</v>
          </cell>
          <cell r="K405" t="str">
            <v>PAYMENT-THANK YOU!</v>
          </cell>
          <cell r="S405">
            <v>-27261.09</v>
          </cell>
          <cell r="T405">
            <v>0</v>
          </cell>
          <cell r="U405">
            <v>0</v>
          </cell>
          <cell r="V405">
            <v>0</v>
          </cell>
          <cell r="W405">
            <v>0</v>
          </cell>
          <cell r="X405">
            <v>0</v>
          </cell>
          <cell r="Y405">
            <v>0</v>
          </cell>
          <cell r="Z405">
            <v>0</v>
          </cell>
          <cell r="AA405">
            <v>0</v>
          </cell>
          <cell r="AB405">
            <v>0</v>
          </cell>
          <cell r="AC405">
            <v>0</v>
          </cell>
          <cell r="AD405">
            <v>0</v>
          </cell>
        </row>
        <row r="406">
          <cell r="B406" t="str">
            <v>MASON CO-REGULATEDPAYMENTSPAY EFT</v>
          </cell>
          <cell r="J406" t="str">
            <v>PAY EFT</v>
          </cell>
          <cell r="K406" t="str">
            <v>ELECTRONIC PAYMENT</v>
          </cell>
          <cell r="S406">
            <v>-763.54</v>
          </cell>
          <cell r="T406">
            <v>0</v>
          </cell>
          <cell r="U406">
            <v>0</v>
          </cell>
          <cell r="V406">
            <v>0</v>
          </cell>
          <cell r="W406">
            <v>0</v>
          </cell>
          <cell r="X406">
            <v>0</v>
          </cell>
          <cell r="Y406">
            <v>0</v>
          </cell>
          <cell r="Z406">
            <v>0</v>
          </cell>
          <cell r="AA406">
            <v>0</v>
          </cell>
          <cell r="AB406">
            <v>0</v>
          </cell>
          <cell r="AC406">
            <v>0</v>
          </cell>
          <cell r="AD406">
            <v>0</v>
          </cell>
        </row>
        <row r="407">
          <cell r="B407" t="str">
            <v>MASON CO-REGULATEDPAYMENTSPAY ICT</v>
          </cell>
          <cell r="J407" t="str">
            <v>PAY ICT</v>
          </cell>
          <cell r="K407" t="str">
            <v>I/C PAYMENT THANK YOU!</v>
          </cell>
          <cell r="S407">
            <v>-601.23</v>
          </cell>
          <cell r="T407">
            <v>0</v>
          </cell>
          <cell r="U407">
            <v>0</v>
          </cell>
          <cell r="V407">
            <v>0</v>
          </cell>
          <cell r="W407">
            <v>0</v>
          </cell>
          <cell r="X407">
            <v>0</v>
          </cell>
          <cell r="Y407">
            <v>0</v>
          </cell>
          <cell r="Z407">
            <v>0</v>
          </cell>
          <cell r="AA407">
            <v>0</v>
          </cell>
          <cell r="AB407">
            <v>0</v>
          </cell>
          <cell r="AC407">
            <v>0</v>
          </cell>
          <cell r="AD407">
            <v>0</v>
          </cell>
        </row>
        <row r="408">
          <cell r="B408" t="str">
            <v>MASON CO-REGULATEDPAYMENTSPAY-CFREE</v>
          </cell>
          <cell r="J408" t="str">
            <v>PAY-CFREE</v>
          </cell>
          <cell r="K408" t="str">
            <v>PAYMENT-THANK YOU</v>
          </cell>
          <cell r="S408">
            <v>-3264.67</v>
          </cell>
          <cell r="T408">
            <v>0</v>
          </cell>
          <cell r="U408">
            <v>0</v>
          </cell>
          <cell r="V408">
            <v>0</v>
          </cell>
          <cell r="W408">
            <v>0</v>
          </cell>
          <cell r="X408">
            <v>0</v>
          </cell>
          <cell r="Y408">
            <v>0</v>
          </cell>
          <cell r="Z408">
            <v>0</v>
          </cell>
          <cell r="AA408">
            <v>0</v>
          </cell>
          <cell r="AB408">
            <v>0</v>
          </cell>
          <cell r="AC408">
            <v>0</v>
          </cell>
          <cell r="AD408">
            <v>0</v>
          </cell>
        </row>
        <row r="409">
          <cell r="B409" t="str">
            <v>MASON CO-REGULATEDPAYMENTSPAY-KOL</v>
          </cell>
          <cell r="J409" t="str">
            <v>PAY-KOL</v>
          </cell>
          <cell r="K409" t="str">
            <v>PAYMENT-THANK YOU - OL</v>
          </cell>
          <cell r="S409">
            <v>-12035.17</v>
          </cell>
          <cell r="T409">
            <v>0</v>
          </cell>
          <cell r="U409">
            <v>0</v>
          </cell>
          <cell r="V409">
            <v>0</v>
          </cell>
          <cell r="W409">
            <v>0</v>
          </cell>
          <cell r="X409">
            <v>0</v>
          </cell>
          <cell r="Y409">
            <v>0</v>
          </cell>
          <cell r="Z409">
            <v>0</v>
          </cell>
          <cell r="AA409">
            <v>0</v>
          </cell>
          <cell r="AB409">
            <v>0</v>
          </cell>
          <cell r="AC409">
            <v>0</v>
          </cell>
          <cell r="AD409">
            <v>0</v>
          </cell>
        </row>
        <row r="410">
          <cell r="B410" t="str">
            <v>MASON CO-REGULATEDPAYMENTSPAY-RPPS</v>
          </cell>
          <cell r="J410" t="str">
            <v>PAY-RPPS</v>
          </cell>
          <cell r="K410" t="str">
            <v>RPSS PAYMENT</v>
          </cell>
          <cell r="S410">
            <v>-566.71</v>
          </cell>
          <cell r="T410">
            <v>0</v>
          </cell>
          <cell r="U410">
            <v>0</v>
          </cell>
          <cell r="V410">
            <v>0</v>
          </cell>
          <cell r="W410">
            <v>0</v>
          </cell>
          <cell r="X410">
            <v>0</v>
          </cell>
          <cell r="Y410">
            <v>0</v>
          </cell>
          <cell r="Z410">
            <v>0</v>
          </cell>
          <cell r="AA410">
            <v>0</v>
          </cell>
          <cell r="AB410">
            <v>0</v>
          </cell>
          <cell r="AC410">
            <v>0</v>
          </cell>
          <cell r="AD410">
            <v>0</v>
          </cell>
        </row>
        <row r="411">
          <cell r="B411" t="str">
            <v>MASON CO-REGULATEDPAYMENTSPAYL</v>
          </cell>
          <cell r="J411" t="str">
            <v>PAYL</v>
          </cell>
          <cell r="K411" t="str">
            <v>PAYMENT-THANK YOU!</v>
          </cell>
          <cell r="S411">
            <v>-38248.61</v>
          </cell>
          <cell r="T411">
            <v>0</v>
          </cell>
          <cell r="U411">
            <v>0</v>
          </cell>
          <cell r="V411">
            <v>0</v>
          </cell>
          <cell r="W411">
            <v>0</v>
          </cell>
          <cell r="X411">
            <v>0</v>
          </cell>
          <cell r="Y411">
            <v>0</v>
          </cell>
          <cell r="Z411">
            <v>0</v>
          </cell>
          <cell r="AA411">
            <v>0</v>
          </cell>
          <cell r="AB411">
            <v>0</v>
          </cell>
          <cell r="AC411">
            <v>0</v>
          </cell>
          <cell r="AD411">
            <v>0</v>
          </cell>
        </row>
        <row r="412">
          <cell r="B412" t="str">
            <v>MASON CO-REGULATEDPAYMENTSPAYMET</v>
          </cell>
          <cell r="J412" t="str">
            <v>PAYMET</v>
          </cell>
          <cell r="K412" t="str">
            <v>METAVANTE ONLINE PAYMENT</v>
          </cell>
          <cell r="S412">
            <v>-769.46</v>
          </cell>
          <cell r="T412">
            <v>0</v>
          </cell>
          <cell r="U412">
            <v>0</v>
          </cell>
          <cell r="V412">
            <v>0</v>
          </cell>
          <cell r="W412">
            <v>0</v>
          </cell>
          <cell r="X412">
            <v>0</v>
          </cell>
          <cell r="Y412">
            <v>0</v>
          </cell>
          <cell r="Z412">
            <v>0</v>
          </cell>
          <cell r="AA412">
            <v>0</v>
          </cell>
          <cell r="AB412">
            <v>0</v>
          </cell>
          <cell r="AC412">
            <v>0</v>
          </cell>
          <cell r="AD412">
            <v>0</v>
          </cell>
        </row>
        <row r="413">
          <cell r="B413" t="str">
            <v>MASON CO-REGULATEDPAYMENTSRET-KOL</v>
          </cell>
          <cell r="J413" t="str">
            <v>RET-KOL</v>
          </cell>
          <cell r="K413" t="str">
            <v>ONLINE PAYMENT RETURN</v>
          </cell>
          <cell r="S413">
            <v>6.59</v>
          </cell>
          <cell r="T413">
            <v>0</v>
          </cell>
          <cell r="U413">
            <v>0</v>
          </cell>
          <cell r="V413">
            <v>0</v>
          </cell>
          <cell r="W413">
            <v>0</v>
          </cell>
          <cell r="X413">
            <v>0</v>
          </cell>
          <cell r="Y413">
            <v>0</v>
          </cell>
          <cell r="Z413">
            <v>0</v>
          </cell>
          <cell r="AA413">
            <v>0</v>
          </cell>
          <cell r="AB413">
            <v>0</v>
          </cell>
          <cell r="AC413">
            <v>0</v>
          </cell>
          <cell r="AD413">
            <v>0</v>
          </cell>
        </row>
        <row r="414">
          <cell r="B414" t="str">
            <v>MASON CO-REGULATEDRESIDENTIAL20RW1</v>
          </cell>
          <cell r="J414" t="str">
            <v>20RW1</v>
          </cell>
          <cell r="K414" t="str">
            <v>1-20 GAL CAN WEEKLY SVC</v>
          </cell>
          <cell r="S414">
            <v>211.26499999999999</v>
          </cell>
          <cell r="T414">
            <v>211.26499999999999</v>
          </cell>
          <cell r="U414">
            <v>0</v>
          </cell>
          <cell r="V414">
            <v>0</v>
          </cell>
          <cell r="W414">
            <v>0</v>
          </cell>
          <cell r="X414">
            <v>0</v>
          </cell>
          <cell r="Y414">
            <v>0</v>
          </cell>
          <cell r="Z414">
            <v>0</v>
          </cell>
          <cell r="AA414">
            <v>0</v>
          </cell>
          <cell r="AB414">
            <v>0</v>
          </cell>
          <cell r="AC414">
            <v>0</v>
          </cell>
          <cell r="AD414">
            <v>0</v>
          </cell>
        </row>
        <row r="415">
          <cell r="B415" t="str">
            <v>MASON CO-REGULATEDRESIDENTIAL32RE1</v>
          </cell>
          <cell r="J415" t="str">
            <v>32RE1</v>
          </cell>
          <cell r="K415" t="str">
            <v>1-32 GAL CAN-EOW SVC</v>
          </cell>
          <cell r="S415">
            <v>1540.165</v>
          </cell>
          <cell r="T415">
            <v>1540.165</v>
          </cell>
          <cell r="U415">
            <v>0</v>
          </cell>
          <cell r="V415">
            <v>0</v>
          </cell>
          <cell r="W415">
            <v>0</v>
          </cell>
          <cell r="X415">
            <v>0</v>
          </cell>
          <cell r="Y415">
            <v>0</v>
          </cell>
          <cell r="Z415">
            <v>0</v>
          </cell>
          <cell r="AA415">
            <v>0</v>
          </cell>
          <cell r="AB415">
            <v>0</v>
          </cell>
          <cell r="AC415">
            <v>0</v>
          </cell>
          <cell r="AD415">
            <v>0</v>
          </cell>
        </row>
        <row r="416">
          <cell r="B416" t="str">
            <v>MASON CO-REGULATEDRESIDENTIAL32RE2</v>
          </cell>
          <cell r="J416" t="str">
            <v>32RE2</v>
          </cell>
          <cell r="K416" t="str">
            <v>2-32 GAL CAN-EOW SVC</v>
          </cell>
          <cell r="S416">
            <v>318.56</v>
          </cell>
          <cell r="T416">
            <v>318.56</v>
          </cell>
          <cell r="U416">
            <v>0</v>
          </cell>
          <cell r="V416">
            <v>0</v>
          </cell>
          <cell r="W416">
            <v>0</v>
          </cell>
          <cell r="X416">
            <v>0</v>
          </cell>
          <cell r="Y416">
            <v>0</v>
          </cell>
          <cell r="Z416">
            <v>0</v>
          </cell>
          <cell r="AA416">
            <v>0</v>
          </cell>
          <cell r="AB416">
            <v>0</v>
          </cell>
          <cell r="AC416">
            <v>0</v>
          </cell>
          <cell r="AD416">
            <v>0</v>
          </cell>
        </row>
        <row r="417">
          <cell r="B417" t="str">
            <v>MASON CO-REGULATEDRESIDENTIAL32RM1</v>
          </cell>
          <cell r="J417" t="str">
            <v>32RM1</v>
          </cell>
          <cell r="K417" t="str">
            <v>1-32 GAL CAN-MONTHLY SVC</v>
          </cell>
          <cell r="S417">
            <v>154.38</v>
          </cell>
          <cell r="T417">
            <v>154.38</v>
          </cell>
          <cell r="U417">
            <v>0</v>
          </cell>
          <cell r="V417">
            <v>0</v>
          </cell>
          <cell r="W417">
            <v>0</v>
          </cell>
          <cell r="X417">
            <v>0</v>
          </cell>
          <cell r="Y417">
            <v>0</v>
          </cell>
          <cell r="Z417">
            <v>0</v>
          </cell>
          <cell r="AA417">
            <v>0</v>
          </cell>
          <cell r="AB417">
            <v>0</v>
          </cell>
          <cell r="AC417">
            <v>0</v>
          </cell>
          <cell r="AD417">
            <v>0</v>
          </cell>
        </row>
        <row r="418">
          <cell r="B418" t="str">
            <v>MASON CO-REGULATEDRESIDENTIAL32RW1</v>
          </cell>
          <cell r="J418" t="str">
            <v>32RW1</v>
          </cell>
          <cell r="K418" t="str">
            <v>1-32 GAL CAN-WEEKLY SVC</v>
          </cell>
          <cell r="S418">
            <v>3342.15</v>
          </cell>
          <cell r="T418">
            <v>3342.15</v>
          </cell>
          <cell r="U418">
            <v>0</v>
          </cell>
          <cell r="V418">
            <v>0</v>
          </cell>
          <cell r="W418">
            <v>0</v>
          </cell>
          <cell r="X418">
            <v>0</v>
          </cell>
          <cell r="Y418">
            <v>0</v>
          </cell>
          <cell r="Z418">
            <v>0</v>
          </cell>
          <cell r="AA418">
            <v>0</v>
          </cell>
          <cell r="AB418">
            <v>0</v>
          </cell>
          <cell r="AC418">
            <v>0</v>
          </cell>
          <cell r="AD418">
            <v>0</v>
          </cell>
        </row>
        <row r="419">
          <cell r="B419" t="str">
            <v>MASON CO-REGULATEDRESIDENTIAL32RW2</v>
          </cell>
          <cell r="J419" t="str">
            <v>32RW2</v>
          </cell>
          <cell r="K419" t="str">
            <v>2-32 GAL CANS-WEEKLY SVC</v>
          </cell>
          <cell r="S419">
            <v>1292.42</v>
          </cell>
          <cell r="T419">
            <v>1292.42</v>
          </cell>
          <cell r="U419">
            <v>0</v>
          </cell>
          <cell r="V419">
            <v>0</v>
          </cell>
          <cell r="W419">
            <v>0</v>
          </cell>
          <cell r="X419">
            <v>0</v>
          </cell>
          <cell r="Y419">
            <v>0</v>
          </cell>
          <cell r="Z419">
            <v>0</v>
          </cell>
          <cell r="AA419">
            <v>0</v>
          </cell>
          <cell r="AB419">
            <v>0</v>
          </cell>
          <cell r="AC419">
            <v>0</v>
          </cell>
          <cell r="AD419">
            <v>0</v>
          </cell>
        </row>
        <row r="420">
          <cell r="B420" t="str">
            <v>MASON CO-REGULATEDRESIDENTIAL32RW3</v>
          </cell>
          <cell r="J420" t="str">
            <v>32RW3</v>
          </cell>
          <cell r="K420" t="str">
            <v>3-32 GAL CANS-WEEKLY SVC</v>
          </cell>
          <cell r="S420">
            <v>127.32</v>
          </cell>
          <cell r="T420">
            <v>127.32</v>
          </cell>
          <cell r="U420">
            <v>0</v>
          </cell>
          <cell r="V420">
            <v>0</v>
          </cell>
          <cell r="W420">
            <v>0</v>
          </cell>
          <cell r="X420">
            <v>0</v>
          </cell>
          <cell r="Y420">
            <v>0</v>
          </cell>
          <cell r="Z420">
            <v>0</v>
          </cell>
          <cell r="AA420">
            <v>0</v>
          </cell>
          <cell r="AB420">
            <v>0</v>
          </cell>
          <cell r="AC420">
            <v>0</v>
          </cell>
          <cell r="AD420">
            <v>0</v>
          </cell>
        </row>
        <row r="421">
          <cell r="B421" t="str">
            <v>MASON CO-REGULATEDRESIDENTIAL32RW4</v>
          </cell>
          <cell r="J421" t="str">
            <v>32RW4</v>
          </cell>
          <cell r="K421" t="str">
            <v>4-32 GAL CANS-WEEKLY SVC</v>
          </cell>
          <cell r="S421">
            <v>40.81</v>
          </cell>
          <cell r="T421">
            <v>40.81</v>
          </cell>
          <cell r="U421">
            <v>0</v>
          </cell>
          <cell r="V421">
            <v>0</v>
          </cell>
          <cell r="W421">
            <v>0</v>
          </cell>
          <cell r="X421">
            <v>0</v>
          </cell>
          <cell r="Y421">
            <v>0</v>
          </cell>
          <cell r="Z421">
            <v>0</v>
          </cell>
          <cell r="AA421">
            <v>0</v>
          </cell>
          <cell r="AB421">
            <v>0</v>
          </cell>
          <cell r="AC421">
            <v>0</v>
          </cell>
          <cell r="AD421">
            <v>0</v>
          </cell>
        </row>
        <row r="422">
          <cell r="B422" t="str">
            <v>MASON CO-REGULATEDRESIDENTIAL32RW6</v>
          </cell>
          <cell r="J422" t="str">
            <v>32RW6</v>
          </cell>
          <cell r="K422" t="str">
            <v>6-32 GAL CANS-WEEKLY SVC</v>
          </cell>
          <cell r="S422">
            <v>56.8</v>
          </cell>
          <cell r="T422">
            <v>56.8</v>
          </cell>
          <cell r="U422">
            <v>0</v>
          </cell>
          <cell r="V422">
            <v>0</v>
          </cell>
          <cell r="W422">
            <v>0</v>
          </cell>
          <cell r="X422">
            <v>0</v>
          </cell>
          <cell r="Y422">
            <v>0</v>
          </cell>
          <cell r="Z422">
            <v>0</v>
          </cell>
          <cell r="AA422">
            <v>0</v>
          </cell>
          <cell r="AB422">
            <v>0</v>
          </cell>
          <cell r="AC422">
            <v>0</v>
          </cell>
          <cell r="AD422">
            <v>0</v>
          </cell>
        </row>
        <row r="423">
          <cell r="B423" t="str">
            <v>MASON CO-REGULATEDRESIDENTIAL35RE1</v>
          </cell>
          <cell r="J423" t="str">
            <v>35RE1</v>
          </cell>
          <cell r="K423" t="str">
            <v>1-35 GAL CART EOW SVC</v>
          </cell>
          <cell r="S423">
            <v>21285.61</v>
          </cell>
          <cell r="T423">
            <v>21285.61</v>
          </cell>
          <cell r="U423">
            <v>0</v>
          </cell>
          <cell r="V423">
            <v>0</v>
          </cell>
          <cell r="W423">
            <v>0</v>
          </cell>
          <cell r="X423">
            <v>0</v>
          </cell>
          <cell r="Y423">
            <v>0</v>
          </cell>
          <cell r="Z423">
            <v>0</v>
          </cell>
          <cell r="AA423">
            <v>0</v>
          </cell>
          <cell r="AB423">
            <v>0</v>
          </cell>
          <cell r="AC423">
            <v>0</v>
          </cell>
          <cell r="AD423">
            <v>0</v>
          </cell>
        </row>
        <row r="424">
          <cell r="B424" t="str">
            <v>MASON CO-REGULATEDRESIDENTIAL35RM1</v>
          </cell>
          <cell r="J424" t="str">
            <v>35RM1</v>
          </cell>
          <cell r="K424" t="str">
            <v>1-35 GAL CART MONTHLY SVC</v>
          </cell>
          <cell r="S424">
            <v>1577.58</v>
          </cell>
          <cell r="T424">
            <v>1577.58</v>
          </cell>
          <cell r="U424">
            <v>0</v>
          </cell>
          <cell r="V424">
            <v>0</v>
          </cell>
          <cell r="W424">
            <v>0</v>
          </cell>
          <cell r="X424">
            <v>0</v>
          </cell>
          <cell r="Y424">
            <v>0</v>
          </cell>
          <cell r="Z424">
            <v>0</v>
          </cell>
          <cell r="AA424">
            <v>0</v>
          </cell>
          <cell r="AB424">
            <v>0</v>
          </cell>
          <cell r="AC424">
            <v>0</v>
          </cell>
          <cell r="AD424">
            <v>0</v>
          </cell>
        </row>
        <row r="425">
          <cell r="B425" t="str">
            <v>MASON CO-REGULATEDRESIDENTIAL35RW1</v>
          </cell>
          <cell r="J425" t="str">
            <v>35RW1</v>
          </cell>
          <cell r="K425" t="str">
            <v>1-35 GAL CART WEEKLY SVC</v>
          </cell>
          <cell r="S425">
            <v>48506.59</v>
          </cell>
          <cell r="T425">
            <v>48506.59</v>
          </cell>
          <cell r="U425">
            <v>0</v>
          </cell>
          <cell r="V425">
            <v>0</v>
          </cell>
          <cell r="W425">
            <v>0</v>
          </cell>
          <cell r="X425">
            <v>0</v>
          </cell>
          <cell r="Y425">
            <v>0</v>
          </cell>
          <cell r="Z425">
            <v>0</v>
          </cell>
          <cell r="AA425">
            <v>0</v>
          </cell>
          <cell r="AB425">
            <v>0</v>
          </cell>
          <cell r="AC425">
            <v>0</v>
          </cell>
          <cell r="AD425">
            <v>0</v>
          </cell>
        </row>
        <row r="426">
          <cell r="B426" t="str">
            <v>MASON CO-REGULATEDRESIDENTIAL45RW1</v>
          </cell>
          <cell r="J426" t="str">
            <v>45RW1</v>
          </cell>
          <cell r="K426" t="str">
            <v>1-45 GAL CAN-WEEKLY SVC</v>
          </cell>
          <cell r="S426">
            <v>1655.56</v>
          </cell>
          <cell r="T426">
            <v>1655.56</v>
          </cell>
          <cell r="U426">
            <v>0</v>
          </cell>
          <cell r="V426">
            <v>0</v>
          </cell>
          <cell r="W426">
            <v>0</v>
          </cell>
          <cell r="X426">
            <v>0</v>
          </cell>
          <cell r="Y426">
            <v>0</v>
          </cell>
          <cell r="Z426">
            <v>0</v>
          </cell>
          <cell r="AA426">
            <v>0</v>
          </cell>
          <cell r="AB426">
            <v>0</v>
          </cell>
          <cell r="AC426">
            <v>0</v>
          </cell>
          <cell r="AD426">
            <v>0</v>
          </cell>
        </row>
        <row r="427">
          <cell r="B427" t="str">
            <v>MASON CO-REGULATEDRESIDENTIAL48RE1</v>
          </cell>
          <cell r="J427" t="str">
            <v>48RE1</v>
          </cell>
          <cell r="K427" t="str">
            <v>1-48 GAL EOW</v>
          </cell>
          <cell r="S427">
            <v>5089.29</v>
          </cell>
          <cell r="T427">
            <v>5089.29</v>
          </cell>
          <cell r="U427">
            <v>0</v>
          </cell>
          <cell r="V427">
            <v>0</v>
          </cell>
          <cell r="W427">
            <v>0</v>
          </cell>
          <cell r="X427">
            <v>0</v>
          </cell>
          <cell r="Y427">
            <v>0</v>
          </cell>
          <cell r="Z427">
            <v>0</v>
          </cell>
          <cell r="AA427">
            <v>0</v>
          </cell>
          <cell r="AB427">
            <v>0</v>
          </cell>
          <cell r="AC427">
            <v>0</v>
          </cell>
          <cell r="AD427">
            <v>0</v>
          </cell>
        </row>
        <row r="428">
          <cell r="B428" t="str">
            <v>MASON CO-REGULATEDRESIDENTIAL48RM1</v>
          </cell>
          <cell r="J428" t="str">
            <v>48RM1</v>
          </cell>
          <cell r="K428" t="str">
            <v>1-48 GAL MONTHLY</v>
          </cell>
          <cell r="S428">
            <v>216.54</v>
          </cell>
          <cell r="T428">
            <v>216.54</v>
          </cell>
          <cell r="U428">
            <v>0</v>
          </cell>
          <cell r="V428">
            <v>0</v>
          </cell>
          <cell r="W428">
            <v>0</v>
          </cell>
          <cell r="X428">
            <v>0</v>
          </cell>
          <cell r="Y428">
            <v>0</v>
          </cell>
          <cell r="Z428">
            <v>0</v>
          </cell>
          <cell r="AA428">
            <v>0</v>
          </cell>
          <cell r="AB428">
            <v>0</v>
          </cell>
          <cell r="AC428">
            <v>0</v>
          </cell>
          <cell r="AD428">
            <v>0</v>
          </cell>
        </row>
        <row r="429">
          <cell r="B429" t="str">
            <v>MASON CO-REGULATEDRESIDENTIAL48RW1</v>
          </cell>
          <cell r="J429" t="str">
            <v>48RW1</v>
          </cell>
          <cell r="K429" t="str">
            <v>1-48 GAL WEEKLY</v>
          </cell>
          <cell r="S429">
            <v>25777.49</v>
          </cell>
          <cell r="T429">
            <v>25777.49</v>
          </cell>
          <cell r="U429">
            <v>0</v>
          </cell>
          <cell r="V429">
            <v>0</v>
          </cell>
          <cell r="W429">
            <v>0</v>
          </cell>
          <cell r="X429">
            <v>0</v>
          </cell>
          <cell r="Y429">
            <v>0</v>
          </cell>
          <cell r="Z429">
            <v>0</v>
          </cell>
          <cell r="AA429">
            <v>0</v>
          </cell>
          <cell r="AB429">
            <v>0</v>
          </cell>
          <cell r="AC429">
            <v>0</v>
          </cell>
          <cell r="AD429">
            <v>0</v>
          </cell>
        </row>
        <row r="430">
          <cell r="B430" t="str">
            <v>MASON CO-REGULATEDRESIDENTIAL64RE1</v>
          </cell>
          <cell r="J430" t="str">
            <v>64RE1</v>
          </cell>
          <cell r="K430" t="str">
            <v>1-64 GAL EOW</v>
          </cell>
          <cell r="S430">
            <v>7326.11</v>
          </cell>
          <cell r="T430">
            <v>7326.11</v>
          </cell>
          <cell r="U430">
            <v>0</v>
          </cell>
          <cell r="V430">
            <v>0</v>
          </cell>
          <cell r="W430">
            <v>0</v>
          </cell>
          <cell r="X430">
            <v>0</v>
          </cell>
          <cell r="Y430">
            <v>0</v>
          </cell>
          <cell r="Z430">
            <v>0</v>
          </cell>
          <cell r="AA430">
            <v>0</v>
          </cell>
          <cell r="AB430">
            <v>0</v>
          </cell>
          <cell r="AC430">
            <v>0</v>
          </cell>
          <cell r="AD430">
            <v>0</v>
          </cell>
        </row>
        <row r="431">
          <cell r="B431" t="str">
            <v>MASON CO-REGULATEDRESIDENTIAL64RM1</v>
          </cell>
          <cell r="J431" t="str">
            <v>64RM1</v>
          </cell>
          <cell r="K431" t="str">
            <v>1-64 GAL MONTHLY</v>
          </cell>
          <cell r="S431">
            <v>170.46</v>
          </cell>
          <cell r="T431">
            <v>170.46</v>
          </cell>
          <cell r="U431">
            <v>0</v>
          </cell>
          <cell r="V431">
            <v>0</v>
          </cell>
          <cell r="W431">
            <v>0</v>
          </cell>
          <cell r="X431">
            <v>0</v>
          </cell>
          <cell r="Y431">
            <v>0</v>
          </cell>
          <cell r="Z431">
            <v>0</v>
          </cell>
          <cell r="AA431">
            <v>0</v>
          </cell>
          <cell r="AB431">
            <v>0</v>
          </cell>
          <cell r="AC431">
            <v>0</v>
          </cell>
          <cell r="AD431">
            <v>0</v>
          </cell>
        </row>
        <row r="432">
          <cell r="B432" t="str">
            <v>MASON CO-REGULATEDRESIDENTIAL64RW1</v>
          </cell>
          <cell r="J432" t="str">
            <v>64RW1</v>
          </cell>
          <cell r="K432" t="str">
            <v>1-64 GAL CART WEEKLY SVC</v>
          </cell>
          <cell r="S432">
            <v>24275.45</v>
          </cell>
          <cell r="T432">
            <v>24275.45</v>
          </cell>
          <cell r="U432">
            <v>0</v>
          </cell>
          <cell r="V432">
            <v>0</v>
          </cell>
          <cell r="W432">
            <v>0</v>
          </cell>
          <cell r="X432">
            <v>0</v>
          </cell>
          <cell r="Y432">
            <v>0</v>
          </cell>
          <cell r="Z432">
            <v>0</v>
          </cell>
          <cell r="AA432">
            <v>0</v>
          </cell>
          <cell r="AB432">
            <v>0</v>
          </cell>
          <cell r="AC432">
            <v>0</v>
          </cell>
          <cell r="AD432">
            <v>0</v>
          </cell>
        </row>
        <row r="433">
          <cell r="B433" t="str">
            <v>MASON CO-REGULATEDRESIDENTIAL96RE1</v>
          </cell>
          <cell r="J433" t="str">
            <v>96RE1</v>
          </cell>
          <cell r="K433" t="str">
            <v>1-96 GAL EOW</v>
          </cell>
          <cell r="S433">
            <v>4079.6550000000002</v>
          </cell>
          <cell r="T433">
            <v>4079.6550000000002</v>
          </cell>
          <cell r="U433">
            <v>0</v>
          </cell>
          <cell r="V433">
            <v>0</v>
          </cell>
          <cell r="W433">
            <v>0</v>
          </cell>
          <cell r="X433">
            <v>0</v>
          </cell>
          <cell r="Y433">
            <v>0</v>
          </cell>
          <cell r="Z433">
            <v>0</v>
          </cell>
          <cell r="AA433">
            <v>0</v>
          </cell>
          <cell r="AB433">
            <v>0</v>
          </cell>
          <cell r="AC433">
            <v>0</v>
          </cell>
          <cell r="AD433">
            <v>0</v>
          </cell>
        </row>
        <row r="434">
          <cell r="B434" t="str">
            <v>MASON CO-REGULATEDRESIDENTIAL96RM1</v>
          </cell>
          <cell r="J434" t="str">
            <v>96RM1</v>
          </cell>
          <cell r="K434" t="str">
            <v>1-96 GAL MONTHLY</v>
          </cell>
          <cell r="S434">
            <v>268.41000000000003</v>
          </cell>
          <cell r="T434">
            <v>268.41000000000003</v>
          </cell>
          <cell r="U434">
            <v>0</v>
          </cell>
          <cell r="V434">
            <v>0</v>
          </cell>
          <cell r="W434">
            <v>0</v>
          </cell>
          <cell r="X434">
            <v>0</v>
          </cell>
          <cell r="Y434">
            <v>0</v>
          </cell>
          <cell r="Z434">
            <v>0</v>
          </cell>
          <cell r="AA434">
            <v>0</v>
          </cell>
          <cell r="AB434">
            <v>0</v>
          </cell>
          <cell r="AC434">
            <v>0</v>
          </cell>
          <cell r="AD434">
            <v>0</v>
          </cell>
        </row>
        <row r="435">
          <cell r="B435" t="str">
            <v>MASON CO-REGULATEDRESIDENTIAL96RW1</v>
          </cell>
          <cell r="J435" t="str">
            <v>96RW1</v>
          </cell>
          <cell r="K435" t="str">
            <v>1-96 GAL CART WEEKLY SVC</v>
          </cell>
          <cell r="S435">
            <v>14024.07</v>
          </cell>
          <cell r="T435">
            <v>14024.07</v>
          </cell>
          <cell r="U435">
            <v>0</v>
          </cell>
          <cell r="V435">
            <v>0</v>
          </cell>
          <cell r="W435">
            <v>0</v>
          </cell>
          <cell r="X435">
            <v>0</v>
          </cell>
          <cell r="Y435">
            <v>0</v>
          </cell>
          <cell r="Z435">
            <v>0</v>
          </cell>
          <cell r="AA435">
            <v>0</v>
          </cell>
          <cell r="AB435">
            <v>0</v>
          </cell>
          <cell r="AC435">
            <v>0</v>
          </cell>
          <cell r="AD435">
            <v>0</v>
          </cell>
        </row>
        <row r="436">
          <cell r="B436" t="str">
            <v>MASON CO-REGULATEDRESIDENTIALDRVNRE1</v>
          </cell>
          <cell r="J436" t="str">
            <v>DRVNRE1</v>
          </cell>
          <cell r="K436" t="str">
            <v>DRIVE IN UP TO 250'-EOW</v>
          </cell>
          <cell r="S436">
            <v>219.91499999999999</v>
          </cell>
          <cell r="T436">
            <v>219.91499999999999</v>
          </cell>
          <cell r="U436">
            <v>0</v>
          </cell>
          <cell r="V436">
            <v>0</v>
          </cell>
          <cell r="W436">
            <v>0</v>
          </cell>
          <cell r="X436">
            <v>0</v>
          </cell>
          <cell r="Y436">
            <v>0</v>
          </cell>
          <cell r="Z436">
            <v>0</v>
          </cell>
          <cell r="AA436">
            <v>0</v>
          </cell>
          <cell r="AB436">
            <v>0</v>
          </cell>
          <cell r="AC436">
            <v>0</v>
          </cell>
          <cell r="AD436">
            <v>0</v>
          </cell>
        </row>
        <row r="437">
          <cell r="B437" t="str">
            <v>MASON CO-REGULATEDRESIDENTIALDRVNRE1RECY</v>
          </cell>
          <cell r="J437" t="str">
            <v>DRVNRE1RECY</v>
          </cell>
          <cell r="K437" t="str">
            <v>DRIVE IN UP TO 250 EOW-RE</v>
          </cell>
          <cell r="S437">
            <v>302.45499999999998</v>
          </cell>
          <cell r="T437">
            <v>302.45499999999998</v>
          </cell>
          <cell r="U437">
            <v>0</v>
          </cell>
          <cell r="V437">
            <v>0</v>
          </cell>
          <cell r="W437">
            <v>0</v>
          </cell>
          <cell r="X437">
            <v>0</v>
          </cell>
          <cell r="Y437">
            <v>0</v>
          </cell>
          <cell r="Z437">
            <v>0</v>
          </cell>
          <cell r="AA437">
            <v>0</v>
          </cell>
          <cell r="AB437">
            <v>0</v>
          </cell>
          <cell r="AC437">
            <v>0</v>
          </cell>
          <cell r="AD437">
            <v>0</v>
          </cell>
        </row>
        <row r="438">
          <cell r="B438" t="str">
            <v>MASON CO-REGULATEDRESIDENTIALDRVNRE2</v>
          </cell>
          <cell r="J438" t="str">
            <v>DRVNRE2</v>
          </cell>
          <cell r="K438" t="str">
            <v>DRIVE IN OVER 250'-EOW</v>
          </cell>
          <cell r="S438">
            <v>48.64</v>
          </cell>
          <cell r="T438">
            <v>48.64</v>
          </cell>
          <cell r="U438">
            <v>0</v>
          </cell>
          <cell r="V438">
            <v>0</v>
          </cell>
          <cell r="W438">
            <v>0</v>
          </cell>
          <cell r="X438">
            <v>0</v>
          </cell>
          <cell r="Y438">
            <v>0</v>
          </cell>
          <cell r="Z438">
            <v>0</v>
          </cell>
          <cell r="AA438">
            <v>0</v>
          </cell>
          <cell r="AB438">
            <v>0</v>
          </cell>
          <cell r="AC438">
            <v>0</v>
          </cell>
          <cell r="AD438">
            <v>0</v>
          </cell>
        </row>
        <row r="439">
          <cell r="B439" t="str">
            <v>MASON CO-REGULATEDRESIDENTIALDRVNRE2RECY</v>
          </cell>
          <cell r="J439" t="str">
            <v>DRVNRE2RECY</v>
          </cell>
          <cell r="K439" t="str">
            <v>DRIVE IN OVER 250 EOW-REC</v>
          </cell>
          <cell r="S439">
            <v>62.7</v>
          </cell>
          <cell r="T439">
            <v>62.7</v>
          </cell>
          <cell r="U439">
            <v>0</v>
          </cell>
          <cell r="V439">
            <v>0</v>
          </cell>
          <cell r="W439">
            <v>0</v>
          </cell>
          <cell r="X439">
            <v>0</v>
          </cell>
          <cell r="Y439">
            <v>0</v>
          </cell>
          <cell r="Z439">
            <v>0</v>
          </cell>
          <cell r="AA439">
            <v>0</v>
          </cell>
          <cell r="AB439">
            <v>0</v>
          </cell>
          <cell r="AC439">
            <v>0</v>
          </cell>
          <cell r="AD439">
            <v>0</v>
          </cell>
        </row>
        <row r="440">
          <cell r="B440" t="str">
            <v>MASON CO-REGULATEDRESIDENTIALDRVNRM1</v>
          </cell>
          <cell r="J440" t="str">
            <v>DRVNRM1</v>
          </cell>
          <cell r="K440" t="str">
            <v>DRIVE IN UP TO 250'-MTHLY</v>
          </cell>
          <cell r="S440">
            <v>16.649999999999999</v>
          </cell>
          <cell r="T440">
            <v>16.649999999999999</v>
          </cell>
          <cell r="U440">
            <v>0</v>
          </cell>
          <cell r="V440">
            <v>0</v>
          </cell>
          <cell r="W440">
            <v>0</v>
          </cell>
          <cell r="X440">
            <v>0</v>
          </cell>
          <cell r="Y440">
            <v>0</v>
          </cell>
          <cell r="Z440">
            <v>0</v>
          </cell>
          <cell r="AA440">
            <v>0</v>
          </cell>
          <cell r="AB440">
            <v>0</v>
          </cell>
          <cell r="AC440">
            <v>0</v>
          </cell>
          <cell r="AD440">
            <v>0</v>
          </cell>
        </row>
        <row r="441">
          <cell r="B441" t="str">
            <v>MASON CO-REGULATEDRESIDENTIALDRVNRM2</v>
          </cell>
          <cell r="J441" t="str">
            <v>DRVNRM2</v>
          </cell>
          <cell r="K441" t="str">
            <v>DRIVE IN OVER 250'-MTHLY</v>
          </cell>
          <cell r="S441">
            <v>1.4</v>
          </cell>
          <cell r="T441">
            <v>1.4</v>
          </cell>
          <cell r="U441">
            <v>0</v>
          </cell>
          <cell r="V441">
            <v>0</v>
          </cell>
          <cell r="W441">
            <v>0</v>
          </cell>
          <cell r="X441">
            <v>0</v>
          </cell>
          <cell r="Y441">
            <v>0</v>
          </cell>
          <cell r="Z441">
            <v>0</v>
          </cell>
          <cell r="AA441">
            <v>0</v>
          </cell>
          <cell r="AB441">
            <v>0</v>
          </cell>
          <cell r="AC441">
            <v>0</v>
          </cell>
          <cell r="AD441">
            <v>0</v>
          </cell>
        </row>
        <row r="442">
          <cell r="B442" t="str">
            <v>MASON CO-REGULATEDRESIDENTIALDRVNRW1</v>
          </cell>
          <cell r="J442" t="str">
            <v>DRVNRW1</v>
          </cell>
          <cell r="K442" t="str">
            <v>DRIVE IN UP TO 250'</v>
          </cell>
          <cell r="S442">
            <v>458.62</v>
          </cell>
          <cell r="T442">
            <v>458.62</v>
          </cell>
          <cell r="U442">
            <v>0</v>
          </cell>
          <cell r="V442">
            <v>0</v>
          </cell>
          <cell r="W442">
            <v>0</v>
          </cell>
          <cell r="X442">
            <v>0</v>
          </cell>
          <cell r="Y442">
            <v>0</v>
          </cell>
          <cell r="Z442">
            <v>0</v>
          </cell>
          <cell r="AA442">
            <v>0</v>
          </cell>
          <cell r="AB442">
            <v>0</v>
          </cell>
          <cell r="AC442">
            <v>0</v>
          </cell>
          <cell r="AD442">
            <v>0</v>
          </cell>
        </row>
        <row r="443">
          <cell r="B443" t="str">
            <v>MASON CO-REGULATEDRESIDENTIALDRVNRW2</v>
          </cell>
          <cell r="J443" t="str">
            <v>DRVNRW2</v>
          </cell>
          <cell r="K443" t="str">
            <v>DRIVE IN OVER 250'</v>
          </cell>
          <cell r="S443">
            <v>48.48</v>
          </cell>
          <cell r="T443">
            <v>48.48</v>
          </cell>
          <cell r="U443">
            <v>0</v>
          </cell>
          <cell r="V443">
            <v>0</v>
          </cell>
          <cell r="W443">
            <v>0</v>
          </cell>
          <cell r="X443">
            <v>0</v>
          </cell>
          <cell r="Y443">
            <v>0</v>
          </cell>
          <cell r="Z443">
            <v>0</v>
          </cell>
          <cell r="AA443">
            <v>0</v>
          </cell>
          <cell r="AB443">
            <v>0</v>
          </cell>
          <cell r="AC443">
            <v>0</v>
          </cell>
          <cell r="AD443">
            <v>0</v>
          </cell>
        </row>
        <row r="444">
          <cell r="B444" t="str">
            <v>MASON CO-REGULATEDRESIDENTIALRECYCLECR</v>
          </cell>
          <cell r="J444" t="str">
            <v>RECYCLECR</v>
          </cell>
          <cell r="K444" t="str">
            <v>VALUE OF RECYCLABLES</v>
          </cell>
          <cell r="S444">
            <v>-17235.66</v>
          </cell>
          <cell r="T444">
            <v>-17235.66</v>
          </cell>
          <cell r="U444">
            <v>0</v>
          </cell>
          <cell r="V444">
            <v>0</v>
          </cell>
          <cell r="W444">
            <v>0</v>
          </cell>
          <cell r="X444">
            <v>0</v>
          </cell>
          <cell r="Y444">
            <v>0</v>
          </cell>
          <cell r="Z444">
            <v>0</v>
          </cell>
          <cell r="AA444">
            <v>0</v>
          </cell>
          <cell r="AB444">
            <v>0</v>
          </cell>
          <cell r="AC444">
            <v>0</v>
          </cell>
          <cell r="AD444">
            <v>0</v>
          </cell>
        </row>
        <row r="445">
          <cell r="B445" t="str">
            <v>MASON CO-REGULATEDRESIDENTIALRECYONLY</v>
          </cell>
          <cell r="J445" t="str">
            <v>RECYONLY</v>
          </cell>
          <cell r="K445" t="str">
            <v>RECYCLE SERVICE ONLY</v>
          </cell>
          <cell r="S445">
            <v>544.46</v>
          </cell>
          <cell r="T445">
            <v>544.46</v>
          </cell>
          <cell r="U445">
            <v>0</v>
          </cell>
          <cell r="V445">
            <v>0</v>
          </cell>
          <cell r="W445">
            <v>0</v>
          </cell>
          <cell r="X445">
            <v>0</v>
          </cell>
          <cell r="Y445">
            <v>0</v>
          </cell>
          <cell r="Z445">
            <v>0</v>
          </cell>
          <cell r="AA445">
            <v>0</v>
          </cell>
          <cell r="AB445">
            <v>0</v>
          </cell>
          <cell r="AC445">
            <v>0</v>
          </cell>
          <cell r="AD445">
            <v>0</v>
          </cell>
        </row>
        <row r="446">
          <cell r="B446" t="str">
            <v>MASON CO-REGULATEDRESIDENTIALRECYR</v>
          </cell>
          <cell r="J446" t="str">
            <v>RECYR</v>
          </cell>
          <cell r="K446" t="str">
            <v>RESIDENTIAL RECYCLE</v>
          </cell>
          <cell r="S446">
            <v>81322.48</v>
          </cell>
          <cell r="T446">
            <v>81322.48</v>
          </cell>
          <cell r="U446">
            <v>0</v>
          </cell>
          <cell r="V446">
            <v>0</v>
          </cell>
          <cell r="W446">
            <v>0</v>
          </cell>
          <cell r="X446">
            <v>0</v>
          </cell>
          <cell r="Y446">
            <v>0</v>
          </cell>
          <cell r="Z446">
            <v>0</v>
          </cell>
          <cell r="AA446">
            <v>0</v>
          </cell>
          <cell r="AB446">
            <v>0</v>
          </cell>
          <cell r="AC446">
            <v>0</v>
          </cell>
          <cell r="AD446">
            <v>0</v>
          </cell>
        </row>
        <row r="447">
          <cell r="B447" t="str">
            <v>MASON CO-REGULATEDRESIDENTIALRECYRNB</v>
          </cell>
          <cell r="J447" t="str">
            <v>RECYRNB</v>
          </cell>
          <cell r="K447" t="str">
            <v>RECYCLE PROGRAM W/O BINS</v>
          </cell>
          <cell r="S447">
            <v>91.6</v>
          </cell>
          <cell r="T447">
            <v>91.6</v>
          </cell>
          <cell r="U447">
            <v>0</v>
          </cell>
          <cell r="V447">
            <v>0</v>
          </cell>
          <cell r="W447">
            <v>0</v>
          </cell>
          <cell r="X447">
            <v>0</v>
          </cell>
          <cell r="Y447">
            <v>0</v>
          </cell>
          <cell r="Z447">
            <v>0</v>
          </cell>
          <cell r="AA447">
            <v>0</v>
          </cell>
          <cell r="AB447">
            <v>0</v>
          </cell>
          <cell r="AC447">
            <v>0</v>
          </cell>
          <cell r="AD447">
            <v>0</v>
          </cell>
        </row>
        <row r="448">
          <cell r="B448" t="str">
            <v>MASON CO-REGULATEDRESIDENTIALSTAIR-RES</v>
          </cell>
          <cell r="J448" t="str">
            <v>STAIR-RES</v>
          </cell>
          <cell r="K448" t="str">
            <v>PER STAIR - RES</v>
          </cell>
          <cell r="S448">
            <v>7.2</v>
          </cell>
          <cell r="T448">
            <v>7.2</v>
          </cell>
          <cell r="U448">
            <v>0</v>
          </cell>
          <cell r="V448">
            <v>0</v>
          </cell>
          <cell r="W448">
            <v>0</v>
          </cell>
          <cell r="X448">
            <v>0</v>
          </cell>
          <cell r="Y448">
            <v>0</v>
          </cell>
          <cell r="Z448">
            <v>0</v>
          </cell>
          <cell r="AA448">
            <v>0</v>
          </cell>
          <cell r="AB448">
            <v>0</v>
          </cell>
          <cell r="AC448">
            <v>0</v>
          </cell>
          <cell r="AD448">
            <v>0</v>
          </cell>
        </row>
        <row r="449">
          <cell r="B449" t="str">
            <v>MASON CO-REGULATEDRESIDENTIALWLKNRE1</v>
          </cell>
          <cell r="J449" t="str">
            <v>WLKNRE1</v>
          </cell>
          <cell r="K449" t="str">
            <v>WALK IN 5'-25'-EOW</v>
          </cell>
          <cell r="S449">
            <v>62.08</v>
          </cell>
          <cell r="T449">
            <v>62.08</v>
          </cell>
          <cell r="U449">
            <v>0</v>
          </cell>
          <cell r="V449">
            <v>0</v>
          </cell>
          <cell r="W449">
            <v>0</v>
          </cell>
          <cell r="X449">
            <v>0</v>
          </cell>
          <cell r="Y449">
            <v>0</v>
          </cell>
          <cell r="Z449">
            <v>0</v>
          </cell>
          <cell r="AA449">
            <v>0</v>
          </cell>
          <cell r="AB449">
            <v>0</v>
          </cell>
          <cell r="AC449">
            <v>0</v>
          </cell>
          <cell r="AD449">
            <v>0</v>
          </cell>
        </row>
        <row r="450">
          <cell r="B450" t="str">
            <v>MASON CO-REGULATEDRESIDENTIALWLKNRM1</v>
          </cell>
          <cell r="J450" t="str">
            <v>WLKNRM1</v>
          </cell>
          <cell r="K450" t="str">
            <v>WALK IN 5'-25'-MTHLY</v>
          </cell>
          <cell r="S450">
            <v>4.13</v>
          </cell>
          <cell r="T450">
            <v>4.13</v>
          </cell>
          <cell r="U450">
            <v>0</v>
          </cell>
          <cell r="V450">
            <v>0</v>
          </cell>
          <cell r="W450">
            <v>0</v>
          </cell>
          <cell r="X450">
            <v>0</v>
          </cell>
          <cell r="Y450">
            <v>0</v>
          </cell>
          <cell r="Z450">
            <v>0</v>
          </cell>
          <cell r="AA450">
            <v>0</v>
          </cell>
          <cell r="AB450">
            <v>0</v>
          </cell>
          <cell r="AC450">
            <v>0</v>
          </cell>
          <cell r="AD450">
            <v>0</v>
          </cell>
        </row>
        <row r="451">
          <cell r="B451" t="str">
            <v>MASON CO-REGULATEDRESIDENTIALWLKNRW1</v>
          </cell>
          <cell r="J451" t="str">
            <v>WLKNRW1</v>
          </cell>
          <cell r="K451" t="str">
            <v>WALK IN 5'-25'</v>
          </cell>
          <cell r="S451">
            <v>94.385000000000005</v>
          </cell>
          <cell r="T451">
            <v>94.385000000000005</v>
          </cell>
          <cell r="U451">
            <v>0</v>
          </cell>
          <cell r="V451">
            <v>0</v>
          </cell>
          <cell r="W451">
            <v>0</v>
          </cell>
          <cell r="X451">
            <v>0</v>
          </cell>
          <cell r="Y451">
            <v>0</v>
          </cell>
          <cell r="Z451">
            <v>0</v>
          </cell>
          <cell r="AA451">
            <v>0</v>
          </cell>
          <cell r="AB451">
            <v>0</v>
          </cell>
          <cell r="AC451">
            <v>0</v>
          </cell>
          <cell r="AD451">
            <v>0</v>
          </cell>
        </row>
        <row r="452">
          <cell r="B452" t="str">
            <v>MASON CO-REGULATEDRESIDENTIALWLKNRW2</v>
          </cell>
          <cell r="J452" t="str">
            <v>WLKNRW2</v>
          </cell>
          <cell r="K452" t="str">
            <v>WALK IN OVER 25'</v>
          </cell>
          <cell r="S452">
            <v>21.76</v>
          </cell>
          <cell r="T452">
            <v>21.76</v>
          </cell>
          <cell r="U452">
            <v>0</v>
          </cell>
          <cell r="V452">
            <v>0</v>
          </cell>
          <cell r="W452">
            <v>0</v>
          </cell>
          <cell r="X452">
            <v>0</v>
          </cell>
          <cell r="Y452">
            <v>0</v>
          </cell>
          <cell r="Z452">
            <v>0</v>
          </cell>
          <cell r="AA452">
            <v>0</v>
          </cell>
          <cell r="AB452">
            <v>0</v>
          </cell>
          <cell r="AC452">
            <v>0</v>
          </cell>
          <cell r="AD452">
            <v>0</v>
          </cell>
        </row>
        <row r="453">
          <cell r="B453" t="str">
            <v>MASON CO-REGULATEDRESIDENTIAL35RE1</v>
          </cell>
          <cell r="J453" t="str">
            <v>35RE1</v>
          </cell>
          <cell r="K453" t="str">
            <v>1-35 GAL CART EOW SVC</v>
          </cell>
          <cell r="S453">
            <v>-21.34</v>
          </cell>
          <cell r="T453">
            <v>0</v>
          </cell>
          <cell r="U453">
            <v>0</v>
          </cell>
          <cell r="V453">
            <v>0</v>
          </cell>
          <cell r="W453">
            <v>0</v>
          </cell>
          <cell r="X453">
            <v>0</v>
          </cell>
          <cell r="Y453">
            <v>0</v>
          </cell>
          <cell r="Z453">
            <v>0</v>
          </cell>
          <cell r="AA453">
            <v>0</v>
          </cell>
          <cell r="AB453">
            <v>0</v>
          </cell>
          <cell r="AC453">
            <v>0</v>
          </cell>
          <cell r="AD453">
            <v>0</v>
          </cell>
        </row>
        <row r="454">
          <cell r="B454" t="str">
            <v>MASON CO-REGULATEDRESIDENTIAL35ROCC1</v>
          </cell>
          <cell r="J454" t="str">
            <v>35ROCC1</v>
          </cell>
          <cell r="K454" t="str">
            <v>1-35 GAL ON CALL PICKUP</v>
          </cell>
          <cell r="S454">
            <v>19.2</v>
          </cell>
          <cell r="T454">
            <v>0</v>
          </cell>
          <cell r="U454">
            <v>0</v>
          </cell>
          <cell r="V454">
            <v>0</v>
          </cell>
          <cell r="W454">
            <v>0</v>
          </cell>
          <cell r="X454">
            <v>0</v>
          </cell>
          <cell r="Y454">
            <v>0</v>
          </cell>
          <cell r="Z454">
            <v>0</v>
          </cell>
          <cell r="AA454">
            <v>0</v>
          </cell>
          <cell r="AB454">
            <v>0</v>
          </cell>
          <cell r="AC454">
            <v>0</v>
          </cell>
          <cell r="AD454">
            <v>0</v>
          </cell>
        </row>
        <row r="455">
          <cell r="B455" t="str">
            <v>MASON CO-REGULATEDRESIDENTIAL35RW1</v>
          </cell>
          <cell r="J455" t="str">
            <v>35RW1</v>
          </cell>
          <cell r="K455" t="str">
            <v>1-35 GAL CART WEEKLY SVC</v>
          </cell>
          <cell r="S455">
            <v>-41.9</v>
          </cell>
          <cell r="T455">
            <v>0</v>
          </cell>
          <cell r="U455">
            <v>0</v>
          </cell>
          <cell r="V455">
            <v>0</v>
          </cell>
          <cell r="W455">
            <v>0</v>
          </cell>
          <cell r="X455">
            <v>0</v>
          </cell>
          <cell r="Y455">
            <v>0</v>
          </cell>
          <cell r="Z455">
            <v>0</v>
          </cell>
          <cell r="AA455">
            <v>0</v>
          </cell>
          <cell r="AB455">
            <v>0</v>
          </cell>
          <cell r="AC455">
            <v>0</v>
          </cell>
          <cell r="AD455">
            <v>0</v>
          </cell>
        </row>
        <row r="456">
          <cell r="B456" t="str">
            <v>MASON CO-REGULATEDRESIDENTIAL48ROCC1</v>
          </cell>
          <cell r="J456" t="str">
            <v>48ROCC1</v>
          </cell>
          <cell r="K456" t="str">
            <v>1-48 GAL ON CALL PICKUP</v>
          </cell>
          <cell r="S456">
            <v>56.09</v>
          </cell>
          <cell r="T456">
            <v>0</v>
          </cell>
          <cell r="U456">
            <v>0</v>
          </cell>
          <cell r="V456">
            <v>0</v>
          </cell>
          <cell r="W456">
            <v>0</v>
          </cell>
          <cell r="X456">
            <v>0</v>
          </cell>
          <cell r="Y456">
            <v>0</v>
          </cell>
          <cell r="Z456">
            <v>0</v>
          </cell>
          <cell r="AA456">
            <v>0</v>
          </cell>
          <cell r="AB456">
            <v>0</v>
          </cell>
          <cell r="AC456">
            <v>0</v>
          </cell>
          <cell r="AD456">
            <v>0</v>
          </cell>
        </row>
        <row r="457">
          <cell r="B457" t="str">
            <v>MASON CO-REGULATEDRESIDENTIAL64ROCC1</v>
          </cell>
          <cell r="J457" t="str">
            <v>64ROCC1</v>
          </cell>
          <cell r="K457" t="str">
            <v>1-64 GAL ON CALL PICKUP</v>
          </cell>
          <cell r="S457">
            <v>9.4700000000000006</v>
          </cell>
          <cell r="T457">
            <v>0</v>
          </cell>
          <cell r="U457">
            <v>0</v>
          </cell>
          <cell r="V457">
            <v>0</v>
          </cell>
          <cell r="W457">
            <v>0</v>
          </cell>
          <cell r="X457">
            <v>0</v>
          </cell>
          <cell r="Y457">
            <v>0</v>
          </cell>
          <cell r="Z457">
            <v>0</v>
          </cell>
          <cell r="AA457">
            <v>0</v>
          </cell>
          <cell r="AB457">
            <v>0</v>
          </cell>
          <cell r="AC457">
            <v>0</v>
          </cell>
          <cell r="AD457">
            <v>0</v>
          </cell>
        </row>
        <row r="458">
          <cell r="B458" t="str">
            <v>MASON CO-REGULATEDRESIDENTIAL96ROCC1</v>
          </cell>
          <cell r="J458" t="str">
            <v>96ROCC1</v>
          </cell>
          <cell r="K458" t="str">
            <v>1-96 GAL ON CALL PICKUP</v>
          </cell>
          <cell r="S458">
            <v>93.28</v>
          </cell>
          <cell r="T458">
            <v>0</v>
          </cell>
          <cell r="U458">
            <v>0</v>
          </cell>
          <cell r="V458">
            <v>0</v>
          </cell>
          <cell r="W458">
            <v>0</v>
          </cell>
          <cell r="X458">
            <v>0</v>
          </cell>
          <cell r="Y458">
            <v>0</v>
          </cell>
          <cell r="Z458">
            <v>0</v>
          </cell>
          <cell r="AA458">
            <v>0</v>
          </cell>
          <cell r="AB458">
            <v>0</v>
          </cell>
          <cell r="AC458">
            <v>0</v>
          </cell>
          <cell r="AD458">
            <v>0</v>
          </cell>
        </row>
        <row r="459">
          <cell r="B459" t="str">
            <v>MASON CO-REGULATEDRESIDENTIALADJOTHR</v>
          </cell>
          <cell r="J459" t="str">
            <v>ADJOTHR</v>
          </cell>
          <cell r="K459" t="str">
            <v>ADJUSTMENT</v>
          </cell>
          <cell r="S459">
            <v>-12.4</v>
          </cell>
          <cell r="T459">
            <v>0</v>
          </cell>
          <cell r="U459">
            <v>0</v>
          </cell>
          <cell r="V459">
            <v>0</v>
          </cell>
          <cell r="W459">
            <v>0</v>
          </cell>
          <cell r="X459">
            <v>0</v>
          </cell>
          <cell r="Y459">
            <v>0</v>
          </cell>
          <cell r="Z459">
            <v>0</v>
          </cell>
          <cell r="AA459">
            <v>0</v>
          </cell>
          <cell r="AB459">
            <v>0</v>
          </cell>
          <cell r="AC459">
            <v>0</v>
          </cell>
          <cell r="AD459">
            <v>0</v>
          </cell>
        </row>
        <row r="460">
          <cell r="B460" t="str">
            <v>MASON CO-REGULATEDRESIDENTIALEXPUR</v>
          </cell>
          <cell r="J460" t="str">
            <v>EXPUR</v>
          </cell>
          <cell r="K460" t="str">
            <v>EXTRA PICKUP</v>
          </cell>
          <cell r="S460">
            <v>342.9</v>
          </cell>
          <cell r="T460">
            <v>0</v>
          </cell>
          <cell r="U460">
            <v>0</v>
          </cell>
          <cell r="V460">
            <v>0</v>
          </cell>
          <cell r="W460">
            <v>0</v>
          </cell>
          <cell r="X460">
            <v>0</v>
          </cell>
          <cell r="Y460">
            <v>0</v>
          </cell>
          <cell r="Z460">
            <v>0</v>
          </cell>
          <cell r="AA460">
            <v>0</v>
          </cell>
          <cell r="AB460">
            <v>0</v>
          </cell>
          <cell r="AC460">
            <v>0</v>
          </cell>
          <cell r="AD460">
            <v>0</v>
          </cell>
        </row>
        <row r="461">
          <cell r="B461" t="str">
            <v>MASON CO-REGULATEDRESIDENTIALEXTRAR</v>
          </cell>
          <cell r="J461" t="str">
            <v>EXTRAR</v>
          </cell>
          <cell r="K461" t="str">
            <v>EXTRA CAN/BAGS</v>
          </cell>
          <cell r="S461">
            <v>3440.4</v>
          </cell>
          <cell r="T461">
            <v>0</v>
          </cell>
          <cell r="U461">
            <v>0</v>
          </cell>
          <cell r="V461">
            <v>0</v>
          </cell>
          <cell r="W461">
            <v>0</v>
          </cell>
          <cell r="X461">
            <v>0</v>
          </cell>
          <cell r="Y461">
            <v>0</v>
          </cell>
          <cell r="Z461">
            <v>0</v>
          </cell>
          <cell r="AA461">
            <v>0</v>
          </cell>
          <cell r="AB461">
            <v>0</v>
          </cell>
          <cell r="AC461">
            <v>0</v>
          </cell>
          <cell r="AD461">
            <v>0</v>
          </cell>
        </row>
        <row r="462">
          <cell r="B462" t="str">
            <v>MASON CO-REGULATEDRESIDENTIALOFOWR</v>
          </cell>
          <cell r="J462" t="str">
            <v>OFOWR</v>
          </cell>
          <cell r="K462" t="str">
            <v>OVERFILL/OVERWEIGHT CHG</v>
          </cell>
          <cell r="S462">
            <v>382.96</v>
          </cell>
          <cell r="T462">
            <v>0</v>
          </cell>
          <cell r="U462">
            <v>0</v>
          </cell>
          <cell r="V462">
            <v>0</v>
          </cell>
          <cell r="W462">
            <v>0</v>
          </cell>
          <cell r="X462">
            <v>0</v>
          </cell>
          <cell r="Y462">
            <v>0</v>
          </cell>
          <cell r="Z462">
            <v>0</v>
          </cell>
          <cell r="AA462">
            <v>0</v>
          </cell>
          <cell r="AB462">
            <v>0</v>
          </cell>
          <cell r="AC462">
            <v>0</v>
          </cell>
          <cell r="AD462">
            <v>0</v>
          </cell>
        </row>
        <row r="463">
          <cell r="B463" t="str">
            <v>MASON CO-REGULATEDRESIDENTIALRECYCLECR</v>
          </cell>
          <cell r="J463" t="str">
            <v>RECYCLECR</v>
          </cell>
          <cell r="K463" t="str">
            <v>VALUE OF RECYCLABLES</v>
          </cell>
          <cell r="S463">
            <v>7.72</v>
          </cell>
          <cell r="T463">
            <v>0</v>
          </cell>
          <cell r="U463">
            <v>0</v>
          </cell>
          <cell r="V463">
            <v>0</v>
          </cell>
          <cell r="W463">
            <v>0</v>
          </cell>
          <cell r="X463">
            <v>0</v>
          </cell>
          <cell r="Y463">
            <v>0</v>
          </cell>
          <cell r="Z463">
            <v>0</v>
          </cell>
          <cell r="AA463">
            <v>0</v>
          </cell>
          <cell r="AB463">
            <v>0</v>
          </cell>
          <cell r="AC463">
            <v>0</v>
          </cell>
          <cell r="AD463">
            <v>0</v>
          </cell>
        </row>
        <row r="464">
          <cell r="B464" t="str">
            <v>MASON CO-REGULATEDRESIDENTIALRECYR</v>
          </cell>
          <cell r="J464" t="str">
            <v>RECYR</v>
          </cell>
          <cell r="K464" t="str">
            <v>RESIDENTIAL RECYCLE</v>
          </cell>
          <cell r="S464">
            <v>-36.64</v>
          </cell>
          <cell r="T464">
            <v>0</v>
          </cell>
          <cell r="U464">
            <v>0</v>
          </cell>
          <cell r="V464">
            <v>0</v>
          </cell>
          <cell r="W464">
            <v>0</v>
          </cell>
          <cell r="X464">
            <v>0</v>
          </cell>
          <cell r="Y464">
            <v>0</v>
          </cell>
          <cell r="Z464">
            <v>0</v>
          </cell>
          <cell r="AA464">
            <v>0</v>
          </cell>
          <cell r="AB464">
            <v>0</v>
          </cell>
          <cell r="AC464">
            <v>0</v>
          </cell>
          <cell r="AD464">
            <v>0</v>
          </cell>
        </row>
        <row r="465">
          <cell r="B465" t="str">
            <v>MASON CO-REGULATEDRESIDENTIALREDELIVER</v>
          </cell>
          <cell r="J465" t="str">
            <v>REDELIVER</v>
          </cell>
          <cell r="K465" t="str">
            <v>DELIVERY CHARGE</v>
          </cell>
          <cell r="S465">
            <v>247.66</v>
          </cell>
          <cell r="T465">
            <v>0</v>
          </cell>
          <cell r="U465">
            <v>0</v>
          </cell>
          <cell r="V465">
            <v>0</v>
          </cell>
          <cell r="W465">
            <v>0</v>
          </cell>
          <cell r="X465">
            <v>0</v>
          </cell>
          <cell r="Y465">
            <v>0</v>
          </cell>
          <cell r="Z465">
            <v>0</v>
          </cell>
          <cell r="AA465">
            <v>0</v>
          </cell>
          <cell r="AB465">
            <v>0</v>
          </cell>
          <cell r="AC465">
            <v>0</v>
          </cell>
          <cell r="AD465">
            <v>0</v>
          </cell>
        </row>
        <row r="466">
          <cell r="B466" t="str">
            <v>MASON CO-REGULATEDRESIDENTIALRESTART</v>
          </cell>
          <cell r="J466" t="str">
            <v>RESTART</v>
          </cell>
          <cell r="K466" t="str">
            <v>SERVICE RESTART FEE</v>
          </cell>
          <cell r="S466">
            <v>38.58</v>
          </cell>
          <cell r="T466">
            <v>0</v>
          </cell>
          <cell r="U466">
            <v>0</v>
          </cell>
          <cell r="V466">
            <v>0</v>
          </cell>
          <cell r="W466">
            <v>0</v>
          </cell>
          <cell r="X466">
            <v>0</v>
          </cell>
          <cell r="Y466">
            <v>0</v>
          </cell>
          <cell r="Z466">
            <v>0</v>
          </cell>
          <cell r="AA466">
            <v>0</v>
          </cell>
          <cell r="AB466">
            <v>0</v>
          </cell>
          <cell r="AC466">
            <v>0</v>
          </cell>
          <cell r="AD466">
            <v>0</v>
          </cell>
        </row>
        <row r="467">
          <cell r="B467" t="str">
            <v>MASON CO-REGULATEDRESIDENTIAL32RE1</v>
          </cell>
          <cell r="J467" t="str">
            <v>32RE1</v>
          </cell>
          <cell r="K467" t="str">
            <v>1-32 GAL CAN-EOW SVC</v>
          </cell>
          <cell r="S467">
            <v>13.53</v>
          </cell>
          <cell r="T467">
            <v>0</v>
          </cell>
          <cell r="U467">
            <v>0</v>
          </cell>
          <cell r="V467">
            <v>0</v>
          </cell>
          <cell r="W467">
            <v>0</v>
          </cell>
          <cell r="X467">
            <v>0</v>
          </cell>
          <cell r="Y467">
            <v>0</v>
          </cell>
          <cell r="Z467">
            <v>0</v>
          </cell>
          <cell r="AA467">
            <v>0</v>
          </cell>
          <cell r="AB467">
            <v>0</v>
          </cell>
          <cell r="AC467">
            <v>0</v>
          </cell>
          <cell r="AD467">
            <v>0</v>
          </cell>
        </row>
        <row r="468">
          <cell r="B468" t="str">
            <v>MASON CO-REGULATEDRESIDENTIAL35RE1</v>
          </cell>
          <cell r="J468" t="str">
            <v>35RE1</v>
          </cell>
          <cell r="K468" t="str">
            <v>1-35 GAL CART EOW SVC</v>
          </cell>
          <cell r="S468">
            <v>21.52</v>
          </cell>
          <cell r="T468">
            <v>0</v>
          </cell>
          <cell r="U468">
            <v>0</v>
          </cell>
          <cell r="V468">
            <v>0</v>
          </cell>
          <cell r="W468">
            <v>0</v>
          </cell>
          <cell r="X468">
            <v>0</v>
          </cell>
          <cell r="Y468">
            <v>0</v>
          </cell>
          <cell r="Z468">
            <v>0</v>
          </cell>
          <cell r="AA468">
            <v>0</v>
          </cell>
          <cell r="AB468">
            <v>0</v>
          </cell>
          <cell r="AC468">
            <v>0</v>
          </cell>
          <cell r="AD468">
            <v>0</v>
          </cell>
        </row>
        <row r="469">
          <cell r="B469" t="str">
            <v>MASON CO-REGULATEDRESIDENTIAL35ROCC1</v>
          </cell>
          <cell r="J469" t="str">
            <v>35ROCC1</v>
          </cell>
          <cell r="K469" t="str">
            <v>1-35 GAL ON CALL PICKUP</v>
          </cell>
          <cell r="S469">
            <v>25.6</v>
          </cell>
          <cell r="T469">
            <v>0</v>
          </cell>
          <cell r="U469">
            <v>0</v>
          </cell>
          <cell r="V469">
            <v>0</v>
          </cell>
          <cell r="W469">
            <v>0</v>
          </cell>
          <cell r="X469">
            <v>0</v>
          </cell>
          <cell r="Y469">
            <v>0</v>
          </cell>
          <cell r="Z469">
            <v>0</v>
          </cell>
          <cell r="AA469">
            <v>0</v>
          </cell>
          <cell r="AB469">
            <v>0</v>
          </cell>
          <cell r="AC469">
            <v>0</v>
          </cell>
          <cell r="AD469">
            <v>0</v>
          </cell>
        </row>
        <row r="470">
          <cell r="B470" t="str">
            <v>MASON CO-REGULATEDRESIDENTIAL35RW1</v>
          </cell>
          <cell r="J470" t="str">
            <v>35RW1</v>
          </cell>
          <cell r="K470" t="str">
            <v>1-35 GAL CART WEEKLY SVC</v>
          </cell>
          <cell r="S470">
            <v>32.299999999999997</v>
          </cell>
          <cell r="T470">
            <v>0</v>
          </cell>
          <cell r="U470">
            <v>0</v>
          </cell>
          <cell r="V470">
            <v>0</v>
          </cell>
          <cell r="W470">
            <v>0</v>
          </cell>
          <cell r="X470">
            <v>0</v>
          </cell>
          <cell r="Y470">
            <v>0</v>
          </cell>
          <cell r="Z470">
            <v>0</v>
          </cell>
          <cell r="AA470">
            <v>0</v>
          </cell>
          <cell r="AB470">
            <v>0</v>
          </cell>
          <cell r="AC470">
            <v>0</v>
          </cell>
          <cell r="AD470">
            <v>0</v>
          </cell>
        </row>
        <row r="471">
          <cell r="B471" t="str">
            <v>MASON CO-REGULATEDRESIDENTIAL48RW1</v>
          </cell>
          <cell r="J471" t="str">
            <v>48RW1</v>
          </cell>
          <cell r="K471" t="str">
            <v>1-48 GAL WEEKLY</v>
          </cell>
          <cell r="S471">
            <v>30.63</v>
          </cell>
          <cell r="T471">
            <v>0</v>
          </cell>
          <cell r="U471">
            <v>0</v>
          </cell>
          <cell r="V471">
            <v>0</v>
          </cell>
          <cell r="W471">
            <v>0</v>
          </cell>
          <cell r="X471">
            <v>0</v>
          </cell>
          <cell r="Y471">
            <v>0</v>
          </cell>
          <cell r="Z471">
            <v>0</v>
          </cell>
          <cell r="AA471">
            <v>0</v>
          </cell>
          <cell r="AB471">
            <v>0</v>
          </cell>
          <cell r="AC471">
            <v>0</v>
          </cell>
          <cell r="AD471">
            <v>0</v>
          </cell>
        </row>
        <row r="472">
          <cell r="B472" t="str">
            <v>MASON CO-REGULATEDRESIDENTIAL96RE1</v>
          </cell>
          <cell r="J472" t="str">
            <v>96RE1</v>
          </cell>
          <cell r="K472" t="str">
            <v>1-96 GAL EOW</v>
          </cell>
          <cell r="S472">
            <v>42.52</v>
          </cell>
          <cell r="T472">
            <v>0</v>
          </cell>
          <cell r="U472">
            <v>0</v>
          </cell>
          <cell r="V472">
            <v>0</v>
          </cell>
          <cell r="W472">
            <v>0</v>
          </cell>
          <cell r="X472">
            <v>0</v>
          </cell>
          <cell r="Y472">
            <v>0</v>
          </cell>
          <cell r="Z472">
            <v>0</v>
          </cell>
          <cell r="AA472">
            <v>0</v>
          </cell>
          <cell r="AB472">
            <v>0</v>
          </cell>
          <cell r="AC472">
            <v>0</v>
          </cell>
          <cell r="AD472">
            <v>0</v>
          </cell>
        </row>
        <row r="473">
          <cell r="B473" t="str">
            <v>MASON CO-REGULATEDRESIDENTIAL96ROCC1</v>
          </cell>
          <cell r="J473" t="str">
            <v>96ROCC1</v>
          </cell>
          <cell r="K473" t="str">
            <v>1-96 GAL ON CALL PICKUP</v>
          </cell>
          <cell r="S473">
            <v>11.67</v>
          </cell>
          <cell r="T473">
            <v>0</v>
          </cell>
          <cell r="U473">
            <v>0</v>
          </cell>
          <cell r="V473">
            <v>0</v>
          </cell>
          <cell r="W473">
            <v>0</v>
          </cell>
          <cell r="X473">
            <v>0</v>
          </cell>
          <cell r="Y473">
            <v>0</v>
          </cell>
          <cell r="Z473">
            <v>0</v>
          </cell>
          <cell r="AA473">
            <v>0</v>
          </cell>
          <cell r="AB473">
            <v>0</v>
          </cell>
          <cell r="AC473">
            <v>0</v>
          </cell>
          <cell r="AD473">
            <v>0</v>
          </cell>
        </row>
        <row r="474">
          <cell r="B474" t="str">
            <v>MASON CO-REGULATEDRESIDENTIAL96RW1</v>
          </cell>
          <cell r="J474" t="str">
            <v>96RW1</v>
          </cell>
          <cell r="K474" t="str">
            <v>1-96 GAL CART WEEKLY SVC</v>
          </cell>
          <cell r="S474">
            <v>149.91999999999999</v>
          </cell>
          <cell r="T474">
            <v>0</v>
          </cell>
          <cell r="U474">
            <v>0</v>
          </cell>
          <cell r="V474">
            <v>0</v>
          </cell>
          <cell r="W474">
            <v>0</v>
          </cell>
          <cell r="X474">
            <v>0</v>
          </cell>
          <cell r="Y474">
            <v>0</v>
          </cell>
          <cell r="Z474">
            <v>0</v>
          </cell>
          <cell r="AA474">
            <v>0</v>
          </cell>
          <cell r="AB474">
            <v>0</v>
          </cell>
          <cell r="AC474">
            <v>0</v>
          </cell>
          <cell r="AD474">
            <v>0</v>
          </cell>
        </row>
        <row r="475">
          <cell r="B475" t="str">
            <v>MASON CO-REGULATEDRESIDENTIALDRVNRE1RECYMA</v>
          </cell>
          <cell r="J475" t="str">
            <v>DRVNRE1RECYMA</v>
          </cell>
          <cell r="K475" t="str">
            <v>DRIVE IN UP TO 250 EOW-RE</v>
          </cell>
          <cell r="S475">
            <v>65.75</v>
          </cell>
          <cell r="T475">
            <v>0</v>
          </cell>
          <cell r="U475">
            <v>0</v>
          </cell>
          <cell r="V475">
            <v>0</v>
          </cell>
          <cell r="W475">
            <v>0</v>
          </cell>
          <cell r="X475">
            <v>0</v>
          </cell>
          <cell r="Y475">
            <v>0</v>
          </cell>
          <cell r="Z475">
            <v>0</v>
          </cell>
          <cell r="AA475">
            <v>0</v>
          </cell>
          <cell r="AB475">
            <v>0</v>
          </cell>
          <cell r="AC475">
            <v>0</v>
          </cell>
          <cell r="AD475">
            <v>0</v>
          </cell>
        </row>
        <row r="476">
          <cell r="B476" t="str">
            <v>MASON CO-REGULATEDRESIDENTIALDRVNRE2RECYMA</v>
          </cell>
          <cell r="J476" t="str">
            <v>DRVNRE2RECYMA</v>
          </cell>
          <cell r="K476" t="str">
            <v>DRIVE IN OVER 250 EOW-REC</v>
          </cell>
          <cell r="S476">
            <v>6.6</v>
          </cell>
          <cell r="T476">
            <v>0</v>
          </cell>
          <cell r="U476">
            <v>0</v>
          </cell>
          <cell r="V476">
            <v>0</v>
          </cell>
          <cell r="W476">
            <v>0</v>
          </cell>
          <cell r="X476">
            <v>0</v>
          </cell>
          <cell r="Y476">
            <v>0</v>
          </cell>
          <cell r="Z476">
            <v>0</v>
          </cell>
          <cell r="AA476">
            <v>0</v>
          </cell>
          <cell r="AB476">
            <v>0</v>
          </cell>
          <cell r="AC476">
            <v>0</v>
          </cell>
          <cell r="AD476">
            <v>0</v>
          </cell>
        </row>
        <row r="477">
          <cell r="B477" t="str">
            <v>MASON CO-REGULATEDRESIDENTIALDRVNRM1RECYMA</v>
          </cell>
          <cell r="J477" t="str">
            <v>DRVNRM1RECYMA</v>
          </cell>
          <cell r="K477" t="str">
            <v>DRIVE IN UP TO 125 MONTHL</v>
          </cell>
          <cell r="S477">
            <v>1.1000000000000001</v>
          </cell>
          <cell r="T477">
            <v>0</v>
          </cell>
          <cell r="U477">
            <v>0</v>
          </cell>
          <cell r="V477">
            <v>0</v>
          </cell>
          <cell r="W477">
            <v>0</v>
          </cell>
          <cell r="X477">
            <v>0</v>
          </cell>
          <cell r="Y477">
            <v>0</v>
          </cell>
          <cell r="Z477">
            <v>0</v>
          </cell>
          <cell r="AA477">
            <v>0</v>
          </cell>
          <cell r="AB477">
            <v>0</v>
          </cell>
          <cell r="AC477">
            <v>0</v>
          </cell>
          <cell r="AD477">
            <v>0</v>
          </cell>
        </row>
        <row r="478">
          <cell r="B478" t="str">
            <v>MASON CO-REGULATEDRESIDENTIALRECYCLECR</v>
          </cell>
          <cell r="J478" t="str">
            <v>RECYCLECR</v>
          </cell>
          <cell r="K478" t="str">
            <v>VALUE OF RECYCLABLES</v>
          </cell>
          <cell r="S478">
            <v>-11.59</v>
          </cell>
          <cell r="T478">
            <v>0</v>
          </cell>
          <cell r="U478">
            <v>0</v>
          </cell>
          <cell r="V478">
            <v>0</v>
          </cell>
          <cell r="W478">
            <v>0</v>
          </cell>
          <cell r="X478">
            <v>0</v>
          </cell>
          <cell r="Y478">
            <v>0</v>
          </cell>
          <cell r="Z478">
            <v>0</v>
          </cell>
          <cell r="AA478">
            <v>0</v>
          </cell>
          <cell r="AB478">
            <v>0</v>
          </cell>
          <cell r="AC478">
            <v>0</v>
          </cell>
          <cell r="AD478">
            <v>0</v>
          </cell>
        </row>
        <row r="479">
          <cell r="B479" t="str">
            <v>MASON CO-REGULATEDRESIDENTIALRECYR</v>
          </cell>
          <cell r="J479" t="str">
            <v>RECYR</v>
          </cell>
          <cell r="K479" t="str">
            <v>RESIDENTIAL RECYCLE</v>
          </cell>
          <cell r="S479">
            <v>54.96</v>
          </cell>
          <cell r="T479">
            <v>0</v>
          </cell>
          <cell r="U479">
            <v>0</v>
          </cell>
          <cell r="V479">
            <v>0</v>
          </cell>
          <cell r="W479">
            <v>0</v>
          </cell>
          <cell r="X479">
            <v>0</v>
          </cell>
          <cell r="Y479">
            <v>0</v>
          </cell>
          <cell r="Z479">
            <v>0</v>
          </cell>
          <cell r="AA479">
            <v>0</v>
          </cell>
          <cell r="AB479">
            <v>0</v>
          </cell>
          <cell r="AC479">
            <v>0</v>
          </cell>
          <cell r="AD479">
            <v>0</v>
          </cell>
        </row>
        <row r="480">
          <cell r="B480" t="str">
            <v>MASON CO-REGULATEDRESIDENTIAL32ROCPU</v>
          </cell>
          <cell r="J480" t="str">
            <v>32ROCPU</v>
          </cell>
          <cell r="K480" t="str">
            <v>1-32 GAL CAN-ON CALL SVC</v>
          </cell>
          <cell r="S480">
            <v>9.9600000000000009</v>
          </cell>
          <cell r="T480">
            <v>0</v>
          </cell>
          <cell r="U480">
            <v>0</v>
          </cell>
          <cell r="V480">
            <v>0</v>
          </cell>
          <cell r="W480">
            <v>0</v>
          </cell>
          <cell r="X480">
            <v>0</v>
          </cell>
          <cell r="Y480">
            <v>0</v>
          </cell>
          <cell r="Z480">
            <v>0</v>
          </cell>
          <cell r="AA480">
            <v>0</v>
          </cell>
          <cell r="AB480">
            <v>0</v>
          </cell>
          <cell r="AC480">
            <v>0</v>
          </cell>
          <cell r="AD480">
            <v>0</v>
          </cell>
        </row>
        <row r="481">
          <cell r="B481" t="str">
            <v>MASON CO-REGULATEDRESIDENTIAL35ROCC1</v>
          </cell>
          <cell r="J481" t="str">
            <v>35ROCC1</v>
          </cell>
          <cell r="K481" t="str">
            <v>1-35 GAL ON CALL PICKUP</v>
          </cell>
          <cell r="S481">
            <v>1842.8</v>
          </cell>
          <cell r="T481">
            <v>0</v>
          </cell>
          <cell r="U481">
            <v>0</v>
          </cell>
          <cell r="V481">
            <v>0</v>
          </cell>
          <cell r="W481">
            <v>0</v>
          </cell>
          <cell r="X481">
            <v>0</v>
          </cell>
          <cell r="Y481">
            <v>0</v>
          </cell>
          <cell r="Z481">
            <v>0</v>
          </cell>
          <cell r="AA481">
            <v>0</v>
          </cell>
          <cell r="AB481">
            <v>0</v>
          </cell>
          <cell r="AC481">
            <v>0</v>
          </cell>
          <cell r="AD481">
            <v>0</v>
          </cell>
        </row>
        <row r="482">
          <cell r="B482" t="str">
            <v>MASON CO-REGULATEDRESIDENTIAL48ROCC1</v>
          </cell>
          <cell r="J482" t="str">
            <v>48ROCC1</v>
          </cell>
          <cell r="K482" t="str">
            <v>1-48 GAL ON CALL PICKUP</v>
          </cell>
          <cell r="S482">
            <v>64.16</v>
          </cell>
          <cell r="T482">
            <v>0</v>
          </cell>
          <cell r="U482">
            <v>0</v>
          </cell>
          <cell r="V482">
            <v>0</v>
          </cell>
          <cell r="W482">
            <v>0</v>
          </cell>
          <cell r="X482">
            <v>0</v>
          </cell>
          <cell r="Y482">
            <v>0</v>
          </cell>
          <cell r="Z482">
            <v>0</v>
          </cell>
          <cell r="AA482">
            <v>0</v>
          </cell>
          <cell r="AB482">
            <v>0</v>
          </cell>
          <cell r="AC482">
            <v>0</v>
          </cell>
          <cell r="AD482">
            <v>0</v>
          </cell>
        </row>
        <row r="483">
          <cell r="B483" t="str">
            <v>MASON CO-REGULATEDRESIDENTIAL64ROCC1</v>
          </cell>
          <cell r="J483" t="str">
            <v>64ROCC1</v>
          </cell>
          <cell r="K483" t="str">
            <v>1-64 GAL ON CALL PICKUP</v>
          </cell>
          <cell r="S483">
            <v>142</v>
          </cell>
          <cell r="T483">
            <v>0</v>
          </cell>
          <cell r="U483">
            <v>0</v>
          </cell>
          <cell r="V483">
            <v>0</v>
          </cell>
          <cell r="W483">
            <v>0</v>
          </cell>
          <cell r="X483">
            <v>0</v>
          </cell>
          <cell r="Y483">
            <v>0</v>
          </cell>
          <cell r="Z483">
            <v>0</v>
          </cell>
          <cell r="AA483">
            <v>0</v>
          </cell>
          <cell r="AB483">
            <v>0</v>
          </cell>
          <cell r="AC483">
            <v>0</v>
          </cell>
          <cell r="AD483">
            <v>0</v>
          </cell>
        </row>
        <row r="484">
          <cell r="B484" t="str">
            <v>MASON CO-REGULATEDRESIDENTIAL96ROCC1</v>
          </cell>
          <cell r="J484" t="str">
            <v>96ROCC1</v>
          </cell>
          <cell r="K484" t="str">
            <v>1-96 GAL ON CALL PICKUP</v>
          </cell>
          <cell r="S484">
            <v>315.01</v>
          </cell>
          <cell r="T484">
            <v>0</v>
          </cell>
          <cell r="U484">
            <v>0</v>
          </cell>
          <cell r="V484">
            <v>0</v>
          </cell>
          <cell r="W484">
            <v>0</v>
          </cell>
          <cell r="X484">
            <v>0</v>
          </cell>
          <cell r="Y484">
            <v>0</v>
          </cell>
          <cell r="Z484">
            <v>0</v>
          </cell>
          <cell r="AA484">
            <v>0</v>
          </cell>
          <cell r="AB484">
            <v>0</v>
          </cell>
          <cell r="AC484">
            <v>0</v>
          </cell>
          <cell r="AD484">
            <v>0</v>
          </cell>
        </row>
        <row r="485">
          <cell r="B485" t="str">
            <v>MASON CO-REGULATEDRESIDENTIALADJOTHR</v>
          </cell>
          <cell r="J485" t="str">
            <v>ADJOTHR</v>
          </cell>
          <cell r="K485" t="str">
            <v>ADJUSTMENT</v>
          </cell>
          <cell r="S485">
            <v>-0.01</v>
          </cell>
          <cell r="T485">
            <v>0</v>
          </cell>
          <cell r="U485">
            <v>0</v>
          </cell>
          <cell r="V485">
            <v>0</v>
          </cell>
          <cell r="W485">
            <v>0</v>
          </cell>
          <cell r="X485">
            <v>0</v>
          </cell>
          <cell r="Y485">
            <v>0</v>
          </cell>
          <cell r="Z485">
            <v>0</v>
          </cell>
          <cell r="AA485">
            <v>0</v>
          </cell>
          <cell r="AB485">
            <v>0</v>
          </cell>
          <cell r="AC485">
            <v>0</v>
          </cell>
          <cell r="AD485">
            <v>0</v>
          </cell>
        </row>
        <row r="486">
          <cell r="B486" t="str">
            <v>MASON CO-REGULATEDRESIDENTIALEXTRAR</v>
          </cell>
          <cell r="J486" t="str">
            <v>EXTRAR</v>
          </cell>
          <cell r="K486" t="str">
            <v>EXTRA CAN/BAGS</v>
          </cell>
          <cell r="S486">
            <v>164.86</v>
          </cell>
          <cell r="T486">
            <v>0</v>
          </cell>
          <cell r="U486">
            <v>0</v>
          </cell>
          <cell r="V486">
            <v>0</v>
          </cell>
          <cell r="W486">
            <v>0</v>
          </cell>
          <cell r="X486">
            <v>0</v>
          </cell>
          <cell r="Y486">
            <v>0</v>
          </cell>
          <cell r="Z486">
            <v>0</v>
          </cell>
          <cell r="AA486">
            <v>0</v>
          </cell>
          <cell r="AB486">
            <v>0</v>
          </cell>
          <cell r="AC486">
            <v>0</v>
          </cell>
          <cell r="AD486">
            <v>0</v>
          </cell>
        </row>
        <row r="487">
          <cell r="B487" t="str">
            <v>MASON CO-REGULATEDRESIDENTIALRESTART</v>
          </cell>
          <cell r="J487" t="str">
            <v>RESTART</v>
          </cell>
          <cell r="K487" t="str">
            <v>SERVICE RESTART FEE</v>
          </cell>
          <cell r="S487">
            <v>16.87</v>
          </cell>
          <cell r="T487">
            <v>0</v>
          </cell>
          <cell r="U487">
            <v>0</v>
          </cell>
          <cell r="V487">
            <v>0</v>
          </cell>
          <cell r="W487">
            <v>0</v>
          </cell>
          <cell r="X487">
            <v>0</v>
          </cell>
          <cell r="Y487">
            <v>0</v>
          </cell>
          <cell r="Z487">
            <v>0</v>
          </cell>
          <cell r="AA487">
            <v>0</v>
          </cell>
          <cell r="AB487">
            <v>0</v>
          </cell>
          <cell r="AC487">
            <v>0</v>
          </cell>
          <cell r="AD487">
            <v>0</v>
          </cell>
        </row>
        <row r="488">
          <cell r="B488" t="str">
            <v>MASON CO-REGULATEDROLLOFFROLID</v>
          </cell>
          <cell r="J488" t="str">
            <v>ROLID</v>
          </cell>
          <cell r="K488" t="str">
            <v>ROLL OFF-LID</v>
          </cell>
          <cell r="S488">
            <v>262.08</v>
          </cell>
          <cell r="T488">
            <v>0</v>
          </cell>
          <cell r="U488">
            <v>0</v>
          </cell>
          <cell r="V488">
            <v>0</v>
          </cell>
          <cell r="W488">
            <v>0</v>
          </cell>
          <cell r="X488">
            <v>0</v>
          </cell>
          <cell r="Y488">
            <v>0</v>
          </cell>
          <cell r="Z488">
            <v>0</v>
          </cell>
          <cell r="AA488">
            <v>0</v>
          </cell>
          <cell r="AB488">
            <v>0</v>
          </cell>
          <cell r="AC488">
            <v>0</v>
          </cell>
          <cell r="AD488">
            <v>0</v>
          </cell>
        </row>
        <row r="489">
          <cell r="B489" t="str">
            <v>MASON CO-REGULATEDROLLOFFRORENT10D</v>
          </cell>
          <cell r="J489" t="str">
            <v>RORENT10D</v>
          </cell>
          <cell r="K489" t="str">
            <v>10YD ROLL OFF DAILY RENT</v>
          </cell>
          <cell r="S489">
            <v>269.7</v>
          </cell>
          <cell r="T489">
            <v>0</v>
          </cell>
          <cell r="U489">
            <v>0</v>
          </cell>
          <cell r="V489">
            <v>0</v>
          </cell>
          <cell r="W489">
            <v>0</v>
          </cell>
          <cell r="X489">
            <v>0</v>
          </cell>
          <cell r="Y489">
            <v>0</v>
          </cell>
          <cell r="Z489">
            <v>0</v>
          </cell>
          <cell r="AA489">
            <v>0</v>
          </cell>
          <cell r="AB489">
            <v>0</v>
          </cell>
          <cell r="AC489">
            <v>0</v>
          </cell>
          <cell r="AD489">
            <v>0</v>
          </cell>
        </row>
        <row r="490">
          <cell r="B490" t="str">
            <v>MASON CO-REGULATEDROLLOFFRORENT10M</v>
          </cell>
          <cell r="J490" t="str">
            <v>RORENT10M</v>
          </cell>
          <cell r="K490" t="str">
            <v>10YD ROLL OFF MTHLY RENT</v>
          </cell>
          <cell r="S490">
            <v>83.93</v>
          </cell>
          <cell r="T490">
            <v>0</v>
          </cell>
          <cell r="U490">
            <v>0</v>
          </cell>
          <cell r="V490">
            <v>0</v>
          </cell>
          <cell r="W490">
            <v>0</v>
          </cell>
          <cell r="X490">
            <v>0</v>
          </cell>
          <cell r="Y490">
            <v>0</v>
          </cell>
          <cell r="Z490">
            <v>0</v>
          </cell>
          <cell r="AA490">
            <v>0</v>
          </cell>
          <cell r="AB490">
            <v>0</v>
          </cell>
          <cell r="AC490">
            <v>0</v>
          </cell>
          <cell r="AD490">
            <v>0</v>
          </cell>
        </row>
        <row r="491">
          <cell r="B491" t="str">
            <v>MASON CO-REGULATEDROLLOFFRORENT20D</v>
          </cell>
          <cell r="J491" t="str">
            <v>RORENT20D</v>
          </cell>
          <cell r="K491" t="str">
            <v>20YD ROLL OFF-DAILY RENT</v>
          </cell>
          <cell r="S491">
            <v>1827.04</v>
          </cell>
          <cell r="T491">
            <v>0</v>
          </cell>
          <cell r="U491">
            <v>0</v>
          </cell>
          <cell r="V491">
            <v>0</v>
          </cell>
          <cell r="W491">
            <v>0</v>
          </cell>
          <cell r="X491">
            <v>0</v>
          </cell>
          <cell r="Y491">
            <v>0</v>
          </cell>
          <cell r="Z491">
            <v>0</v>
          </cell>
          <cell r="AA491">
            <v>0</v>
          </cell>
          <cell r="AB491">
            <v>0</v>
          </cell>
          <cell r="AC491">
            <v>0</v>
          </cell>
          <cell r="AD491">
            <v>0</v>
          </cell>
        </row>
        <row r="492">
          <cell r="B492" t="str">
            <v>MASON CO-REGULATEDROLLOFFRORENT20M</v>
          </cell>
          <cell r="J492" t="str">
            <v>RORENT20M</v>
          </cell>
          <cell r="K492" t="str">
            <v>20YD ROLL OFF-MNTHLY RENT</v>
          </cell>
          <cell r="S492">
            <v>1949.6</v>
          </cell>
          <cell r="T492">
            <v>0</v>
          </cell>
          <cell r="U492">
            <v>0</v>
          </cell>
          <cell r="V492">
            <v>0</v>
          </cell>
          <cell r="W492">
            <v>0</v>
          </cell>
          <cell r="X492">
            <v>0</v>
          </cell>
          <cell r="Y492">
            <v>0</v>
          </cell>
          <cell r="Z492">
            <v>0</v>
          </cell>
          <cell r="AA492">
            <v>0</v>
          </cell>
          <cell r="AB492">
            <v>0</v>
          </cell>
          <cell r="AC492">
            <v>0</v>
          </cell>
          <cell r="AD492">
            <v>0</v>
          </cell>
        </row>
        <row r="493">
          <cell r="B493" t="str">
            <v>MASON CO-REGULATEDROLLOFFRORENT40D</v>
          </cell>
          <cell r="J493" t="str">
            <v>RORENT40D</v>
          </cell>
          <cell r="K493" t="str">
            <v>40YD ROLL OFF-DAILY RENT</v>
          </cell>
          <cell r="S493">
            <v>1191.96</v>
          </cell>
          <cell r="T493">
            <v>0</v>
          </cell>
          <cell r="U493">
            <v>0</v>
          </cell>
          <cell r="V493">
            <v>0</v>
          </cell>
          <cell r="W493">
            <v>0</v>
          </cell>
          <cell r="X493">
            <v>0</v>
          </cell>
          <cell r="Y493">
            <v>0</v>
          </cell>
          <cell r="Z493">
            <v>0</v>
          </cell>
          <cell r="AA493">
            <v>0</v>
          </cell>
          <cell r="AB493">
            <v>0</v>
          </cell>
          <cell r="AC493">
            <v>0</v>
          </cell>
          <cell r="AD493">
            <v>0</v>
          </cell>
        </row>
        <row r="494">
          <cell r="B494" t="str">
            <v>MASON CO-REGULATEDROLLOFFRORENT40M</v>
          </cell>
          <cell r="J494" t="str">
            <v>RORENT40M</v>
          </cell>
          <cell r="K494" t="str">
            <v>40YD ROLL OFF-MNTHLY RENT</v>
          </cell>
          <cell r="S494">
            <v>331.48</v>
          </cell>
          <cell r="T494">
            <v>0</v>
          </cell>
          <cell r="U494">
            <v>0</v>
          </cell>
          <cell r="V494">
            <v>0</v>
          </cell>
          <cell r="W494">
            <v>0</v>
          </cell>
          <cell r="X494">
            <v>0</v>
          </cell>
          <cell r="Y494">
            <v>0</v>
          </cell>
          <cell r="Z494">
            <v>0</v>
          </cell>
          <cell r="AA494">
            <v>0</v>
          </cell>
          <cell r="AB494">
            <v>0</v>
          </cell>
          <cell r="AC494">
            <v>0</v>
          </cell>
          <cell r="AD494">
            <v>0</v>
          </cell>
        </row>
        <row r="495">
          <cell r="B495" t="str">
            <v>MASON CO-REGULATEDROLLOFFCPHAUL10</v>
          </cell>
          <cell r="J495" t="str">
            <v>CPHAUL10</v>
          </cell>
          <cell r="K495" t="str">
            <v>10YD COMPACTOR-HAUL</v>
          </cell>
          <cell r="S495">
            <v>126.71</v>
          </cell>
          <cell r="T495">
            <v>0</v>
          </cell>
          <cell r="U495">
            <v>0</v>
          </cell>
          <cell r="V495">
            <v>0</v>
          </cell>
          <cell r="W495">
            <v>0</v>
          </cell>
          <cell r="X495">
            <v>0</v>
          </cell>
          <cell r="Y495">
            <v>0</v>
          </cell>
          <cell r="Z495">
            <v>0</v>
          </cell>
          <cell r="AA495">
            <v>0</v>
          </cell>
          <cell r="AB495">
            <v>0</v>
          </cell>
          <cell r="AC495">
            <v>0</v>
          </cell>
          <cell r="AD495">
            <v>0</v>
          </cell>
        </row>
        <row r="496">
          <cell r="B496" t="str">
            <v>MASON CO-REGULATEDROLLOFFCPHAUL15</v>
          </cell>
          <cell r="J496" t="str">
            <v>CPHAUL15</v>
          </cell>
          <cell r="K496" t="str">
            <v>15YD COMPACTOR-HAUL</v>
          </cell>
          <cell r="S496">
            <v>730.85</v>
          </cell>
          <cell r="T496">
            <v>0</v>
          </cell>
          <cell r="U496">
            <v>0</v>
          </cell>
          <cell r="V496">
            <v>0</v>
          </cell>
          <cell r="W496">
            <v>0</v>
          </cell>
          <cell r="X496">
            <v>0</v>
          </cell>
          <cell r="Y496">
            <v>0</v>
          </cell>
          <cell r="Z496">
            <v>0</v>
          </cell>
          <cell r="AA496">
            <v>0</v>
          </cell>
          <cell r="AB496">
            <v>0</v>
          </cell>
          <cell r="AC496">
            <v>0</v>
          </cell>
          <cell r="AD496">
            <v>0</v>
          </cell>
        </row>
        <row r="497">
          <cell r="B497" t="str">
            <v>MASON CO-REGULATEDROLLOFFCPHAUL20</v>
          </cell>
          <cell r="J497" t="str">
            <v>CPHAUL20</v>
          </cell>
          <cell r="K497" t="str">
            <v>20YD COMPACTOR-HAUL</v>
          </cell>
          <cell r="S497">
            <v>155.93</v>
          </cell>
          <cell r="T497">
            <v>0</v>
          </cell>
          <cell r="U497">
            <v>0</v>
          </cell>
          <cell r="V497">
            <v>0</v>
          </cell>
          <cell r="W497">
            <v>0</v>
          </cell>
          <cell r="X497">
            <v>0</v>
          </cell>
          <cell r="Y497">
            <v>0</v>
          </cell>
          <cell r="Z497">
            <v>0</v>
          </cell>
          <cell r="AA497">
            <v>0</v>
          </cell>
          <cell r="AB497">
            <v>0</v>
          </cell>
          <cell r="AC497">
            <v>0</v>
          </cell>
          <cell r="AD497">
            <v>0</v>
          </cell>
        </row>
        <row r="498">
          <cell r="B498" t="str">
            <v>MASON CO-REGULATEDROLLOFFCPHAUL25</v>
          </cell>
          <cell r="J498" t="str">
            <v>CPHAUL25</v>
          </cell>
          <cell r="K498" t="str">
            <v>25YD COMPACTOR-HAUL</v>
          </cell>
          <cell r="S498">
            <v>1706.9</v>
          </cell>
          <cell r="T498">
            <v>0</v>
          </cell>
          <cell r="U498">
            <v>0</v>
          </cell>
          <cell r="V498">
            <v>0</v>
          </cell>
          <cell r="W498">
            <v>0</v>
          </cell>
          <cell r="X498">
            <v>0</v>
          </cell>
          <cell r="Y498">
            <v>0</v>
          </cell>
          <cell r="Z498">
            <v>0</v>
          </cell>
          <cell r="AA498">
            <v>0</v>
          </cell>
          <cell r="AB498">
            <v>0</v>
          </cell>
          <cell r="AC498">
            <v>0</v>
          </cell>
          <cell r="AD498">
            <v>0</v>
          </cell>
        </row>
        <row r="499">
          <cell r="B499" t="str">
            <v>MASON CO-REGULATEDROLLOFFDISPMC-TON</v>
          </cell>
          <cell r="J499" t="str">
            <v>DISPMC-TON</v>
          </cell>
          <cell r="K499" t="str">
            <v>MC LANDFILL PER TON</v>
          </cell>
          <cell r="S499">
            <v>30504.06</v>
          </cell>
          <cell r="T499">
            <v>0</v>
          </cell>
          <cell r="U499">
            <v>0</v>
          </cell>
          <cell r="V499">
            <v>0</v>
          </cell>
          <cell r="W499">
            <v>0</v>
          </cell>
          <cell r="X499">
            <v>0</v>
          </cell>
          <cell r="Y499">
            <v>0</v>
          </cell>
          <cell r="Z499">
            <v>0</v>
          </cell>
          <cell r="AA499">
            <v>0</v>
          </cell>
          <cell r="AB499">
            <v>0</v>
          </cell>
          <cell r="AC499">
            <v>0</v>
          </cell>
          <cell r="AD499">
            <v>0</v>
          </cell>
        </row>
        <row r="500">
          <cell r="B500" t="str">
            <v>MASON CO-REGULATEDROLLOFFDISPMCMISC</v>
          </cell>
          <cell r="J500" t="str">
            <v>DISPMCMISC</v>
          </cell>
          <cell r="K500" t="str">
            <v>DISPOSAL MISCELLANOUS</v>
          </cell>
          <cell r="S500">
            <v>242.56</v>
          </cell>
          <cell r="T500">
            <v>0</v>
          </cell>
          <cell r="U500">
            <v>0</v>
          </cell>
          <cell r="V500">
            <v>0</v>
          </cell>
          <cell r="W500">
            <v>0</v>
          </cell>
          <cell r="X500">
            <v>0</v>
          </cell>
          <cell r="Y500">
            <v>0</v>
          </cell>
          <cell r="Z500">
            <v>0</v>
          </cell>
          <cell r="AA500">
            <v>0</v>
          </cell>
          <cell r="AB500">
            <v>0</v>
          </cell>
          <cell r="AC500">
            <v>0</v>
          </cell>
          <cell r="AD500">
            <v>0</v>
          </cell>
        </row>
        <row r="501">
          <cell r="B501" t="str">
            <v>MASON CO-REGULATEDROLLOFFDISPOLY-TON</v>
          </cell>
          <cell r="J501" t="str">
            <v>DISPOLY-TON</v>
          </cell>
          <cell r="K501" t="str">
            <v>OLYMPIC LANDFILL PER TON</v>
          </cell>
          <cell r="S501">
            <v>183.89</v>
          </cell>
          <cell r="T501">
            <v>0</v>
          </cell>
          <cell r="U501">
            <v>0</v>
          </cell>
          <cell r="V501">
            <v>0</v>
          </cell>
          <cell r="W501">
            <v>0</v>
          </cell>
          <cell r="X501">
            <v>0</v>
          </cell>
          <cell r="Y501">
            <v>0</v>
          </cell>
          <cell r="Z501">
            <v>0</v>
          </cell>
          <cell r="AA501">
            <v>0</v>
          </cell>
          <cell r="AB501">
            <v>0</v>
          </cell>
          <cell r="AC501">
            <v>0</v>
          </cell>
          <cell r="AD501">
            <v>0</v>
          </cell>
        </row>
        <row r="502">
          <cell r="B502" t="str">
            <v>MASON CO-REGULATEDROLLOFFRODEL</v>
          </cell>
          <cell r="J502" t="str">
            <v>RODEL</v>
          </cell>
          <cell r="K502" t="str">
            <v>ROLL OFF-DELIVERY</v>
          </cell>
          <cell r="S502">
            <v>1169.4000000000001</v>
          </cell>
          <cell r="T502">
            <v>0</v>
          </cell>
          <cell r="U502">
            <v>0</v>
          </cell>
          <cell r="V502">
            <v>0</v>
          </cell>
          <cell r="W502">
            <v>0</v>
          </cell>
          <cell r="X502">
            <v>0</v>
          </cell>
          <cell r="Y502">
            <v>0</v>
          </cell>
          <cell r="Z502">
            <v>0</v>
          </cell>
          <cell r="AA502">
            <v>0</v>
          </cell>
          <cell r="AB502">
            <v>0</v>
          </cell>
          <cell r="AC502">
            <v>0</v>
          </cell>
          <cell r="AD502">
            <v>0</v>
          </cell>
        </row>
        <row r="503">
          <cell r="B503" t="str">
            <v>MASON CO-REGULATEDROLLOFFROHAUL10</v>
          </cell>
          <cell r="J503" t="str">
            <v>ROHAUL10</v>
          </cell>
          <cell r="K503" t="str">
            <v>10YD ROLL OFF HAUL</v>
          </cell>
          <cell r="S503">
            <v>83.93</v>
          </cell>
          <cell r="T503">
            <v>0</v>
          </cell>
          <cell r="U503">
            <v>0</v>
          </cell>
          <cell r="V503">
            <v>0</v>
          </cell>
          <cell r="W503">
            <v>0</v>
          </cell>
          <cell r="X503">
            <v>0</v>
          </cell>
          <cell r="Y503">
            <v>0</v>
          </cell>
          <cell r="Z503">
            <v>0</v>
          </cell>
          <cell r="AA503">
            <v>0</v>
          </cell>
          <cell r="AB503">
            <v>0</v>
          </cell>
          <cell r="AC503">
            <v>0</v>
          </cell>
          <cell r="AD503">
            <v>0</v>
          </cell>
        </row>
        <row r="504">
          <cell r="B504" t="str">
            <v>MASON CO-REGULATEDROLLOFFROHAUL10T</v>
          </cell>
          <cell r="J504" t="str">
            <v>ROHAUL10T</v>
          </cell>
          <cell r="K504" t="str">
            <v>ROHAUL10T</v>
          </cell>
          <cell r="S504">
            <v>251.79</v>
          </cell>
          <cell r="T504">
            <v>0</v>
          </cell>
          <cell r="U504">
            <v>0</v>
          </cell>
          <cell r="V504">
            <v>0</v>
          </cell>
          <cell r="W504">
            <v>0</v>
          </cell>
          <cell r="X504">
            <v>0</v>
          </cell>
          <cell r="Y504">
            <v>0</v>
          </cell>
          <cell r="Z504">
            <v>0</v>
          </cell>
          <cell r="AA504">
            <v>0</v>
          </cell>
          <cell r="AB504">
            <v>0</v>
          </cell>
          <cell r="AC504">
            <v>0</v>
          </cell>
          <cell r="AD504">
            <v>0</v>
          </cell>
        </row>
        <row r="505">
          <cell r="B505" t="str">
            <v>MASON CO-REGULATEDROLLOFFROHAUL20</v>
          </cell>
          <cell r="J505" t="str">
            <v>ROHAUL20</v>
          </cell>
          <cell r="K505" t="str">
            <v>20YD ROLL OFF-HAUL</v>
          </cell>
          <cell r="S505">
            <v>4191.6400000000003</v>
          </cell>
          <cell r="T505">
            <v>0</v>
          </cell>
          <cell r="U505">
            <v>0</v>
          </cell>
          <cell r="V505">
            <v>0</v>
          </cell>
          <cell r="W505">
            <v>0</v>
          </cell>
          <cell r="X505">
            <v>0</v>
          </cell>
          <cell r="Y505">
            <v>0</v>
          </cell>
          <cell r="Z505">
            <v>0</v>
          </cell>
          <cell r="AA505">
            <v>0</v>
          </cell>
          <cell r="AB505">
            <v>0</v>
          </cell>
          <cell r="AC505">
            <v>0</v>
          </cell>
          <cell r="AD505">
            <v>0</v>
          </cell>
        </row>
        <row r="506">
          <cell r="B506" t="str">
            <v>MASON CO-REGULATEDROLLOFFROHAUL20T</v>
          </cell>
          <cell r="J506" t="str">
            <v>ROHAUL20T</v>
          </cell>
          <cell r="K506" t="str">
            <v>20YD ROLL OFF TEMP HAUL</v>
          </cell>
          <cell r="S506">
            <v>1754.64</v>
          </cell>
          <cell r="T506">
            <v>0</v>
          </cell>
          <cell r="U506">
            <v>0</v>
          </cell>
          <cell r="V506">
            <v>0</v>
          </cell>
          <cell r="W506">
            <v>0</v>
          </cell>
          <cell r="X506">
            <v>0</v>
          </cell>
          <cell r="Y506">
            <v>0</v>
          </cell>
          <cell r="Z506">
            <v>0</v>
          </cell>
          <cell r="AA506">
            <v>0</v>
          </cell>
          <cell r="AB506">
            <v>0</v>
          </cell>
          <cell r="AC506">
            <v>0</v>
          </cell>
          <cell r="AD506">
            <v>0</v>
          </cell>
        </row>
        <row r="507">
          <cell r="B507" t="str">
            <v>MASON CO-REGULATEDROLLOFFROHAUL40</v>
          </cell>
          <cell r="J507" t="str">
            <v>ROHAUL40</v>
          </cell>
          <cell r="K507" t="str">
            <v>40YD ROLL OFF-HAUL</v>
          </cell>
          <cell r="S507">
            <v>1325.92</v>
          </cell>
          <cell r="T507">
            <v>0</v>
          </cell>
          <cell r="U507">
            <v>0</v>
          </cell>
          <cell r="V507">
            <v>0</v>
          </cell>
          <cell r="W507">
            <v>0</v>
          </cell>
          <cell r="X507">
            <v>0</v>
          </cell>
          <cell r="Y507">
            <v>0</v>
          </cell>
          <cell r="Z507">
            <v>0</v>
          </cell>
          <cell r="AA507">
            <v>0</v>
          </cell>
          <cell r="AB507">
            <v>0</v>
          </cell>
          <cell r="AC507">
            <v>0</v>
          </cell>
          <cell r="AD507">
            <v>0</v>
          </cell>
        </row>
        <row r="508">
          <cell r="B508" t="str">
            <v>MASON CO-REGULATEDROLLOFFROHAUL40T</v>
          </cell>
          <cell r="J508" t="str">
            <v>ROHAUL40T</v>
          </cell>
          <cell r="K508" t="str">
            <v>40YD ROLL OFF TEMP HAUL</v>
          </cell>
          <cell r="S508">
            <v>1325.92</v>
          </cell>
          <cell r="T508">
            <v>0</v>
          </cell>
          <cell r="U508">
            <v>0</v>
          </cell>
          <cell r="V508">
            <v>0</v>
          </cell>
          <cell r="W508">
            <v>0</v>
          </cell>
          <cell r="X508">
            <v>0</v>
          </cell>
          <cell r="Y508">
            <v>0</v>
          </cell>
          <cell r="Z508">
            <v>0</v>
          </cell>
          <cell r="AA508">
            <v>0</v>
          </cell>
          <cell r="AB508">
            <v>0</v>
          </cell>
          <cell r="AC508">
            <v>0</v>
          </cell>
          <cell r="AD508">
            <v>0</v>
          </cell>
        </row>
        <row r="509">
          <cell r="B509" t="str">
            <v>MASON CO-REGULATEDROLLOFFROMILE</v>
          </cell>
          <cell r="J509" t="str">
            <v>ROMILE</v>
          </cell>
          <cell r="K509" t="str">
            <v>ROLL OFF-MILEAGE</v>
          </cell>
          <cell r="S509">
            <v>629.37</v>
          </cell>
          <cell r="T509">
            <v>0</v>
          </cell>
          <cell r="U509">
            <v>0</v>
          </cell>
          <cell r="V509">
            <v>0</v>
          </cell>
          <cell r="W509">
            <v>0</v>
          </cell>
          <cell r="X509">
            <v>0</v>
          </cell>
          <cell r="Y509">
            <v>0</v>
          </cell>
          <cell r="Z509">
            <v>0</v>
          </cell>
          <cell r="AA509">
            <v>0</v>
          </cell>
          <cell r="AB509">
            <v>0</v>
          </cell>
          <cell r="AC509">
            <v>0</v>
          </cell>
          <cell r="AD509">
            <v>0</v>
          </cell>
        </row>
        <row r="510">
          <cell r="B510" t="str">
            <v>MASON CO-REGULATEDROLLOFFRORENT10D</v>
          </cell>
          <cell r="J510" t="str">
            <v>RORENT10D</v>
          </cell>
          <cell r="K510" t="str">
            <v>10YD ROLL OFF DAILY RENT</v>
          </cell>
          <cell r="S510">
            <v>37.200000000000003</v>
          </cell>
          <cell r="T510">
            <v>0</v>
          </cell>
          <cell r="U510">
            <v>0</v>
          </cell>
          <cell r="V510">
            <v>0</v>
          </cell>
          <cell r="W510">
            <v>0</v>
          </cell>
          <cell r="X510">
            <v>0</v>
          </cell>
          <cell r="Y510">
            <v>0</v>
          </cell>
          <cell r="Z510">
            <v>0</v>
          </cell>
          <cell r="AA510">
            <v>0</v>
          </cell>
          <cell r="AB510">
            <v>0</v>
          </cell>
          <cell r="AC510">
            <v>0</v>
          </cell>
          <cell r="AD510">
            <v>0</v>
          </cell>
        </row>
        <row r="511">
          <cell r="B511" t="str">
            <v>MASON CO-REGULATEDROLLOFFRORENT20D</v>
          </cell>
          <cell r="J511" t="str">
            <v>RORENT20D</v>
          </cell>
          <cell r="K511" t="str">
            <v>20YD ROLL OFF-DAILY RENT</v>
          </cell>
          <cell r="S511">
            <v>697.16</v>
          </cell>
          <cell r="T511">
            <v>0</v>
          </cell>
          <cell r="U511">
            <v>0</v>
          </cell>
          <cell r="V511">
            <v>0</v>
          </cell>
          <cell r="W511">
            <v>0</v>
          </cell>
          <cell r="X511">
            <v>0</v>
          </cell>
          <cell r="Y511">
            <v>0</v>
          </cell>
          <cell r="Z511">
            <v>0</v>
          </cell>
          <cell r="AA511">
            <v>0</v>
          </cell>
          <cell r="AB511">
            <v>0</v>
          </cell>
          <cell r="AC511">
            <v>0</v>
          </cell>
          <cell r="AD511">
            <v>0</v>
          </cell>
        </row>
        <row r="512">
          <cell r="B512" t="str">
            <v>MASON CO-REGULATEDROLLOFFRORENT40D</v>
          </cell>
          <cell r="J512" t="str">
            <v>RORENT40D</v>
          </cell>
          <cell r="K512" t="str">
            <v>40YD ROLL OFF-DAILY RENT</v>
          </cell>
          <cell r="S512">
            <v>633.82000000000005</v>
          </cell>
          <cell r="T512">
            <v>0</v>
          </cell>
          <cell r="U512">
            <v>0</v>
          </cell>
          <cell r="V512">
            <v>0</v>
          </cell>
          <cell r="W512">
            <v>0</v>
          </cell>
          <cell r="X512">
            <v>0</v>
          </cell>
          <cell r="Y512">
            <v>0</v>
          </cell>
          <cell r="Z512">
            <v>0</v>
          </cell>
          <cell r="AA512">
            <v>0</v>
          </cell>
          <cell r="AB512">
            <v>0</v>
          </cell>
          <cell r="AC512">
            <v>0</v>
          </cell>
          <cell r="AD512">
            <v>0</v>
          </cell>
        </row>
        <row r="513">
          <cell r="B513" t="str">
            <v>MASON CO-REGULATEDSURCFUEL-COM MASON</v>
          </cell>
          <cell r="J513" t="str">
            <v>FUEL-COM MASON</v>
          </cell>
          <cell r="K513" t="str">
            <v>FUEL &amp; MATERIAL SURCHARGE</v>
          </cell>
          <cell r="S513">
            <v>0</v>
          </cell>
          <cell r="T513">
            <v>0</v>
          </cell>
          <cell r="U513">
            <v>0</v>
          </cell>
          <cell r="V513">
            <v>0</v>
          </cell>
          <cell r="W513">
            <v>0</v>
          </cell>
          <cell r="X513">
            <v>0</v>
          </cell>
          <cell r="Y513">
            <v>0</v>
          </cell>
          <cell r="Z513">
            <v>0</v>
          </cell>
          <cell r="AA513">
            <v>0</v>
          </cell>
          <cell r="AB513">
            <v>0</v>
          </cell>
          <cell r="AC513">
            <v>0</v>
          </cell>
          <cell r="AD513">
            <v>0</v>
          </cell>
        </row>
        <row r="514">
          <cell r="B514" t="str">
            <v>MASON CO-REGULATEDSURCFUEL-RECY MASON</v>
          </cell>
          <cell r="J514" t="str">
            <v>FUEL-RECY MASON</v>
          </cell>
          <cell r="K514" t="str">
            <v>FUEL &amp; MATERIAL SURCHARGE</v>
          </cell>
          <cell r="S514">
            <v>0</v>
          </cell>
          <cell r="T514">
            <v>0</v>
          </cell>
          <cell r="U514">
            <v>0</v>
          </cell>
          <cell r="V514">
            <v>0</v>
          </cell>
          <cell r="W514">
            <v>0</v>
          </cell>
          <cell r="X514">
            <v>0</v>
          </cell>
          <cell r="Y514">
            <v>0</v>
          </cell>
          <cell r="Z514">
            <v>0</v>
          </cell>
          <cell r="AA514">
            <v>0</v>
          </cell>
          <cell r="AB514">
            <v>0</v>
          </cell>
          <cell r="AC514">
            <v>0</v>
          </cell>
          <cell r="AD514">
            <v>0</v>
          </cell>
        </row>
        <row r="515">
          <cell r="B515" t="str">
            <v>MASON CO-REGULATEDSURCFUEL-RES MASON</v>
          </cell>
          <cell r="J515" t="str">
            <v>FUEL-RES MASON</v>
          </cell>
          <cell r="K515" t="str">
            <v>FUEL &amp; MATERIAL SURCHARGE</v>
          </cell>
          <cell r="S515">
            <v>0</v>
          </cell>
          <cell r="T515">
            <v>0</v>
          </cell>
          <cell r="U515">
            <v>0</v>
          </cell>
          <cell r="V515">
            <v>0</v>
          </cell>
          <cell r="W515">
            <v>0</v>
          </cell>
          <cell r="X515">
            <v>0</v>
          </cell>
          <cell r="Y515">
            <v>0</v>
          </cell>
          <cell r="Z515">
            <v>0</v>
          </cell>
          <cell r="AA515">
            <v>0</v>
          </cell>
          <cell r="AB515">
            <v>0</v>
          </cell>
          <cell r="AC515">
            <v>0</v>
          </cell>
          <cell r="AD515">
            <v>0</v>
          </cell>
        </row>
        <row r="516">
          <cell r="B516" t="str">
            <v>MASON CO-REGULATEDSURCFUEL-COM MASON</v>
          </cell>
          <cell r="J516" t="str">
            <v>FUEL-COM MASON</v>
          </cell>
          <cell r="K516" t="str">
            <v>FUEL &amp; MATERIAL SURCHARGE</v>
          </cell>
          <cell r="S516">
            <v>0</v>
          </cell>
          <cell r="T516">
            <v>0</v>
          </cell>
          <cell r="U516">
            <v>0</v>
          </cell>
          <cell r="V516">
            <v>0</v>
          </cell>
          <cell r="W516">
            <v>0</v>
          </cell>
          <cell r="X516">
            <v>0</v>
          </cell>
          <cell r="Y516">
            <v>0</v>
          </cell>
          <cell r="Z516">
            <v>0</v>
          </cell>
          <cell r="AA516">
            <v>0</v>
          </cell>
          <cell r="AB516">
            <v>0</v>
          </cell>
          <cell r="AC516">
            <v>0</v>
          </cell>
          <cell r="AD516">
            <v>0</v>
          </cell>
        </row>
        <row r="517">
          <cell r="B517" t="str">
            <v>MASON CO-REGULATEDSURCFUEL-RECY MASON</v>
          </cell>
          <cell r="J517" t="str">
            <v>FUEL-RECY MASON</v>
          </cell>
          <cell r="K517" t="str">
            <v>FUEL &amp; MATERIAL SURCHARGE</v>
          </cell>
          <cell r="S517">
            <v>0</v>
          </cell>
          <cell r="T517">
            <v>0</v>
          </cell>
          <cell r="U517">
            <v>0</v>
          </cell>
          <cell r="V517">
            <v>0</v>
          </cell>
          <cell r="W517">
            <v>0</v>
          </cell>
          <cell r="X517">
            <v>0</v>
          </cell>
          <cell r="Y517">
            <v>0</v>
          </cell>
          <cell r="Z517">
            <v>0</v>
          </cell>
          <cell r="AA517">
            <v>0</v>
          </cell>
          <cell r="AB517">
            <v>0</v>
          </cell>
          <cell r="AC517">
            <v>0</v>
          </cell>
          <cell r="AD517">
            <v>0</v>
          </cell>
        </row>
        <row r="518">
          <cell r="B518" t="str">
            <v>MASON CO-REGULATEDSURCFUEL-RES MASON</v>
          </cell>
          <cell r="J518" t="str">
            <v>FUEL-RES MASON</v>
          </cell>
          <cell r="K518" t="str">
            <v>FUEL &amp; MATERIAL SURCHARGE</v>
          </cell>
          <cell r="S518">
            <v>0</v>
          </cell>
          <cell r="T518">
            <v>0</v>
          </cell>
          <cell r="U518">
            <v>0</v>
          </cell>
          <cell r="V518">
            <v>0</v>
          </cell>
          <cell r="W518">
            <v>0</v>
          </cell>
          <cell r="X518">
            <v>0</v>
          </cell>
          <cell r="Y518">
            <v>0</v>
          </cell>
          <cell r="Z518">
            <v>0</v>
          </cell>
          <cell r="AA518">
            <v>0</v>
          </cell>
          <cell r="AB518">
            <v>0</v>
          </cell>
          <cell r="AC518">
            <v>0</v>
          </cell>
          <cell r="AD518">
            <v>0</v>
          </cell>
        </row>
        <row r="519">
          <cell r="B519" t="str">
            <v>MASON CO-REGULATEDSURCFUEL-ACCTG MASON</v>
          </cell>
          <cell r="J519" t="str">
            <v>FUEL-ACCTG MASON</v>
          </cell>
          <cell r="K519" t="str">
            <v>FUEL &amp; MATERIAL SURCHARGE</v>
          </cell>
          <cell r="S519">
            <v>0</v>
          </cell>
          <cell r="T519">
            <v>0</v>
          </cell>
          <cell r="U519">
            <v>0</v>
          </cell>
          <cell r="V519">
            <v>0</v>
          </cell>
          <cell r="W519">
            <v>0</v>
          </cell>
          <cell r="X519">
            <v>0</v>
          </cell>
          <cell r="Y519">
            <v>0</v>
          </cell>
          <cell r="Z519">
            <v>0</v>
          </cell>
          <cell r="AA519">
            <v>0</v>
          </cell>
          <cell r="AB519">
            <v>0</v>
          </cell>
          <cell r="AC519">
            <v>0</v>
          </cell>
          <cell r="AD519">
            <v>0</v>
          </cell>
        </row>
        <row r="520">
          <cell r="B520" t="str">
            <v>MASON CO-REGULATEDSURCFUEL-COM MASON</v>
          </cell>
          <cell r="J520" t="str">
            <v>FUEL-COM MASON</v>
          </cell>
          <cell r="K520" t="str">
            <v>FUEL &amp; MATERIAL SURCHARGE</v>
          </cell>
          <cell r="S520">
            <v>0</v>
          </cell>
          <cell r="T520">
            <v>0</v>
          </cell>
          <cell r="U520">
            <v>0</v>
          </cell>
          <cell r="V520">
            <v>0</v>
          </cell>
          <cell r="W520">
            <v>0</v>
          </cell>
          <cell r="X520">
            <v>0</v>
          </cell>
          <cell r="Y520">
            <v>0</v>
          </cell>
          <cell r="Z520">
            <v>0</v>
          </cell>
          <cell r="AA520">
            <v>0</v>
          </cell>
          <cell r="AB520">
            <v>0</v>
          </cell>
          <cell r="AC520">
            <v>0</v>
          </cell>
          <cell r="AD520">
            <v>0</v>
          </cell>
        </row>
        <row r="521">
          <cell r="B521" t="str">
            <v>MASON CO-REGULATEDSURCFUEL-RECY MASON</v>
          </cell>
          <cell r="J521" t="str">
            <v>FUEL-RECY MASON</v>
          </cell>
          <cell r="K521" t="str">
            <v>FUEL &amp; MATERIAL SURCHARGE</v>
          </cell>
          <cell r="S521">
            <v>0</v>
          </cell>
          <cell r="T521">
            <v>0</v>
          </cell>
          <cell r="U521">
            <v>0</v>
          </cell>
          <cell r="V521">
            <v>0</v>
          </cell>
          <cell r="W521">
            <v>0</v>
          </cell>
          <cell r="X521">
            <v>0</v>
          </cell>
          <cell r="Y521">
            <v>0</v>
          </cell>
          <cell r="Z521">
            <v>0</v>
          </cell>
          <cell r="AA521">
            <v>0</v>
          </cell>
          <cell r="AB521">
            <v>0</v>
          </cell>
          <cell r="AC521">
            <v>0</v>
          </cell>
          <cell r="AD521">
            <v>0</v>
          </cell>
        </row>
        <row r="522">
          <cell r="B522" t="str">
            <v>MASON CO-REGULATEDSURCFUEL-RES MASON</v>
          </cell>
          <cell r="J522" t="str">
            <v>FUEL-RES MASON</v>
          </cell>
          <cell r="K522" t="str">
            <v>FUEL &amp; MATERIAL SURCHARGE</v>
          </cell>
          <cell r="S522">
            <v>0</v>
          </cell>
          <cell r="T522">
            <v>0</v>
          </cell>
          <cell r="U522">
            <v>0</v>
          </cell>
          <cell r="V522">
            <v>0</v>
          </cell>
          <cell r="W522">
            <v>0</v>
          </cell>
          <cell r="X522">
            <v>0</v>
          </cell>
          <cell r="Y522">
            <v>0</v>
          </cell>
          <cell r="Z522">
            <v>0</v>
          </cell>
          <cell r="AA522">
            <v>0</v>
          </cell>
          <cell r="AB522">
            <v>0</v>
          </cell>
          <cell r="AC522">
            <v>0</v>
          </cell>
          <cell r="AD522">
            <v>0</v>
          </cell>
        </row>
        <row r="523">
          <cell r="B523" t="str">
            <v>MASON CO-REGULATEDSURCFUEL-COM MASON</v>
          </cell>
          <cell r="J523" t="str">
            <v>FUEL-COM MASON</v>
          </cell>
          <cell r="K523" t="str">
            <v>FUEL &amp; MATERIAL SURCHARGE</v>
          </cell>
          <cell r="S523">
            <v>0</v>
          </cell>
          <cell r="T523">
            <v>0</v>
          </cell>
          <cell r="U523">
            <v>0</v>
          </cell>
          <cell r="V523">
            <v>0</v>
          </cell>
          <cell r="W523">
            <v>0</v>
          </cell>
          <cell r="X523">
            <v>0</v>
          </cell>
          <cell r="Y523">
            <v>0</v>
          </cell>
          <cell r="Z523">
            <v>0</v>
          </cell>
          <cell r="AA523">
            <v>0</v>
          </cell>
          <cell r="AB523">
            <v>0</v>
          </cell>
          <cell r="AC523">
            <v>0</v>
          </cell>
          <cell r="AD523">
            <v>0</v>
          </cell>
        </row>
        <row r="524">
          <cell r="B524" t="str">
            <v>MASON CO-REGULATEDSURCFUEL-RECY MASON</v>
          </cell>
          <cell r="J524" t="str">
            <v>FUEL-RECY MASON</v>
          </cell>
          <cell r="K524" t="str">
            <v>FUEL &amp; MATERIAL SURCHARGE</v>
          </cell>
          <cell r="S524">
            <v>0</v>
          </cell>
          <cell r="T524">
            <v>0</v>
          </cell>
          <cell r="U524">
            <v>0</v>
          </cell>
          <cell r="V524">
            <v>0</v>
          </cell>
          <cell r="W524">
            <v>0</v>
          </cell>
          <cell r="X524">
            <v>0</v>
          </cell>
          <cell r="Y524">
            <v>0</v>
          </cell>
          <cell r="Z524">
            <v>0</v>
          </cell>
          <cell r="AA524">
            <v>0</v>
          </cell>
          <cell r="AB524">
            <v>0</v>
          </cell>
          <cell r="AC524">
            <v>0</v>
          </cell>
          <cell r="AD524">
            <v>0</v>
          </cell>
        </row>
        <row r="525">
          <cell r="B525" t="str">
            <v>MASON CO-REGULATEDSURCFUEL-RES MASON</v>
          </cell>
          <cell r="J525" t="str">
            <v>FUEL-RES MASON</v>
          </cell>
          <cell r="K525" t="str">
            <v>FUEL &amp; MATERIAL SURCHARGE</v>
          </cell>
          <cell r="S525">
            <v>0</v>
          </cell>
          <cell r="T525">
            <v>0</v>
          </cell>
          <cell r="U525">
            <v>0</v>
          </cell>
          <cell r="V525">
            <v>0</v>
          </cell>
          <cell r="W525">
            <v>0</v>
          </cell>
          <cell r="X525">
            <v>0</v>
          </cell>
          <cell r="Y525">
            <v>0</v>
          </cell>
          <cell r="Z525">
            <v>0</v>
          </cell>
          <cell r="AA525">
            <v>0</v>
          </cell>
          <cell r="AB525">
            <v>0</v>
          </cell>
          <cell r="AC525">
            <v>0</v>
          </cell>
          <cell r="AD525">
            <v>0</v>
          </cell>
        </row>
        <row r="526">
          <cell r="B526" t="str">
            <v>MASON CO-REGULATEDSURCFUEL-COM MASON</v>
          </cell>
          <cell r="J526" t="str">
            <v>FUEL-COM MASON</v>
          </cell>
          <cell r="K526" t="str">
            <v>FUEL &amp; MATERIAL SURCHARGE</v>
          </cell>
          <cell r="S526">
            <v>0</v>
          </cell>
          <cell r="T526">
            <v>0</v>
          </cell>
          <cell r="U526">
            <v>0</v>
          </cell>
          <cell r="V526">
            <v>0</v>
          </cell>
          <cell r="W526">
            <v>0</v>
          </cell>
          <cell r="X526">
            <v>0</v>
          </cell>
          <cell r="Y526">
            <v>0</v>
          </cell>
          <cell r="Z526">
            <v>0</v>
          </cell>
          <cell r="AA526">
            <v>0</v>
          </cell>
          <cell r="AB526">
            <v>0</v>
          </cell>
          <cell r="AC526">
            <v>0</v>
          </cell>
          <cell r="AD526">
            <v>0</v>
          </cell>
        </row>
        <row r="527">
          <cell r="B527" t="str">
            <v>MASON CO-REGULATEDSURCFUEL-RO MASON</v>
          </cell>
          <cell r="J527" t="str">
            <v>FUEL-RO MASON</v>
          </cell>
          <cell r="K527" t="str">
            <v>FUEL &amp; MATERIAL SURCHARGE</v>
          </cell>
          <cell r="S527">
            <v>0</v>
          </cell>
          <cell r="T527">
            <v>0</v>
          </cell>
          <cell r="U527">
            <v>0</v>
          </cell>
          <cell r="V527">
            <v>0</v>
          </cell>
          <cell r="W527">
            <v>0</v>
          </cell>
          <cell r="X527">
            <v>0</v>
          </cell>
          <cell r="Y527">
            <v>0</v>
          </cell>
          <cell r="Z527">
            <v>0</v>
          </cell>
          <cell r="AA527">
            <v>0</v>
          </cell>
          <cell r="AB527">
            <v>0</v>
          </cell>
          <cell r="AC527">
            <v>0</v>
          </cell>
          <cell r="AD527">
            <v>0</v>
          </cell>
        </row>
        <row r="528">
          <cell r="B528" t="str">
            <v>MASON CO-REGULATEDTAXESREF</v>
          </cell>
          <cell r="J528" t="str">
            <v>REF</v>
          </cell>
          <cell r="K528" t="str">
            <v>3.6% WA Refuse Tax</v>
          </cell>
          <cell r="S528">
            <v>51.23</v>
          </cell>
          <cell r="T528">
            <v>0</v>
          </cell>
          <cell r="U528">
            <v>0</v>
          </cell>
          <cell r="V528">
            <v>0</v>
          </cell>
          <cell r="W528">
            <v>0</v>
          </cell>
          <cell r="X528">
            <v>0</v>
          </cell>
          <cell r="Y528">
            <v>0</v>
          </cell>
          <cell r="Z528">
            <v>0</v>
          </cell>
          <cell r="AA528">
            <v>0</v>
          </cell>
          <cell r="AB528">
            <v>0</v>
          </cell>
          <cell r="AC528">
            <v>0</v>
          </cell>
          <cell r="AD528">
            <v>0</v>
          </cell>
        </row>
        <row r="529">
          <cell r="B529" t="str">
            <v>MASON CO-REGULATEDTAXESREF</v>
          </cell>
          <cell r="J529" t="str">
            <v>REF</v>
          </cell>
          <cell r="K529" t="str">
            <v>3.6% WA Refuse Tax</v>
          </cell>
          <cell r="S529">
            <v>1506.68</v>
          </cell>
          <cell r="T529">
            <v>0</v>
          </cell>
          <cell r="U529">
            <v>0</v>
          </cell>
          <cell r="V529">
            <v>0</v>
          </cell>
          <cell r="W529">
            <v>0</v>
          </cell>
          <cell r="X529">
            <v>0</v>
          </cell>
          <cell r="Y529">
            <v>0</v>
          </cell>
          <cell r="Z529">
            <v>0</v>
          </cell>
          <cell r="AA529">
            <v>0</v>
          </cell>
          <cell r="AB529">
            <v>0</v>
          </cell>
          <cell r="AC529">
            <v>0</v>
          </cell>
          <cell r="AD529">
            <v>0</v>
          </cell>
        </row>
        <row r="530">
          <cell r="B530" t="str">
            <v>MASON CO-REGULATEDTAXESSALES TAX</v>
          </cell>
          <cell r="J530" t="str">
            <v>SALES TAX</v>
          </cell>
          <cell r="K530" t="str">
            <v>8.5% Sales Tax</v>
          </cell>
          <cell r="S530">
            <v>555.24</v>
          </cell>
          <cell r="T530">
            <v>0</v>
          </cell>
          <cell r="U530">
            <v>0</v>
          </cell>
          <cell r="V530">
            <v>0</v>
          </cell>
          <cell r="W530">
            <v>0</v>
          </cell>
          <cell r="X530">
            <v>0</v>
          </cell>
          <cell r="Y530">
            <v>0</v>
          </cell>
          <cell r="Z530">
            <v>0</v>
          </cell>
          <cell r="AA530">
            <v>0</v>
          </cell>
          <cell r="AB530">
            <v>0</v>
          </cell>
          <cell r="AC530">
            <v>0</v>
          </cell>
          <cell r="AD530">
            <v>0</v>
          </cell>
        </row>
        <row r="531">
          <cell r="B531" t="str">
            <v>MASON CO-REGULATEDTAXESREF</v>
          </cell>
          <cell r="J531" t="str">
            <v>REF</v>
          </cell>
          <cell r="K531" t="str">
            <v>3.6% WA Refuse Tax</v>
          </cell>
          <cell r="S531">
            <v>11762.59</v>
          </cell>
          <cell r="T531">
            <v>0</v>
          </cell>
          <cell r="U531">
            <v>0</v>
          </cell>
          <cell r="V531">
            <v>0</v>
          </cell>
          <cell r="W531">
            <v>0</v>
          </cell>
          <cell r="X531">
            <v>0</v>
          </cell>
          <cell r="Y531">
            <v>0</v>
          </cell>
          <cell r="Z531">
            <v>0</v>
          </cell>
          <cell r="AA531">
            <v>0</v>
          </cell>
          <cell r="AB531">
            <v>0</v>
          </cell>
          <cell r="AC531">
            <v>0</v>
          </cell>
          <cell r="AD531">
            <v>0</v>
          </cell>
        </row>
        <row r="532">
          <cell r="B532" t="str">
            <v>MASON CO-REGULATEDTAXESREF</v>
          </cell>
          <cell r="J532" t="str">
            <v>REF</v>
          </cell>
          <cell r="K532" t="str">
            <v>3.6% WA Refuse Tax</v>
          </cell>
          <cell r="S532">
            <v>107.19</v>
          </cell>
          <cell r="T532">
            <v>0</v>
          </cell>
          <cell r="U532">
            <v>0</v>
          </cell>
          <cell r="V532">
            <v>0</v>
          </cell>
          <cell r="W532">
            <v>0</v>
          </cell>
          <cell r="X532">
            <v>0</v>
          </cell>
          <cell r="Y532">
            <v>0</v>
          </cell>
          <cell r="Z532">
            <v>0</v>
          </cell>
          <cell r="AA532">
            <v>0</v>
          </cell>
          <cell r="AB532">
            <v>0</v>
          </cell>
          <cell r="AC532">
            <v>0</v>
          </cell>
          <cell r="AD532">
            <v>0</v>
          </cell>
        </row>
        <row r="533">
          <cell r="B533" t="str">
            <v>MASON CO-REGULATEDTAXESSALES TAX</v>
          </cell>
          <cell r="J533" t="str">
            <v>SALES TAX</v>
          </cell>
          <cell r="K533" t="str">
            <v>8.5% Sales Tax</v>
          </cell>
          <cell r="S533">
            <v>6.14</v>
          </cell>
          <cell r="T533">
            <v>0</v>
          </cell>
          <cell r="U533">
            <v>0</v>
          </cell>
          <cell r="V533">
            <v>0</v>
          </cell>
          <cell r="W533">
            <v>0</v>
          </cell>
          <cell r="X533">
            <v>0</v>
          </cell>
          <cell r="Y533">
            <v>0</v>
          </cell>
          <cell r="Z533">
            <v>0</v>
          </cell>
          <cell r="AA533">
            <v>0</v>
          </cell>
          <cell r="AB533">
            <v>0</v>
          </cell>
          <cell r="AC533">
            <v>0</v>
          </cell>
          <cell r="AD533">
            <v>0</v>
          </cell>
        </row>
        <row r="534">
          <cell r="B534" t="str">
            <v>MASON CO-REGULATEDTAXESREF</v>
          </cell>
          <cell r="J534" t="str">
            <v>REF</v>
          </cell>
          <cell r="K534" t="str">
            <v>3.6% WA Refuse Tax</v>
          </cell>
          <cell r="S534">
            <v>1102.0999999999999</v>
          </cell>
          <cell r="T534">
            <v>0</v>
          </cell>
          <cell r="U534">
            <v>0</v>
          </cell>
          <cell r="V534">
            <v>0</v>
          </cell>
          <cell r="W534">
            <v>0</v>
          </cell>
          <cell r="X534">
            <v>0</v>
          </cell>
          <cell r="Y534">
            <v>0</v>
          </cell>
          <cell r="Z534">
            <v>0</v>
          </cell>
          <cell r="AA534">
            <v>0</v>
          </cell>
          <cell r="AB534">
            <v>0</v>
          </cell>
          <cell r="AC534">
            <v>0</v>
          </cell>
          <cell r="AD534">
            <v>0</v>
          </cell>
        </row>
        <row r="535">
          <cell r="B535" t="str">
            <v>MASON CO-REGULATEDTAXESSALES TAX</v>
          </cell>
          <cell r="J535" t="str">
            <v>SALES TAX</v>
          </cell>
          <cell r="K535" t="str">
            <v>8.5% Sales Tax</v>
          </cell>
          <cell r="S535">
            <v>615.86</v>
          </cell>
          <cell r="T535">
            <v>0</v>
          </cell>
          <cell r="U535">
            <v>0</v>
          </cell>
          <cell r="V535">
            <v>0</v>
          </cell>
          <cell r="W535">
            <v>0</v>
          </cell>
          <cell r="X535">
            <v>0</v>
          </cell>
          <cell r="Y535">
            <v>0</v>
          </cell>
          <cell r="Z535">
            <v>0</v>
          </cell>
          <cell r="AA535">
            <v>0</v>
          </cell>
          <cell r="AB535">
            <v>0</v>
          </cell>
          <cell r="AC535">
            <v>0</v>
          </cell>
          <cell r="AD535">
            <v>0</v>
          </cell>
        </row>
        <row r="536">
          <cell r="B536" t="str">
            <v>MASON CO-UNREGULATEDACCOUNTING ADJUSTMENTSFINCHG</v>
          </cell>
          <cell r="J536" t="str">
            <v>FINCHG</v>
          </cell>
          <cell r="K536" t="str">
            <v>LATE FEE</v>
          </cell>
          <cell r="S536">
            <v>26.23</v>
          </cell>
          <cell r="T536">
            <v>0</v>
          </cell>
          <cell r="U536">
            <v>0</v>
          </cell>
          <cell r="V536">
            <v>0</v>
          </cell>
          <cell r="W536">
            <v>0</v>
          </cell>
          <cell r="X536">
            <v>0</v>
          </cell>
          <cell r="Y536">
            <v>0</v>
          </cell>
          <cell r="Z536">
            <v>0</v>
          </cell>
          <cell r="AA536">
            <v>0</v>
          </cell>
          <cell r="AB536">
            <v>0</v>
          </cell>
          <cell r="AC536">
            <v>0</v>
          </cell>
          <cell r="AD536">
            <v>0</v>
          </cell>
        </row>
        <row r="537">
          <cell r="B537" t="str">
            <v>MASON CO-UNREGULATEDACCOUNTING ADJUSTMENTSMM</v>
          </cell>
          <cell r="J537" t="str">
            <v>MM</v>
          </cell>
          <cell r="K537" t="str">
            <v>MOVE MONEY</v>
          </cell>
          <cell r="S537">
            <v>175.39</v>
          </cell>
          <cell r="T537">
            <v>0</v>
          </cell>
          <cell r="U537">
            <v>0</v>
          </cell>
          <cell r="V537">
            <v>0</v>
          </cell>
          <cell r="W537">
            <v>0</v>
          </cell>
          <cell r="X537">
            <v>0</v>
          </cell>
          <cell r="Y537">
            <v>0</v>
          </cell>
          <cell r="Z537">
            <v>0</v>
          </cell>
          <cell r="AA537">
            <v>0</v>
          </cell>
          <cell r="AB537">
            <v>0</v>
          </cell>
          <cell r="AC537">
            <v>0</v>
          </cell>
          <cell r="AD537">
            <v>0</v>
          </cell>
        </row>
        <row r="538">
          <cell r="B538" t="str">
            <v>MASON CO-UNREGULATEDCOMMERCIAL - REARLOADUNLOCKRECY</v>
          </cell>
          <cell r="J538" t="str">
            <v>UNLOCKRECY</v>
          </cell>
          <cell r="K538" t="str">
            <v>UNLOCK / UNLATCH RECY</v>
          </cell>
          <cell r="S538">
            <v>15.18</v>
          </cell>
          <cell r="T538">
            <v>0</v>
          </cell>
          <cell r="U538">
            <v>0</v>
          </cell>
          <cell r="V538">
            <v>0</v>
          </cell>
          <cell r="W538">
            <v>0</v>
          </cell>
          <cell r="X538">
            <v>0</v>
          </cell>
          <cell r="Y538">
            <v>0</v>
          </cell>
          <cell r="Z538">
            <v>0</v>
          </cell>
          <cell r="AA538">
            <v>0</v>
          </cell>
          <cell r="AB538">
            <v>0</v>
          </cell>
          <cell r="AC538">
            <v>0</v>
          </cell>
          <cell r="AD538">
            <v>0</v>
          </cell>
        </row>
        <row r="539">
          <cell r="B539" t="str">
            <v>MASON CO-UNREGULATEDCOMMERCIAL - REARLOADSCI</v>
          </cell>
          <cell r="J539" t="str">
            <v>SCI</v>
          </cell>
          <cell r="K539" t="str">
            <v>SHRED CALL IN</v>
          </cell>
          <cell r="S539">
            <v>63</v>
          </cell>
          <cell r="T539">
            <v>0</v>
          </cell>
          <cell r="U539">
            <v>0</v>
          </cell>
          <cell r="V539">
            <v>0</v>
          </cell>
          <cell r="W539">
            <v>0</v>
          </cell>
          <cell r="X539">
            <v>0</v>
          </cell>
          <cell r="Y539">
            <v>0</v>
          </cell>
          <cell r="Z539">
            <v>0</v>
          </cell>
          <cell r="AA539">
            <v>0</v>
          </cell>
          <cell r="AB539">
            <v>0</v>
          </cell>
          <cell r="AC539">
            <v>0</v>
          </cell>
          <cell r="AD539">
            <v>0</v>
          </cell>
        </row>
        <row r="540">
          <cell r="B540" t="str">
            <v>MASON CO-UNREGULATEDCOMMERCIAL - REARLOADSQUAX</v>
          </cell>
          <cell r="J540" t="str">
            <v>SQUAX</v>
          </cell>
          <cell r="K540" t="str">
            <v>SQUAXIN ISLAND CONTRACT</v>
          </cell>
          <cell r="S540">
            <v>8486.08</v>
          </cell>
          <cell r="T540">
            <v>0</v>
          </cell>
          <cell r="U540">
            <v>0</v>
          </cell>
          <cell r="V540">
            <v>0</v>
          </cell>
          <cell r="W540">
            <v>0</v>
          </cell>
          <cell r="X540">
            <v>0</v>
          </cell>
          <cell r="Y540">
            <v>0</v>
          </cell>
          <cell r="Z540">
            <v>0</v>
          </cell>
          <cell r="AA540">
            <v>0</v>
          </cell>
          <cell r="AB540">
            <v>0</v>
          </cell>
          <cell r="AC540">
            <v>0</v>
          </cell>
          <cell r="AD540">
            <v>0</v>
          </cell>
        </row>
        <row r="541">
          <cell r="B541" t="str">
            <v>MASON CO-UNREGULATEDCOMMERCIAL RECYCLE96CRCOGE1</v>
          </cell>
          <cell r="J541" t="str">
            <v>96CRCOGE1</v>
          </cell>
          <cell r="K541" t="str">
            <v>96 COMMINGLE WG-EOW</v>
          </cell>
          <cell r="S541">
            <v>701.08</v>
          </cell>
          <cell r="T541">
            <v>0</v>
          </cell>
          <cell r="U541">
            <v>0</v>
          </cell>
          <cell r="V541">
            <v>0</v>
          </cell>
          <cell r="W541">
            <v>0</v>
          </cell>
          <cell r="X541">
            <v>0</v>
          </cell>
          <cell r="Y541">
            <v>0</v>
          </cell>
          <cell r="Z541">
            <v>0</v>
          </cell>
          <cell r="AA541">
            <v>0</v>
          </cell>
          <cell r="AB541">
            <v>0</v>
          </cell>
          <cell r="AC541">
            <v>0</v>
          </cell>
          <cell r="AD541">
            <v>0</v>
          </cell>
        </row>
        <row r="542">
          <cell r="B542" t="str">
            <v>MASON CO-UNREGULATEDCOMMERCIAL RECYCLE96CRCOGM1</v>
          </cell>
          <cell r="J542" t="str">
            <v>96CRCOGM1</v>
          </cell>
          <cell r="K542" t="str">
            <v>96 COMMINGLE WGMNTHLY</v>
          </cell>
          <cell r="S542">
            <v>254.08</v>
          </cell>
          <cell r="T542">
            <v>0</v>
          </cell>
          <cell r="U542">
            <v>0</v>
          </cell>
          <cell r="V542">
            <v>0</v>
          </cell>
          <cell r="W542">
            <v>0</v>
          </cell>
          <cell r="X542">
            <v>0</v>
          </cell>
          <cell r="Y542">
            <v>0</v>
          </cell>
          <cell r="Z542">
            <v>0</v>
          </cell>
          <cell r="AA542">
            <v>0</v>
          </cell>
          <cell r="AB542">
            <v>0</v>
          </cell>
          <cell r="AC542">
            <v>0</v>
          </cell>
          <cell r="AD542">
            <v>0</v>
          </cell>
        </row>
        <row r="543">
          <cell r="B543" t="str">
            <v>MASON CO-UNREGULATEDCOMMERCIAL RECYCLE96CRCOGW1</v>
          </cell>
          <cell r="J543" t="str">
            <v>96CRCOGW1</v>
          </cell>
          <cell r="K543" t="str">
            <v>96 COMMINGLE WG-WEEKLY</v>
          </cell>
          <cell r="S543">
            <v>621.05999999999995</v>
          </cell>
          <cell r="T543">
            <v>0</v>
          </cell>
          <cell r="U543">
            <v>0</v>
          </cell>
          <cell r="V543">
            <v>0</v>
          </cell>
          <cell r="W543">
            <v>0</v>
          </cell>
          <cell r="X543">
            <v>0</v>
          </cell>
          <cell r="Y543">
            <v>0</v>
          </cell>
          <cell r="Z543">
            <v>0</v>
          </cell>
          <cell r="AA543">
            <v>0</v>
          </cell>
          <cell r="AB543">
            <v>0</v>
          </cell>
          <cell r="AC543">
            <v>0</v>
          </cell>
          <cell r="AD543">
            <v>0</v>
          </cell>
        </row>
        <row r="544">
          <cell r="B544" t="str">
            <v>MASON CO-UNREGULATEDCOMMERCIAL RECYCLE96CRCONGE1</v>
          </cell>
          <cell r="J544" t="str">
            <v>96CRCONGE1</v>
          </cell>
          <cell r="K544" t="str">
            <v>96 COMMINGLE NG-EOW</v>
          </cell>
          <cell r="S544">
            <v>1434.31</v>
          </cell>
          <cell r="T544">
            <v>0</v>
          </cell>
          <cell r="U544">
            <v>0</v>
          </cell>
          <cell r="V544">
            <v>0</v>
          </cell>
          <cell r="W544">
            <v>0</v>
          </cell>
          <cell r="X544">
            <v>0</v>
          </cell>
          <cell r="Y544">
            <v>0</v>
          </cell>
          <cell r="Z544">
            <v>0</v>
          </cell>
          <cell r="AA544">
            <v>0</v>
          </cell>
          <cell r="AB544">
            <v>0</v>
          </cell>
          <cell r="AC544">
            <v>0</v>
          </cell>
          <cell r="AD544">
            <v>0</v>
          </cell>
        </row>
        <row r="545">
          <cell r="B545" t="str">
            <v>MASON CO-UNREGULATEDCOMMERCIAL RECYCLE96CRCONGM1</v>
          </cell>
          <cell r="J545" t="str">
            <v>96CRCONGM1</v>
          </cell>
          <cell r="K545" t="str">
            <v>96 COMMINGLE NG-MNTHLY</v>
          </cell>
          <cell r="S545">
            <v>492.28</v>
          </cell>
          <cell r="T545">
            <v>0</v>
          </cell>
          <cell r="U545">
            <v>0</v>
          </cell>
          <cell r="V545">
            <v>0</v>
          </cell>
          <cell r="W545">
            <v>0</v>
          </cell>
          <cell r="X545">
            <v>0</v>
          </cell>
          <cell r="Y545">
            <v>0</v>
          </cell>
          <cell r="Z545">
            <v>0</v>
          </cell>
          <cell r="AA545">
            <v>0</v>
          </cell>
          <cell r="AB545">
            <v>0</v>
          </cell>
          <cell r="AC545">
            <v>0</v>
          </cell>
          <cell r="AD545">
            <v>0</v>
          </cell>
        </row>
        <row r="546">
          <cell r="B546" t="str">
            <v>MASON CO-UNREGULATEDCOMMERCIAL RECYCLE96CRCONGW1</v>
          </cell>
          <cell r="J546" t="str">
            <v>96CRCONGW1</v>
          </cell>
          <cell r="K546" t="str">
            <v>96 COMMINGLE NG-WEEKLY</v>
          </cell>
          <cell r="S546">
            <v>1424.28</v>
          </cell>
          <cell r="T546">
            <v>0</v>
          </cell>
          <cell r="U546">
            <v>0</v>
          </cell>
          <cell r="V546">
            <v>0</v>
          </cell>
          <cell r="W546">
            <v>0</v>
          </cell>
          <cell r="X546">
            <v>0</v>
          </cell>
          <cell r="Y546">
            <v>0</v>
          </cell>
          <cell r="Z546">
            <v>0</v>
          </cell>
          <cell r="AA546">
            <v>0</v>
          </cell>
          <cell r="AB546">
            <v>0</v>
          </cell>
          <cell r="AC546">
            <v>0</v>
          </cell>
          <cell r="AD546">
            <v>0</v>
          </cell>
        </row>
        <row r="547">
          <cell r="B547" t="str">
            <v xml:space="preserve">MASON CO-UNREGULATEDCOMMERCIAL RECYCLER2YDOCCE </v>
          </cell>
          <cell r="J547" t="str">
            <v xml:space="preserve">R2YDOCCE </v>
          </cell>
          <cell r="K547" t="str">
            <v>2YD OCC-EOW</v>
          </cell>
          <cell r="S547">
            <v>1877.6</v>
          </cell>
          <cell r="T547">
            <v>0</v>
          </cell>
          <cell r="U547">
            <v>0</v>
          </cell>
          <cell r="V547">
            <v>0</v>
          </cell>
          <cell r="W547">
            <v>0</v>
          </cell>
          <cell r="X547">
            <v>0</v>
          </cell>
          <cell r="Y547">
            <v>0</v>
          </cell>
          <cell r="Z547">
            <v>0</v>
          </cell>
          <cell r="AA547">
            <v>0</v>
          </cell>
          <cell r="AB547">
            <v>0</v>
          </cell>
          <cell r="AC547">
            <v>0</v>
          </cell>
          <cell r="AD547">
            <v>0</v>
          </cell>
        </row>
        <row r="548">
          <cell r="B548" t="str">
            <v>MASON CO-UNREGULATEDCOMMERCIAL RECYCLER2YDOCCEX</v>
          </cell>
          <cell r="J548" t="str">
            <v>R2YDOCCEX</v>
          </cell>
          <cell r="K548" t="str">
            <v>2YD OCC-EXTRA CONTAINER</v>
          </cell>
          <cell r="S548">
            <v>724.74</v>
          </cell>
          <cell r="T548">
            <v>0</v>
          </cell>
          <cell r="U548">
            <v>0</v>
          </cell>
          <cell r="V548">
            <v>0</v>
          </cell>
          <cell r="W548">
            <v>0</v>
          </cell>
          <cell r="X548">
            <v>0</v>
          </cell>
          <cell r="Y548">
            <v>0</v>
          </cell>
          <cell r="Z548">
            <v>0</v>
          </cell>
          <cell r="AA548">
            <v>0</v>
          </cell>
          <cell r="AB548">
            <v>0</v>
          </cell>
          <cell r="AC548">
            <v>0</v>
          </cell>
          <cell r="AD548">
            <v>0</v>
          </cell>
        </row>
        <row r="549">
          <cell r="B549" t="str">
            <v>MASON CO-UNREGULATEDCOMMERCIAL RECYCLER2YDOCCM</v>
          </cell>
          <cell r="J549" t="str">
            <v>R2YDOCCM</v>
          </cell>
          <cell r="K549" t="str">
            <v>2YD OCC-MNTHLY</v>
          </cell>
          <cell r="S549">
            <v>938.08</v>
          </cell>
          <cell r="T549">
            <v>0</v>
          </cell>
          <cell r="U549">
            <v>0</v>
          </cell>
          <cell r="V549">
            <v>0</v>
          </cell>
          <cell r="W549">
            <v>0</v>
          </cell>
          <cell r="X549">
            <v>0</v>
          </cell>
          <cell r="Y549">
            <v>0</v>
          </cell>
          <cell r="Z549">
            <v>0</v>
          </cell>
          <cell r="AA549">
            <v>0</v>
          </cell>
          <cell r="AB549">
            <v>0</v>
          </cell>
          <cell r="AC549">
            <v>0</v>
          </cell>
          <cell r="AD549">
            <v>0</v>
          </cell>
        </row>
        <row r="550">
          <cell r="B550" t="str">
            <v>MASON CO-UNREGULATEDCOMMERCIAL RECYCLER2YDOCCOC</v>
          </cell>
          <cell r="J550" t="str">
            <v>R2YDOCCOC</v>
          </cell>
          <cell r="K550" t="str">
            <v>2YD OCC-ON CALL</v>
          </cell>
          <cell r="S550">
            <v>36.08</v>
          </cell>
          <cell r="T550">
            <v>0</v>
          </cell>
          <cell r="U550">
            <v>0</v>
          </cell>
          <cell r="V550">
            <v>0</v>
          </cell>
          <cell r="W550">
            <v>0</v>
          </cell>
          <cell r="X550">
            <v>0</v>
          </cell>
          <cell r="Y550">
            <v>0</v>
          </cell>
          <cell r="Z550">
            <v>0</v>
          </cell>
          <cell r="AA550">
            <v>0</v>
          </cell>
          <cell r="AB550">
            <v>0</v>
          </cell>
          <cell r="AC550">
            <v>0</v>
          </cell>
          <cell r="AD550">
            <v>0</v>
          </cell>
        </row>
        <row r="551">
          <cell r="B551" t="str">
            <v>MASON CO-UNREGULATEDCOMMERCIAL RECYCLER2YDOCCW</v>
          </cell>
          <cell r="J551" t="str">
            <v>R2YDOCCW</v>
          </cell>
          <cell r="K551" t="str">
            <v>2YD OCC-WEEKLY</v>
          </cell>
          <cell r="S551">
            <v>2752.04</v>
          </cell>
          <cell r="T551">
            <v>0</v>
          </cell>
          <cell r="U551">
            <v>0</v>
          </cell>
          <cell r="V551">
            <v>0</v>
          </cell>
          <cell r="W551">
            <v>0</v>
          </cell>
          <cell r="X551">
            <v>0</v>
          </cell>
          <cell r="Y551">
            <v>0</v>
          </cell>
          <cell r="Z551">
            <v>0</v>
          </cell>
          <cell r="AA551">
            <v>0</v>
          </cell>
          <cell r="AB551">
            <v>0</v>
          </cell>
          <cell r="AC551">
            <v>0</v>
          </cell>
          <cell r="AD551">
            <v>0</v>
          </cell>
        </row>
        <row r="552">
          <cell r="B552" t="str">
            <v>MASON CO-UNREGULATEDCOMMERCIAL RECYCLERECYLOCK</v>
          </cell>
          <cell r="J552" t="str">
            <v>RECYLOCK</v>
          </cell>
          <cell r="K552" t="str">
            <v>LOCK/UNLOCK RECYCLING</v>
          </cell>
          <cell r="S552">
            <v>32.89</v>
          </cell>
          <cell r="T552">
            <v>0</v>
          </cell>
          <cell r="U552">
            <v>0</v>
          </cell>
          <cell r="V552">
            <v>0</v>
          </cell>
          <cell r="W552">
            <v>0</v>
          </cell>
          <cell r="X552">
            <v>0</v>
          </cell>
          <cell r="Y552">
            <v>0</v>
          </cell>
          <cell r="Z552">
            <v>0</v>
          </cell>
          <cell r="AA552">
            <v>0</v>
          </cell>
          <cell r="AB552">
            <v>0</v>
          </cell>
          <cell r="AC552">
            <v>0</v>
          </cell>
          <cell r="AD552">
            <v>0</v>
          </cell>
        </row>
        <row r="553">
          <cell r="B553" t="str">
            <v>MASON CO-UNREGULATEDCOMMERCIAL RECYCLEWLKNRECY</v>
          </cell>
          <cell r="J553" t="str">
            <v>WLKNRECY</v>
          </cell>
          <cell r="K553" t="str">
            <v>WALK IN RECYCLE</v>
          </cell>
          <cell r="S553">
            <v>5.32</v>
          </cell>
          <cell r="T553">
            <v>0</v>
          </cell>
          <cell r="U553">
            <v>0</v>
          </cell>
          <cell r="V553">
            <v>0</v>
          </cell>
          <cell r="W553">
            <v>0</v>
          </cell>
          <cell r="X553">
            <v>0</v>
          </cell>
          <cell r="Y553">
            <v>0</v>
          </cell>
          <cell r="Z553">
            <v>0</v>
          </cell>
          <cell r="AA553">
            <v>0</v>
          </cell>
          <cell r="AB553">
            <v>0</v>
          </cell>
          <cell r="AC553">
            <v>0</v>
          </cell>
          <cell r="AD553">
            <v>0</v>
          </cell>
        </row>
        <row r="554">
          <cell r="B554" t="str">
            <v>MASON CO-UNREGULATEDCOMMERCIAL RECYCLE96CRCOGOC</v>
          </cell>
          <cell r="J554" t="str">
            <v>96CRCOGOC</v>
          </cell>
          <cell r="K554" t="str">
            <v>96 COMMINGLE WGON CALL</v>
          </cell>
          <cell r="S554">
            <v>49.22</v>
          </cell>
          <cell r="T554">
            <v>0</v>
          </cell>
          <cell r="U554">
            <v>0</v>
          </cell>
          <cell r="V554">
            <v>0</v>
          </cell>
          <cell r="W554">
            <v>0</v>
          </cell>
          <cell r="X554">
            <v>0</v>
          </cell>
          <cell r="Y554">
            <v>0</v>
          </cell>
          <cell r="Z554">
            <v>0</v>
          </cell>
          <cell r="AA554">
            <v>0</v>
          </cell>
          <cell r="AB554">
            <v>0</v>
          </cell>
          <cell r="AC554">
            <v>0</v>
          </cell>
          <cell r="AD554">
            <v>0</v>
          </cell>
        </row>
        <row r="555">
          <cell r="B555" t="str">
            <v>MASON CO-UNREGULATEDCOMMERCIAL RECYCLE96CRCONGOC</v>
          </cell>
          <cell r="J555" t="str">
            <v>96CRCONGOC</v>
          </cell>
          <cell r="K555" t="str">
            <v>96 COMMINGLE NGON CALL</v>
          </cell>
          <cell r="S555">
            <v>162.75</v>
          </cell>
          <cell r="T555">
            <v>0</v>
          </cell>
          <cell r="U555">
            <v>0</v>
          </cell>
          <cell r="V555">
            <v>0</v>
          </cell>
          <cell r="W555">
            <v>0</v>
          </cell>
          <cell r="X555">
            <v>0</v>
          </cell>
          <cell r="Y555">
            <v>0</v>
          </cell>
          <cell r="Z555">
            <v>0</v>
          </cell>
          <cell r="AA555">
            <v>0</v>
          </cell>
          <cell r="AB555">
            <v>0</v>
          </cell>
          <cell r="AC555">
            <v>0</v>
          </cell>
          <cell r="AD555">
            <v>0</v>
          </cell>
        </row>
        <row r="556">
          <cell r="B556" t="str">
            <v>MASON CO-UNREGULATEDCOMMERCIAL RECYCLECDELOCC</v>
          </cell>
          <cell r="J556" t="str">
            <v>CDELOCC</v>
          </cell>
          <cell r="K556" t="str">
            <v>CARDBOARD DELIVERY</v>
          </cell>
          <cell r="S556">
            <v>54</v>
          </cell>
          <cell r="T556">
            <v>0</v>
          </cell>
          <cell r="U556">
            <v>0</v>
          </cell>
          <cell r="V556">
            <v>0</v>
          </cell>
          <cell r="W556">
            <v>0</v>
          </cell>
          <cell r="X556">
            <v>0</v>
          </cell>
          <cell r="Y556">
            <v>0</v>
          </cell>
          <cell r="Z556">
            <v>0</v>
          </cell>
          <cell r="AA556">
            <v>0</v>
          </cell>
          <cell r="AB556">
            <v>0</v>
          </cell>
          <cell r="AC556">
            <v>0</v>
          </cell>
          <cell r="AD556">
            <v>0</v>
          </cell>
        </row>
        <row r="557">
          <cell r="B557" t="str">
            <v>MASON CO-UNREGULATEDCOMMERCIAL RECYCLEDEL-REC</v>
          </cell>
          <cell r="J557" t="str">
            <v>DEL-REC</v>
          </cell>
          <cell r="K557" t="str">
            <v>DELIVER RECYCLE BIN</v>
          </cell>
          <cell r="S557">
            <v>10</v>
          </cell>
          <cell r="T557">
            <v>0</v>
          </cell>
          <cell r="U557">
            <v>0</v>
          </cell>
          <cell r="V557">
            <v>0</v>
          </cell>
          <cell r="W557">
            <v>0</v>
          </cell>
          <cell r="X557">
            <v>0</v>
          </cell>
          <cell r="Y557">
            <v>0</v>
          </cell>
          <cell r="Z557">
            <v>0</v>
          </cell>
          <cell r="AA557">
            <v>0</v>
          </cell>
          <cell r="AB557">
            <v>0</v>
          </cell>
          <cell r="AC557">
            <v>0</v>
          </cell>
          <cell r="AD557">
            <v>0</v>
          </cell>
        </row>
        <row r="558">
          <cell r="B558" t="str">
            <v>MASON CO-UNREGULATEDCOMMERCIAL RECYCLER2YDOCCOC</v>
          </cell>
          <cell r="J558" t="str">
            <v>R2YDOCCOC</v>
          </cell>
          <cell r="K558" t="str">
            <v>2YD OCC-ON CALL</v>
          </cell>
          <cell r="S558">
            <v>252.56</v>
          </cell>
          <cell r="T558">
            <v>0</v>
          </cell>
          <cell r="U558">
            <v>0</v>
          </cell>
          <cell r="V558">
            <v>0</v>
          </cell>
          <cell r="W558">
            <v>0</v>
          </cell>
          <cell r="X558">
            <v>0</v>
          </cell>
          <cell r="Y558">
            <v>0</v>
          </cell>
          <cell r="Z558">
            <v>0</v>
          </cell>
          <cell r="AA558">
            <v>0</v>
          </cell>
          <cell r="AB558">
            <v>0</v>
          </cell>
          <cell r="AC558">
            <v>0</v>
          </cell>
          <cell r="AD558">
            <v>0</v>
          </cell>
        </row>
        <row r="559">
          <cell r="B559" t="str">
            <v>MASON CO-UNREGULATEDCOMMERCIAL RECYCLERECYLOCK</v>
          </cell>
          <cell r="J559" t="str">
            <v>RECYLOCK</v>
          </cell>
          <cell r="K559" t="str">
            <v>LOCK/UNLOCK RECYCLING</v>
          </cell>
          <cell r="S559">
            <v>10.119999999999999</v>
          </cell>
          <cell r="T559">
            <v>0</v>
          </cell>
          <cell r="U559">
            <v>0</v>
          </cell>
          <cell r="V559">
            <v>0</v>
          </cell>
          <cell r="W559">
            <v>0</v>
          </cell>
          <cell r="X559">
            <v>0</v>
          </cell>
          <cell r="Y559">
            <v>0</v>
          </cell>
          <cell r="Z559">
            <v>0</v>
          </cell>
          <cell r="AA559">
            <v>0</v>
          </cell>
          <cell r="AB559">
            <v>0</v>
          </cell>
          <cell r="AC559">
            <v>0</v>
          </cell>
          <cell r="AD559">
            <v>0</v>
          </cell>
        </row>
        <row r="560">
          <cell r="B560" t="str">
            <v>MASON CO-UNREGULATEDCOMMERCIAL RECYCLEROLLOUTOCC</v>
          </cell>
          <cell r="J560" t="str">
            <v>ROLLOUTOCC</v>
          </cell>
          <cell r="K560" t="str">
            <v>ROLL OUT FEE - RECYCLE</v>
          </cell>
          <cell r="S560">
            <v>349.2</v>
          </cell>
          <cell r="T560">
            <v>0</v>
          </cell>
          <cell r="U560">
            <v>0</v>
          </cell>
          <cell r="V560">
            <v>0</v>
          </cell>
          <cell r="W560">
            <v>0</v>
          </cell>
          <cell r="X560">
            <v>0</v>
          </cell>
          <cell r="Y560">
            <v>0</v>
          </cell>
          <cell r="Z560">
            <v>0</v>
          </cell>
          <cell r="AA560">
            <v>0</v>
          </cell>
          <cell r="AB560">
            <v>0</v>
          </cell>
          <cell r="AC560">
            <v>0</v>
          </cell>
          <cell r="AD560">
            <v>0</v>
          </cell>
        </row>
        <row r="561">
          <cell r="B561" t="str">
            <v>MASON CO-UNREGULATEDCOMMERCIAL RECYCLEWLKNRECY</v>
          </cell>
          <cell r="J561" t="str">
            <v>WLKNRECY</v>
          </cell>
          <cell r="K561" t="str">
            <v>WALK IN RECYCLE</v>
          </cell>
          <cell r="S561">
            <v>255.36</v>
          </cell>
          <cell r="T561">
            <v>0</v>
          </cell>
          <cell r="U561">
            <v>0</v>
          </cell>
          <cell r="V561">
            <v>0</v>
          </cell>
          <cell r="W561">
            <v>0</v>
          </cell>
          <cell r="X561">
            <v>0</v>
          </cell>
          <cell r="Y561">
            <v>0</v>
          </cell>
          <cell r="Z561">
            <v>0</v>
          </cell>
          <cell r="AA561">
            <v>0</v>
          </cell>
          <cell r="AB561">
            <v>0</v>
          </cell>
          <cell r="AC561">
            <v>0</v>
          </cell>
          <cell r="AD561">
            <v>0</v>
          </cell>
        </row>
        <row r="562">
          <cell r="B562" t="str">
            <v>MASON CO-UNREGULATEDPAYMENTSCC-KOL</v>
          </cell>
          <cell r="J562" t="str">
            <v>CC-KOL</v>
          </cell>
          <cell r="K562" t="str">
            <v>ONLINE PAYMENT-CC</v>
          </cell>
          <cell r="S562">
            <v>-2782.25</v>
          </cell>
          <cell r="T562">
            <v>0</v>
          </cell>
          <cell r="U562">
            <v>0</v>
          </cell>
          <cell r="V562">
            <v>0</v>
          </cell>
          <cell r="W562">
            <v>0</v>
          </cell>
          <cell r="X562">
            <v>0</v>
          </cell>
          <cell r="Y562">
            <v>0</v>
          </cell>
          <cell r="Z562">
            <v>0</v>
          </cell>
          <cell r="AA562">
            <v>0</v>
          </cell>
          <cell r="AB562">
            <v>0</v>
          </cell>
          <cell r="AC562">
            <v>0</v>
          </cell>
          <cell r="AD562">
            <v>0</v>
          </cell>
        </row>
        <row r="563">
          <cell r="B563" t="str">
            <v>MASON CO-UNREGULATEDPAYMENTSPAY</v>
          </cell>
          <cell r="J563" t="str">
            <v>PAY</v>
          </cell>
          <cell r="K563" t="str">
            <v>PAYMENT-THANK YOU!</v>
          </cell>
          <cell r="S563">
            <v>-11233.19</v>
          </cell>
          <cell r="T563">
            <v>0</v>
          </cell>
          <cell r="U563">
            <v>0</v>
          </cell>
          <cell r="V563">
            <v>0</v>
          </cell>
          <cell r="W563">
            <v>0</v>
          </cell>
          <cell r="X563">
            <v>0</v>
          </cell>
          <cell r="Y563">
            <v>0</v>
          </cell>
          <cell r="Z563">
            <v>0</v>
          </cell>
          <cell r="AA563">
            <v>0</v>
          </cell>
          <cell r="AB563">
            <v>0</v>
          </cell>
          <cell r="AC563">
            <v>0</v>
          </cell>
          <cell r="AD563">
            <v>0</v>
          </cell>
        </row>
        <row r="564">
          <cell r="B564" t="str">
            <v>MASON CO-UNREGULATEDPAYMENTSPAY-CFREE</v>
          </cell>
          <cell r="J564" t="str">
            <v>PAY-CFREE</v>
          </cell>
          <cell r="K564" t="str">
            <v>PAYMENT-THANK YOU</v>
          </cell>
          <cell r="S564">
            <v>-177.47</v>
          </cell>
          <cell r="T564">
            <v>0</v>
          </cell>
          <cell r="U564">
            <v>0</v>
          </cell>
          <cell r="V564">
            <v>0</v>
          </cell>
          <cell r="W564">
            <v>0</v>
          </cell>
          <cell r="X564">
            <v>0</v>
          </cell>
          <cell r="Y564">
            <v>0</v>
          </cell>
          <cell r="Z564">
            <v>0</v>
          </cell>
          <cell r="AA564">
            <v>0</v>
          </cell>
          <cell r="AB564">
            <v>0</v>
          </cell>
          <cell r="AC564">
            <v>0</v>
          </cell>
          <cell r="AD564">
            <v>0</v>
          </cell>
        </row>
        <row r="565">
          <cell r="B565" t="str">
            <v>MASON CO-UNREGULATEDPAYMENTSPAY-KOL</v>
          </cell>
          <cell r="J565" t="str">
            <v>PAY-KOL</v>
          </cell>
          <cell r="K565" t="str">
            <v>PAYMENT-THANK YOU - OL</v>
          </cell>
          <cell r="S565">
            <v>-1885.07</v>
          </cell>
          <cell r="T565">
            <v>0</v>
          </cell>
          <cell r="U565">
            <v>0</v>
          </cell>
          <cell r="V565">
            <v>0</v>
          </cell>
          <cell r="W565">
            <v>0</v>
          </cell>
          <cell r="X565">
            <v>0</v>
          </cell>
          <cell r="Y565">
            <v>0</v>
          </cell>
          <cell r="Z565">
            <v>0</v>
          </cell>
          <cell r="AA565">
            <v>0</v>
          </cell>
          <cell r="AB565">
            <v>0</v>
          </cell>
          <cell r="AC565">
            <v>0</v>
          </cell>
          <cell r="AD565">
            <v>0</v>
          </cell>
        </row>
        <row r="566">
          <cell r="B566" t="str">
            <v>MASON CO-UNREGULATEDPAYMENTSPAY-NATL</v>
          </cell>
          <cell r="J566" t="str">
            <v>PAY-NATL</v>
          </cell>
          <cell r="K566" t="str">
            <v>PAYMENT THANK YOU</v>
          </cell>
          <cell r="S566">
            <v>-255.19</v>
          </cell>
          <cell r="T566">
            <v>0</v>
          </cell>
          <cell r="U566">
            <v>0</v>
          </cell>
          <cell r="V566">
            <v>0</v>
          </cell>
          <cell r="W566">
            <v>0</v>
          </cell>
          <cell r="X566">
            <v>0</v>
          </cell>
          <cell r="Y566">
            <v>0</v>
          </cell>
          <cell r="Z566">
            <v>0</v>
          </cell>
          <cell r="AA566">
            <v>0</v>
          </cell>
          <cell r="AB566">
            <v>0</v>
          </cell>
          <cell r="AC566">
            <v>0</v>
          </cell>
          <cell r="AD566">
            <v>0</v>
          </cell>
        </row>
        <row r="567">
          <cell r="B567" t="str">
            <v>MASON CO-UNREGULATEDPAYMENTSPAY-OAK</v>
          </cell>
          <cell r="J567" t="str">
            <v>PAY-OAK</v>
          </cell>
          <cell r="K567" t="str">
            <v>OAKLEAF PAYMENT</v>
          </cell>
          <cell r="S567">
            <v>-200.1</v>
          </cell>
          <cell r="T567">
            <v>0</v>
          </cell>
          <cell r="U567">
            <v>0</v>
          </cell>
          <cell r="V567">
            <v>0</v>
          </cell>
          <cell r="W567">
            <v>0</v>
          </cell>
          <cell r="X567">
            <v>0</v>
          </cell>
          <cell r="Y567">
            <v>0</v>
          </cell>
          <cell r="Z567">
            <v>0</v>
          </cell>
          <cell r="AA567">
            <v>0</v>
          </cell>
          <cell r="AB567">
            <v>0</v>
          </cell>
          <cell r="AC567">
            <v>0</v>
          </cell>
          <cell r="AD567">
            <v>0</v>
          </cell>
        </row>
        <row r="568">
          <cell r="B568" t="str">
            <v>MASON CO-UNREGULATEDPAYMENTSPAY-RPPS</v>
          </cell>
          <cell r="J568" t="str">
            <v>PAY-RPPS</v>
          </cell>
          <cell r="K568" t="str">
            <v>RPSS PAYMENT</v>
          </cell>
          <cell r="S568">
            <v>-18.54</v>
          </cell>
          <cell r="T568">
            <v>0</v>
          </cell>
          <cell r="U568">
            <v>0</v>
          </cell>
          <cell r="V568">
            <v>0</v>
          </cell>
          <cell r="W568">
            <v>0</v>
          </cell>
          <cell r="X568">
            <v>0</v>
          </cell>
          <cell r="Y568">
            <v>0</v>
          </cell>
          <cell r="Z568">
            <v>0</v>
          </cell>
          <cell r="AA568">
            <v>0</v>
          </cell>
          <cell r="AB568">
            <v>0</v>
          </cell>
          <cell r="AC568">
            <v>0</v>
          </cell>
          <cell r="AD568">
            <v>0</v>
          </cell>
        </row>
        <row r="569">
          <cell r="B569" t="str">
            <v>MASON CO-UNREGULATEDPAYMENTSPAYL</v>
          </cell>
          <cell r="J569" t="str">
            <v>PAYL</v>
          </cell>
          <cell r="K569" t="str">
            <v>PAYMENT-THANK YOU!</v>
          </cell>
          <cell r="S569">
            <v>-25658.44</v>
          </cell>
          <cell r="T569">
            <v>0</v>
          </cell>
          <cell r="U569">
            <v>0</v>
          </cell>
          <cell r="V569">
            <v>0</v>
          </cell>
          <cell r="W569">
            <v>0</v>
          </cell>
          <cell r="X569">
            <v>0</v>
          </cell>
          <cell r="Y569">
            <v>0</v>
          </cell>
          <cell r="Z569">
            <v>0</v>
          </cell>
          <cell r="AA569">
            <v>0</v>
          </cell>
          <cell r="AB569">
            <v>0</v>
          </cell>
          <cell r="AC569">
            <v>0</v>
          </cell>
          <cell r="AD569">
            <v>0</v>
          </cell>
        </row>
        <row r="570">
          <cell r="B570" t="str">
            <v>MASON CO-UNREGULATEDPAYMENTSPAYMET</v>
          </cell>
          <cell r="J570" t="str">
            <v>PAYMET</v>
          </cell>
          <cell r="K570" t="str">
            <v>METAVANTE ONLINE PAYMENT</v>
          </cell>
          <cell r="S570">
            <v>-85.99</v>
          </cell>
          <cell r="T570">
            <v>0</v>
          </cell>
          <cell r="U570">
            <v>0</v>
          </cell>
          <cell r="V570">
            <v>0</v>
          </cell>
          <cell r="W570">
            <v>0</v>
          </cell>
          <cell r="X570">
            <v>0</v>
          </cell>
          <cell r="Y570">
            <v>0</v>
          </cell>
          <cell r="Z570">
            <v>0</v>
          </cell>
          <cell r="AA570">
            <v>0</v>
          </cell>
          <cell r="AB570">
            <v>0</v>
          </cell>
          <cell r="AC570">
            <v>0</v>
          </cell>
          <cell r="AD570">
            <v>0</v>
          </cell>
        </row>
        <row r="571">
          <cell r="B571" t="str">
            <v>MASON CO-UNREGULATEDRESIDENTIALSKOK</v>
          </cell>
          <cell r="J571" t="str">
            <v>SKOK</v>
          </cell>
          <cell r="K571" t="str">
            <v>SKOKOMISH CONTRACT</v>
          </cell>
          <cell r="S571">
            <v>1135.44</v>
          </cell>
          <cell r="T571">
            <v>0</v>
          </cell>
          <cell r="U571">
            <v>0</v>
          </cell>
          <cell r="V571">
            <v>0</v>
          </cell>
          <cell r="W571">
            <v>0</v>
          </cell>
          <cell r="X571">
            <v>0</v>
          </cell>
          <cell r="Y571">
            <v>0</v>
          </cell>
          <cell r="Z571">
            <v>0</v>
          </cell>
          <cell r="AA571">
            <v>0</v>
          </cell>
          <cell r="AB571">
            <v>0</v>
          </cell>
          <cell r="AC571">
            <v>0</v>
          </cell>
          <cell r="AD571">
            <v>0</v>
          </cell>
        </row>
        <row r="572">
          <cell r="B572" t="str">
            <v>MASON CO-UNREGULATEDROLLOFFROLID</v>
          </cell>
          <cell r="J572" t="str">
            <v>ROLID</v>
          </cell>
          <cell r="K572" t="str">
            <v>ROLL OFF-LID</v>
          </cell>
          <cell r="S572">
            <v>58.24</v>
          </cell>
          <cell r="T572">
            <v>0</v>
          </cell>
          <cell r="U572">
            <v>0</v>
          </cell>
          <cell r="V572">
            <v>0</v>
          </cell>
          <cell r="W572">
            <v>0</v>
          </cell>
          <cell r="X572">
            <v>0</v>
          </cell>
          <cell r="Y572">
            <v>0</v>
          </cell>
          <cell r="Z572">
            <v>0</v>
          </cell>
          <cell r="AA572">
            <v>0</v>
          </cell>
          <cell r="AB572">
            <v>0</v>
          </cell>
          <cell r="AC572">
            <v>0</v>
          </cell>
          <cell r="AD572">
            <v>0</v>
          </cell>
        </row>
        <row r="573">
          <cell r="B573" t="str">
            <v>MASON CO-UNREGULATEDROLLOFFROLIDRECY</v>
          </cell>
          <cell r="J573" t="str">
            <v>ROLIDRECY</v>
          </cell>
          <cell r="K573" t="str">
            <v>ROLL OFF LID-RECYCLE</v>
          </cell>
          <cell r="S573">
            <v>87.36</v>
          </cell>
          <cell r="T573">
            <v>0</v>
          </cell>
          <cell r="U573">
            <v>0</v>
          </cell>
          <cell r="V573">
            <v>0</v>
          </cell>
          <cell r="W573">
            <v>0</v>
          </cell>
          <cell r="X573">
            <v>0</v>
          </cell>
          <cell r="Y573">
            <v>0</v>
          </cell>
          <cell r="Z573">
            <v>0</v>
          </cell>
          <cell r="AA573">
            <v>0</v>
          </cell>
          <cell r="AB573">
            <v>0</v>
          </cell>
          <cell r="AC573">
            <v>0</v>
          </cell>
          <cell r="AD573">
            <v>0</v>
          </cell>
        </row>
        <row r="574">
          <cell r="B574" t="str">
            <v>MASON CO-UNREGULATEDROLLOFFRORENT10MRECY</v>
          </cell>
          <cell r="J574" t="str">
            <v>RORENT10MRECY</v>
          </cell>
          <cell r="K574" t="str">
            <v>ROLL OFF RENT MONTHLY-REC</v>
          </cell>
          <cell r="S574">
            <v>83.93</v>
          </cell>
          <cell r="T574">
            <v>0</v>
          </cell>
          <cell r="U574">
            <v>0</v>
          </cell>
          <cell r="V574">
            <v>0</v>
          </cell>
          <cell r="W574">
            <v>0</v>
          </cell>
          <cell r="X574">
            <v>0</v>
          </cell>
          <cell r="Y574">
            <v>0</v>
          </cell>
          <cell r="Z574">
            <v>0</v>
          </cell>
          <cell r="AA574">
            <v>0</v>
          </cell>
          <cell r="AB574">
            <v>0</v>
          </cell>
          <cell r="AC574">
            <v>0</v>
          </cell>
          <cell r="AD574">
            <v>0</v>
          </cell>
        </row>
        <row r="575">
          <cell r="B575" t="str">
            <v>MASON CO-UNREGULATEDROLLOFFRORENT20DRECY</v>
          </cell>
          <cell r="J575" t="str">
            <v>RORENT20DRECY</v>
          </cell>
          <cell r="K575" t="str">
            <v>ROLL OFF RENT DAILY-RECYL</v>
          </cell>
          <cell r="S575">
            <v>180.3</v>
          </cell>
          <cell r="T575">
            <v>0</v>
          </cell>
          <cell r="U575">
            <v>0</v>
          </cell>
          <cell r="V575">
            <v>0</v>
          </cell>
          <cell r="W575">
            <v>0</v>
          </cell>
          <cell r="X575">
            <v>0</v>
          </cell>
          <cell r="Y575">
            <v>0</v>
          </cell>
          <cell r="Z575">
            <v>0</v>
          </cell>
          <cell r="AA575">
            <v>0</v>
          </cell>
          <cell r="AB575">
            <v>0</v>
          </cell>
          <cell r="AC575">
            <v>0</v>
          </cell>
          <cell r="AD575">
            <v>0</v>
          </cell>
        </row>
        <row r="576">
          <cell r="B576" t="str">
            <v>MASON CO-UNREGULATEDROLLOFFRORENT20M</v>
          </cell>
          <cell r="J576" t="str">
            <v>RORENT20M</v>
          </cell>
          <cell r="K576" t="str">
            <v>20YD ROLL OFF-MNTHLY RENT</v>
          </cell>
          <cell r="S576">
            <v>97.48</v>
          </cell>
          <cell r="T576">
            <v>0</v>
          </cell>
          <cell r="U576">
            <v>0</v>
          </cell>
          <cell r="V576">
            <v>0</v>
          </cell>
          <cell r="W576">
            <v>0</v>
          </cell>
          <cell r="X576">
            <v>0</v>
          </cell>
          <cell r="Y576">
            <v>0</v>
          </cell>
          <cell r="Z576">
            <v>0</v>
          </cell>
          <cell r="AA576">
            <v>0</v>
          </cell>
          <cell r="AB576">
            <v>0</v>
          </cell>
          <cell r="AC576">
            <v>0</v>
          </cell>
          <cell r="AD576">
            <v>0</v>
          </cell>
        </row>
        <row r="577">
          <cell r="B577" t="str">
            <v>MASON CO-UNREGULATEDROLLOFFRORENT20MRECY</v>
          </cell>
          <cell r="J577" t="str">
            <v>RORENT20MRECY</v>
          </cell>
          <cell r="K577" t="str">
            <v>ROLL OFF RENT MONTHLY-REC</v>
          </cell>
          <cell r="S577">
            <v>3514.7</v>
          </cell>
          <cell r="T577">
            <v>0</v>
          </cell>
          <cell r="U577">
            <v>0</v>
          </cell>
          <cell r="V577">
            <v>0</v>
          </cell>
          <cell r="W577">
            <v>0</v>
          </cell>
          <cell r="X577">
            <v>0</v>
          </cell>
          <cell r="Y577">
            <v>0</v>
          </cell>
          <cell r="Z577">
            <v>0</v>
          </cell>
          <cell r="AA577">
            <v>0</v>
          </cell>
          <cell r="AB577">
            <v>0</v>
          </cell>
          <cell r="AC577">
            <v>0</v>
          </cell>
          <cell r="AD577">
            <v>0</v>
          </cell>
        </row>
        <row r="578">
          <cell r="B578" t="str">
            <v>MASON CO-UNREGULATEDROLLOFFRORENT40M</v>
          </cell>
          <cell r="J578" t="str">
            <v>RORENT40M</v>
          </cell>
          <cell r="K578" t="str">
            <v>40YD ROLL OFF-MNTHLY RENT</v>
          </cell>
          <cell r="S578">
            <v>1325.92</v>
          </cell>
          <cell r="T578">
            <v>0</v>
          </cell>
          <cell r="U578">
            <v>0</v>
          </cell>
          <cell r="V578">
            <v>0</v>
          </cell>
          <cell r="W578">
            <v>0</v>
          </cell>
          <cell r="X578">
            <v>0</v>
          </cell>
          <cell r="Y578">
            <v>0</v>
          </cell>
          <cell r="Z578">
            <v>0</v>
          </cell>
          <cell r="AA578">
            <v>0</v>
          </cell>
          <cell r="AB578">
            <v>0</v>
          </cell>
          <cell r="AC578">
            <v>0</v>
          </cell>
          <cell r="AD578">
            <v>0</v>
          </cell>
        </row>
        <row r="579">
          <cell r="B579" t="str">
            <v>MASON CO-UNREGULATEDROLLOFFBELFAIR</v>
          </cell>
          <cell r="J579" t="str">
            <v>BELFAIR</v>
          </cell>
          <cell r="K579" t="str">
            <v>BELFAIR TRANSFER BOX HAUL</v>
          </cell>
          <cell r="S579">
            <v>2475</v>
          </cell>
          <cell r="T579">
            <v>0</v>
          </cell>
          <cell r="U579">
            <v>0</v>
          </cell>
          <cell r="V579">
            <v>0</v>
          </cell>
          <cell r="W579">
            <v>0</v>
          </cell>
          <cell r="X579">
            <v>0</v>
          </cell>
          <cell r="Y579">
            <v>0</v>
          </cell>
          <cell r="Z579">
            <v>0</v>
          </cell>
          <cell r="AA579">
            <v>0</v>
          </cell>
          <cell r="AB579">
            <v>0</v>
          </cell>
          <cell r="AC579">
            <v>0</v>
          </cell>
          <cell r="AD579">
            <v>0</v>
          </cell>
        </row>
        <row r="580">
          <cell r="B580" t="str">
            <v>MASON CO-UNREGULATEDROLLOFFBLUEBOX</v>
          </cell>
          <cell r="J580" t="str">
            <v>BLUEBOX</v>
          </cell>
          <cell r="K580" t="str">
            <v>RECYCLING BLUE BOX</v>
          </cell>
          <cell r="S580">
            <v>9788.27</v>
          </cell>
          <cell r="T580">
            <v>0</v>
          </cell>
          <cell r="U580">
            <v>0</v>
          </cell>
          <cell r="V580">
            <v>0</v>
          </cell>
          <cell r="W580">
            <v>0</v>
          </cell>
          <cell r="X580">
            <v>0</v>
          </cell>
          <cell r="Y580">
            <v>0</v>
          </cell>
          <cell r="Z580">
            <v>0</v>
          </cell>
          <cell r="AA580">
            <v>0</v>
          </cell>
          <cell r="AB580">
            <v>0</v>
          </cell>
          <cell r="AC580">
            <v>0</v>
          </cell>
          <cell r="AD580">
            <v>0</v>
          </cell>
        </row>
        <row r="581">
          <cell r="B581" t="str">
            <v>MASON CO-UNREGULATEDROLLOFFRECYHAUL</v>
          </cell>
          <cell r="J581" t="str">
            <v>RECYHAUL</v>
          </cell>
          <cell r="K581" t="str">
            <v>ROLL OFF RECYCLE HAUL</v>
          </cell>
          <cell r="S581">
            <v>1031.6300000000001</v>
          </cell>
          <cell r="T581">
            <v>0</v>
          </cell>
          <cell r="U581">
            <v>0</v>
          </cell>
          <cell r="V581">
            <v>0</v>
          </cell>
          <cell r="W581">
            <v>0</v>
          </cell>
          <cell r="X581">
            <v>0</v>
          </cell>
          <cell r="Y581">
            <v>0</v>
          </cell>
          <cell r="Z581">
            <v>0</v>
          </cell>
          <cell r="AA581">
            <v>0</v>
          </cell>
          <cell r="AB581">
            <v>0</v>
          </cell>
          <cell r="AC581">
            <v>0</v>
          </cell>
          <cell r="AD581">
            <v>0</v>
          </cell>
        </row>
        <row r="582">
          <cell r="B582" t="str">
            <v>MASON CO-UNREGULATEDROLLOFFROMILERECY</v>
          </cell>
          <cell r="J582" t="str">
            <v>ROMILERECY</v>
          </cell>
          <cell r="K582" t="str">
            <v>ROLL OFF MILEAGE RECYCLE</v>
          </cell>
          <cell r="S582">
            <v>213.84</v>
          </cell>
          <cell r="T582">
            <v>0</v>
          </cell>
          <cell r="U582">
            <v>0</v>
          </cell>
          <cell r="V582">
            <v>0</v>
          </cell>
          <cell r="W582">
            <v>0</v>
          </cell>
          <cell r="X582">
            <v>0</v>
          </cell>
          <cell r="Y582">
            <v>0</v>
          </cell>
          <cell r="Z582">
            <v>0</v>
          </cell>
          <cell r="AA582">
            <v>0</v>
          </cell>
          <cell r="AB582">
            <v>0</v>
          </cell>
          <cell r="AC582">
            <v>0</v>
          </cell>
          <cell r="AD582">
            <v>0</v>
          </cell>
        </row>
        <row r="583">
          <cell r="B583" t="str">
            <v>MASON CO-UNREGULATEDSTORAGESTORENT22</v>
          </cell>
          <cell r="J583" t="str">
            <v>STORENT22</v>
          </cell>
          <cell r="K583" t="str">
            <v>PORTABLE STORAGE RENT 22</v>
          </cell>
          <cell r="S583">
            <v>500</v>
          </cell>
          <cell r="T583">
            <v>0</v>
          </cell>
          <cell r="U583">
            <v>0</v>
          </cell>
          <cell r="V583">
            <v>0</v>
          </cell>
          <cell r="W583">
            <v>0</v>
          </cell>
          <cell r="X583">
            <v>0</v>
          </cell>
          <cell r="Y583">
            <v>0</v>
          </cell>
          <cell r="Z583">
            <v>0</v>
          </cell>
          <cell r="AA583">
            <v>0</v>
          </cell>
          <cell r="AB583">
            <v>0</v>
          </cell>
          <cell r="AC583">
            <v>0</v>
          </cell>
          <cell r="AD583">
            <v>0</v>
          </cell>
        </row>
        <row r="584">
          <cell r="B584" t="str">
            <v>MASON CO-UNREGULATEDSURCFUEL-RECY MASON</v>
          </cell>
          <cell r="J584" t="str">
            <v>FUEL-RECY MASON</v>
          </cell>
          <cell r="K584" t="str">
            <v>FUEL &amp; MATERIAL SURCHARGE</v>
          </cell>
          <cell r="S584">
            <v>0</v>
          </cell>
          <cell r="T584">
            <v>0</v>
          </cell>
          <cell r="U584">
            <v>0</v>
          </cell>
          <cell r="V584">
            <v>0</v>
          </cell>
          <cell r="W584">
            <v>0</v>
          </cell>
          <cell r="X584">
            <v>0</v>
          </cell>
          <cell r="Y584">
            <v>0</v>
          </cell>
          <cell r="Z584">
            <v>0</v>
          </cell>
          <cell r="AA584">
            <v>0</v>
          </cell>
          <cell r="AB584">
            <v>0</v>
          </cell>
          <cell r="AC584">
            <v>0</v>
          </cell>
          <cell r="AD584">
            <v>0</v>
          </cell>
        </row>
        <row r="585">
          <cell r="B585" t="str">
            <v>MASON CO-UNREGULATEDSURCFUEL-RECY MASON</v>
          </cell>
          <cell r="J585" t="str">
            <v>FUEL-RECY MASON</v>
          </cell>
          <cell r="K585" t="str">
            <v>FUEL &amp; MATERIAL SURCHARGE</v>
          </cell>
          <cell r="S585">
            <v>0</v>
          </cell>
          <cell r="T585">
            <v>0</v>
          </cell>
          <cell r="U585">
            <v>0</v>
          </cell>
          <cell r="V585">
            <v>0</v>
          </cell>
          <cell r="W585">
            <v>0</v>
          </cell>
          <cell r="X585">
            <v>0</v>
          </cell>
          <cell r="Y585">
            <v>0</v>
          </cell>
          <cell r="Z585">
            <v>0</v>
          </cell>
          <cell r="AA585">
            <v>0</v>
          </cell>
          <cell r="AB585">
            <v>0</v>
          </cell>
          <cell r="AC585">
            <v>0</v>
          </cell>
          <cell r="AD585">
            <v>0</v>
          </cell>
        </row>
        <row r="586">
          <cell r="B586" t="str">
            <v>MASON CO-UNREGULATEDSURCFUEL-RO MASON</v>
          </cell>
          <cell r="J586" t="str">
            <v>FUEL-RO MASON</v>
          </cell>
          <cell r="K586" t="str">
            <v>FUEL &amp; MATERIAL SURCHARGE</v>
          </cell>
          <cell r="S586">
            <v>0</v>
          </cell>
          <cell r="T586">
            <v>0</v>
          </cell>
          <cell r="U586">
            <v>0</v>
          </cell>
          <cell r="V586">
            <v>0</v>
          </cell>
          <cell r="W586">
            <v>0</v>
          </cell>
          <cell r="X586">
            <v>0</v>
          </cell>
          <cell r="Y586">
            <v>0</v>
          </cell>
          <cell r="Z586">
            <v>0</v>
          </cell>
          <cell r="AA586">
            <v>0</v>
          </cell>
          <cell r="AB586">
            <v>0</v>
          </cell>
          <cell r="AC586">
            <v>0</v>
          </cell>
          <cell r="AD586">
            <v>0</v>
          </cell>
        </row>
        <row r="587">
          <cell r="B587" t="str">
            <v>MASON CO-UNREGULATEDTAXESSALES TAX</v>
          </cell>
          <cell r="J587" t="str">
            <v>SALES TAX</v>
          </cell>
          <cell r="K587" t="str">
            <v>8.5% Sales Tax</v>
          </cell>
          <cell r="S587">
            <v>10.59</v>
          </cell>
          <cell r="T587">
            <v>0</v>
          </cell>
          <cell r="U587">
            <v>0</v>
          </cell>
          <cell r="V587">
            <v>0</v>
          </cell>
          <cell r="W587">
            <v>0</v>
          </cell>
          <cell r="X587">
            <v>0</v>
          </cell>
          <cell r="Y587">
            <v>0</v>
          </cell>
          <cell r="Z587">
            <v>0</v>
          </cell>
          <cell r="AA587">
            <v>0</v>
          </cell>
          <cell r="AB587">
            <v>0</v>
          </cell>
          <cell r="AC587">
            <v>0</v>
          </cell>
          <cell r="AD587">
            <v>0</v>
          </cell>
        </row>
        <row r="588">
          <cell r="B588" t="str">
            <v>MASON CO-UNREGULATEDTAXESSHELTON UNREG SALES</v>
          </cell>
          <cell r="J588" t="str">
            <v>SHELTON UNREG SALES</v>
          </cell>
          <cell r="K588" t="str">
            <v>WA STATE SALES TAX</v>
          </cell>
          <cell r="S588">
            <v>2.38</v>
          </cell>
          <cell r="T588">
            <v>0</v>
          </cell>
          <cell r="U588">
            <v>0</v>
          </cell>
          <cell r="V588">
            <v>0</v>
          </cell>
          <cell r="W588">
            <v>0</v>
          </cell>
          <cell r="X588">
            <v>0</v>
          </cell>
          <cell r="Y588">
            <v>0</v>
          </cell>
          <cell r="Z588">
            <v>0</v>
          </cell>
          <cell r="AA588">
            <v>0</v>
          </cell>
          <cell r="AB588">
            <v>0</v>
          </cell>
          <cell r="AC588">
            <v>0</v>
          </cell>
          <cell r="AD588">
            <v>0</v>
          </cell>
        </row>
        <row r="589">
          <cell r="B589" t="str">
            <v>MASON CO-UNREGULATEDTAXESSALES TAX</v>
          </cell>
          <cell r="J589" t="str">
            <v>SALES TAX</v>
          </cell>
          <cell r="K589" t="str">
            <v>8.5% Sales Tax</v>
          </cell>
          <cell r="S589">
            <v>202.55</v>
          </cell>
          <cell r="T589">
            <v>0</v>
          </cell>
          <cell r="U589">
            <v>0</v>
          </cell>
          <cell r="V589">
            <v>0</v>
          </cell>
          <cell r="W589">
            <v>0</v>
          </cell>
          <cell r="X589">
            <v>0</v>
          </cell>
          <cell r="Y589">
            <v>0</v>
          </cell>
          <cell r="Z589">
            <v>0</v>
          </cell>
          <cell r="AA589">
            <v>0</v>
          </cell>
          <cell r="AB589">
            <v>0</v>
          </cell>
          <cell r="AC589">
            <v>0</v>
          </cell>
          <cell r="AD589">
            <v>0</v>
          </cell>
        </row>
        <row r="590">
          <cell r="B590" t="str">
            <v>CITY OF SHELTON-CONTRACTACCOUNTING ADJUSTMENTSFINCHG</v>
          </cell>
          <cell r="J590" t="str">
            <v>FINCHG</v>
          </cell>
          <cell r="K590" t="str">
            <v>LATE FEE</v>
          </cell>
          <cell r="S590">
            <v>0</v>
          </cell>
          <cell r="T590">
            <v>862.65</v>
          </cell>
          <cell r="U590">
            <v>0</v>
          </cell>
          <cell r="V590">
            <v>0</v>
          </cell>
          <cell r="W590">
            <v>0</v>
          </cell>
          <cell r="X590">
            <v>0</v>
          </cell>
          <cell r="Y590">
            <v>0</v>
          </cell>
          <cell r="Z590">
            <v>0</v>
          </cell>
          <cell r="AA590">
            <v>0</v>
          </cell>
          <cell r="AB590">
            <v>0</v>
          </cell>
          <cell r="AC590">
            <v>0</v>
          </cell>
          <cell r="AD590">
            <v>0</v>
          </cell>
        </row>
        <row r="591">
          <cell r="B591" t="str">
            <v>CITY OF SHELTON-CONTRACTACCOUNTING ADJUSTMENTSFINCHG</v>
          </cell>
          <cell r="J591" t="str">
            <v>FINCHG</v>
          </cell>
          <cell r="K591" t="str">
            <v>LATE FEE</v>
          </cell>
          <cell r="S591">
            <v>0</v>
          </cell>
          <cell r="T591">
            <v>-28.88</v>
          </cell>
          <cell r="U591">
            <v>0</v>
          </cell>
          <cell r="V591">
            <v>0</v>
          </cell>
          <cell r="W591">
            <v>0</v>
          </cell>
          <cell r="X591">
            <v>0</v>
          </cell>
          <cell r="Y591">
            <v>0</v>
          </cell>
          <cell r="Z591">
            <v>0</v>
          </cell>
          <cell r="AA591">
            <v>0</v>
          </cell>
          <cell r="AB591">
            <v>0</v>
          </cell>
          <cell r="AC591">
            <v>0</v>
          </cell>
          <cell r="AD591">
            <v>0</v>
          </cell>
        </row>
        <row r="592">
          <cell r="B592" t="str">
            <v>CITY OF SHELTON-CONTRACTACCOUNTING ADJUSTMENTSMM</v>
          </cell>
          <cell r="J592" t="str">
            <v>MM</v>
          </cell>
          <cell r="K592" t="str">
            <v>MOVE MONEY</v>
          </cell>
          <cell r="S592">
            <v>0</v>
          </cell>
          <cell r="T592">
            <v>0</v>
          </cell>
          <cell r="U592">
            <v>0</v>
          </cell>
          <cell r="V592">
            <v>0</v>
          </cell>
          <cell r="W592">
            <v>0</v>
          </cell>
          <cell r="X592">
            <v>0</v>
          </cell>
          <cell r="Y592">
            <v>0</v>
          </cell>
          <cell r="Z592">
            <v>0</v>
          </cell>
          <cell r="AA592">
            <v>0</v>
          </cell>
          <cell r="AB592">
            <v>0</v>
          </cell>
          <cell r="AC592">
            <v>0</v>
          </cell>
          <cell r="AD592">
            <v>0</v>
          </cell>
        </row>
        <row r="593">
          <cell r="B593" t="str">
            <v>CITY OF SHELTON-CONTRACTACCOUNTING ADJUSTMENTSREFUND</v>
          </cell>
          <cell r="J593" t="str">
            <v>REFUND</v>
          </cell>
          <cell r="K593" t="str">
            <v>REFUND</v>
          </cell>
          <cell r="S593">
            <v>0</v>
          </cell>
          <cell r="T593">
            <v>10785.5</v>
          </cell>
          <cell r="U593">
            <v>0</v>
          </cell>
          <cell r="V593">
            <v>0</v>
          </cell>
          <cell r="W593">
            <v>0</v>
          </cell>
          <cell r="X593">
            <v>0</v>
          </cell>
          <cell r="Y593">
            <v>0</v>
          </cell>
          <cell r="Z593">
            <v>0</v>
          </cell>
          <cell r="AA593">
            <v>0</v>
          </cell>
          <cell r="AB593">
            <v>0</v>
          </cell>
          <cell r="AC593">
            <v>0</v>
          </cell>
          <cell r="AD593">
            <v>0</v>
          </cell>
        </row>
        <row r="594">
          <cell r="B594" t="str">
            <v>CITY OF SHELTON-CONTRACTCOMMERCIAL  FRONTLOADLOOSE-COMM</v>
          </cell>
          <cell r="J594" t="str">
            <v>LOOSE-COMM</v>
          </cell>
          <cell r="K594" t="str">
            <v>LOOSE MATERIAL - COMM</v>
          </cell>
          <cell r="S594">
            <v>0</v>
          </cell>
          <cell r="T594">
            <v>229.81</v>
          </cell>
          <cell r="U594">
            <v>0</v>
          </cell>
          <cell r="V594">
            <v>0</v>
          </cell>
          <cell r="W594">
            <v>0</v>
          </cell>
          <cell r="X594">
            <v>0</v>
          </cell>
          <cell r="Y594">
            <v>0</v>
          </cell>
          <cell r="Z594">
            <v>0</v>
          </cell>
          <cell r="AA594">
            <v>0</v>
          </cell>
          <cell r="AB594">
            <v>0</v>
          </cell>
          <cell r="AC594">
            <v>0</v>
          </cell>
          <cell r="AD594">
            <v>0</v>
          </cell>
        </row>
        <row r="595">
          <cell r="B595" t="str">
            <v>CITY OF SHELTON-CONTRACTCOMMERCIAL - REARLOAD300CW1</v>
          </cell>
          <cell r="J595" t="str">
            <v>300CW1</v>
          </cell>
          <cell r="K595" t="str">
            <v>1-300 GL CART WEEKLY SVC</v>
          </cell>
          <cell r="S595">
            <v>0</v>
          </cell>
          <cell r="T595">
            <v>43032.27</v>
          </cell>
          <cell r="U595">
            <v>0</v>
          </cell>
          <cell r="V595">
            <v>0</v>
          </cell>
          <cell r="W595">
            <v>0</v>
          </cell>
          <cell r="X595">
            <v>0</v>
          </cell>
          <cell r="Y595">
            <v>0</v>
          </cell>
          <cell r="Z595">
            <v>0</v>
          </cell>
          <cell r="AA595">
            <v>0</v>
          </cell>
          <cell r="AB595">
            <v>0</v>
          </cell>
          <cell r="AC595">
            <v>0</v>
          </cell>
          <cell r="AD595">
            <v>0</v>
          </cell>
        </row>
        <row r="596">
          <cell r="B596" t="str">
            <v>CITY OF SHELTON-CONTRACTCOMMERCIAL - REARLOAD64CW1</v>
          </cell>
          <cell r="J596" t="str">
            <v>64CW1</v>
          </cell>
          <cell r="K596" t="str">
            <v>1-64 GL CART WEEKLY SVC</v>
          </cell>
          <cell r="S596">
            <v>0</v>
          </cell>
          <cell r="T596">
            <v>1382.81</v>
          </cell>
          <cell r="U596">
            <v>0</v>
          </cell>
          <cell r="V596">
            <v>0</v>
          </cell>
          <cell r="W596">
            <v>0</v>
          </cell>
          <cell r="X596">
            <v>0</v>
          </cell>
          <cell r="Y596">
            <v>0</v>
          </cell>
          <cell r="Z596">
            <v>0</v>
          </cell>
          <cell r="AA596">
            <v>0</v>
          </cell>
          <cell r="AB596">
            <v>0</v>
          </cell>
          <cell r="AC596">
            <v>0</v>
          </cell>
          <cell r="AD596">
            <v>0</v>
          </cell>
        </row>
        <row r="597">
          <cell r="B597" t="str">
            <v>CITY OF SHELTON-CONTRACTCOMMERCIAL - REARLOAD96CW1</v>
          </cell>
          <cell r="J597" t="str">
            <v>96CW1</v>
          </cell>
          <cell r="K597" t="str">
            <v>1-96 GL CART WEEKLY SVC</v>
          </cell>
          <cell r="S597">
            <v>0</v>
          </cell>
          <cell r="T597">
            <v>3718.87</v>
          </cell>
          <cell r="U597">
            <v>0</v>
          </cell>
          <cell r="V597">
            <v>0</v>
          </cell>
          <cell r="W597">
            <v>0</v>
          </cell>
          <cell r="X597">
            <v>0</v>
          </cell>
          <cell r="Y597">
            <v>0</v>
          </cell>
          <cell r="Z597">
            <v>0</v>
          </cell>
          <cell r="AA597">
            <v>0</v>
          </cell>
          <cell r="AB597">
            <v>0</v>
          </cell>
          <cell r="AC597">
            <v>0</v>
          </cell>
          <cell r="AD597">
            <v>0</v>
          </cell>
        </row>
        <row r="598">
          <cell r="B598" t="str">
            <v>CITY OF SHELTON-CONTRACTCOMMERCIAL - REARLOADR1.5YDE</v>
          </cell>
          <cell r="J598" t="str">
            <v>R1.5YDE</v>
          </cell>
          <cell r="K598" t="str">
            <v>1.5 YD 1X EOW</v>
          </cell>
          <cell r="S598">
            <v>0</v>
          </cell>
          <cell r="T598">
            <v>40.24</v>
          </cell>
          <cell r="U598">
            <v>0</v>
          </cell>
          <cell r="V598">
            <v>0</v>
          </cell>
          <cell r="W598">
            <v>0</v>
          </cell>
          <cell r="X598">
            <v>0</v>
          </cell>
          <cell r="Y598">
            <v>0</v>
          </cell>
          <cell r="Z598">
            <v>0</v>
          </cell>
          <cell r="AA598">
            <v>0</v>
          </cell>
          <cell r="AB598">
            <v>0</v>
          </cell>
          <cell r="AC598">
            <v>0</v>
          </cell>
          <cell r="AD598">
            <v>0</v>
          </cell>
        </row>
        <row r="599">
          <cell r="B599" t="str">
            <v>CITY OF SHELTON-CONTRACTCOMMERCIAL - REARLOADR1.5YDRENTM</v>
          </cell>
          <cell r="J599" t="str">
            <v>R1.5YDRENTM</v>
          </cell>
          <cell r="K599" t="str">
            <v>1.5YD CONTAINER RENT-MTH</v>
          </cell>
          <cell r="S599">
            <v>0</v>
          </cell>
          <cell r="T599">
            <v>9.5399999999999991</v>
          </cell>
          <cell r="U599">
            <v>0</v>
          </cell>
          <cell r="V599">
            <v>0</v>
          </cell>
          <cell r="W599">
            <v>0</v>
          </cell>
          <cell r="X599">
            <v>0</v>
          </cell>
          <cell r="Y599">
            <v>0</v>
          </cell>
          <cell r="Z599">
            <v>0</v>
          </cell>
          <cell r="AA599">
            <v>0</v>
          </cell>
          <cell r="AB599">
            <v>0</v>
          </cell>
          <cell r="AC599">
            <v>0</v>
          </cell>
          <cell r="AD599">
            <v>0</v>
          </cell>
        </row>
        <row r="600">
          <cell r="B600" t="str">
            <v>CITY OF SHELTON-CONTRACTCOMMERCIAL - REARLOADSL096.0GEO001CGW</v>
          </cell>
          <cell r="J600" t="str">
            <v>SL096.0GEO001CGW</v>
          </cell>
          <cell r="K600" t="str">
            <v>96 GL EOW COM GREENWASTE</v>
          </cell>
          <cell r="S600">
            <v>0</v>
          </cell>
          <cell r="T600">
            <v>92.18</v>
          </cell>
          <cell r="U600">
            <v>0</v>
          </cell>
          <cell r="V600">
            <v>0</v>
          </cell>
          <cell r="W600">
            <v>0</v>
          </cell>
          <cell r="X600">
            <v>0</v>
          </cell>
          <cell r="Y600">
            <v>0</v>
          </cell>
          <cell r="Z600">
            <v>0</v>
          </cell>
          <cell r="AA600">
            <v>0</v>
          </cell>
          <cell r="AB600">
            <v>0</v>
          </cell>
          <cell r="AC600">
            <v>0</v>
          </cell>
          <cell r="AD600">
            <v>0</v>
          </cell>
        </row>
        <row r="601">
          <cell r="B601" t="str">
            <v>CITY OF SHELTON-CONTRACTCOMMERCIAL - REARLOADUNLOCKREF</v>
          </cell>
          <cell r="J601" t="str">
            <v>UNLOCKREF</v>
          </cell>
          <cell r="K601" t="str">
            <v>UNLOCK / UNLATCH REFUSE</v>
          </cell>
          <cell r="S601">
            <v>0</v>
          </cell>
          <cell r="T601">
            <v>360.15</v>
          </cell>
          <cell r="U601">
            <v>0</v>
          </cell>
          <cell r="V601">
            <v>0</v>
          </cell>
          <cell r="W601">
            <v>0</v>
          </cell>
          <cell r="X601">
            <v>0</v>
          </cell>
          <cell r="Y601">
            <v>0</v>
          </cell>
          <cell r="Z601">
            <v>0</v>
          </cell>
          <cell r="AA601">
            <v>0</v>
          </cell>
          <cell r="AB601">
            <v>0</v>
          </cell>
          <cell r="AC601">
            <v>0</v>
          </cell>
          <cell r="AD601">
            <v>0</v>
          </cell>
        </row>
        <row r="602">
          <cell r="B602" t="str">
            <v>CITY OF SHELTON-CONTRACTCOMMERCIAL - REARLOAD300CW1</v>
          </cell>
          <cell r="J602" t="str">
            <v>300CW1</v>
          </cell>
          <cell r="K602" t="str">
            <v>1-300 GL CART WEEKLY SVC</v>
          </cell>
          <cell r="S602">
            <v>0</v>
          </cell>
          <cell r="T602">
            <v>-1462.52</v>
          </cell>
          <cell r="U602">
            <v>0</v>
          </cell>
          <cell r="V602">
            <v>0</v>
          </cell>
          <cell r="W602">
            <v>0</v>
          </cell>
          <cell r="X602">
            <v>0</v>
          </cell>
          <cell r="Y602">
            <v>0</v>
          </cell>
          <cell r="Z602">
            <v>0</v>
          </cell>
          <cell r="AA602">
            <v>0</v>
          </cell>
          <cell r="AB602">
            <v>0</v>
          </cell>
          <cell r="AC602">
            <v>0</v>
          </cell>
          <cell r="AD602">
            <v>0</v>
          </cell>
        </row>
        <row r="603">
          <cell r="B603" t="str">
            <v>CITY OF SHELTON-CONTRACTCOMMERCIAL - REARLOADEP300-COM</v>
          </cell>
          <cell r="J603" t="str">
            <v>EP300-COM</v>
          </cell>
          <cell r="K603" t="str">
            <v>EXTRA PICKUP 300 GL - COM</v>
          </cell>
          <cell r="S603">
            <v>0</v>
          </cell>
          <cell r="T603">
            <v>701.4</v>
          </cell>
          <cell r="U603">
            <v>0</v>
          </cell>
          <cell r="V603">
            <v>0</v>
          </cell>
          <cell r="W603">
            <v>0</v>
          </cell>
          <cell r="X603">
            <v>0</v>
          </cell>
          <cell r="Y603">
            <v>0</v>
          </cell>
          <cell r="Z603">
            <v>0</v>
          </cell>
          <cell r="AA603">
            <v>0</v>
          </cell>
          <cell r="AB603">
            <v>0</v>
          </cell>
          <cell r="AC603">
            <v>0</v>
          </cell>
          <cell r="AD603">
            <v>0</v>
          </cell>
        </row>
        <row r="604">
          <cell r="B604" t="str">
            <v>CITY OF SHELTON-CONTRACTCOMMERCIAL - REARLOADEP64-COM</v>
          </cell>
          <cell r="J604" t="str">
            <v>EP64-COM</v>
          </cell>
          <cell r="K604" t="str">
            <v>EXTRA PICKUP 64 GL - COM</v>
          </cell>
          <cell r="S604">
            <v>0</v>
          </cell>
          <cell r="T604">
            <v>210.42</v>
          </cell>
          <cell r="U604">
            <v>0</v>
          </cell>
          <cell r="V604">
            <v>0</v>
          </cell>
          <cell r="W604">
            <v>0</v>
          </cell>
          <cell r="X604">
            <v>0</v>
          </cell>
          <cell r="Y604">
            <v>0</v>
          </cell>
          <cell r="Z604">
            <v>0</v>
          </cell>
          <cell r="AA604">
            <v>0</v>
          </cell>
          <cell r="AB604">
            <v>0</v>
          </cell>
          <cell r="AC604">
            <v>0</v>
          </cell>
          <cell r="AD604">
            <v>0</v>
          </cell>
        </row>
        <row r="605">
          <cell r="B605" t="str">
            <v>CITY OF SHELTON-CONTRACTCOMMERCIAL - REARLOADEP96-COM</v>
          </cell>
          <cell r="J605" t="str">
            <v>EP96-COM</v>
          </cell>
          <cell r="K605" t="str">
            <v>EXTRA PICKUP 96 GL - COM</v>
          </cell>
          <cell r="S605">
            <v>0</v>
          </cell>
          <cell r="T605">
            <v>761.6</v>
          </cell>
          <cell r="U605">
            <v>0</v>
          </cell>
          <cell r="V605">
            <v>0</v>
          </cell>
          <cell r="W605">
            <v>0</v>
          </cell>
          <cell r="X605">
            <v>0</v>
          </cell>
          <cell r="Y605">
            <v>0</v>
          </cell>
          <cell r="Z605">
            <v>0</v>
          </cell>
          <cell r="AA605">
            <v>0</v>
          </cell>
          <cell r="AB605">
            <v>0</v>
          </cell>
          <cell r="AC605">
            <v>0</v>
          </cell>
          <cell r="AD605">
            <v>0</v>
          </cell>
        </row>
        <row r="606">
          <cell r="B606" t="str">
            <v>CITY OF SHELTON-CONTRACTCOMMERCIAL - REARLOADROLLOUTOC</v>
          </cell>
          <cell r="J606" t="str">
            <v>ROLLOUTOC</v>
          </cell>
          <cell r="K606" t="str">
            <v>ROLL OUT</v>
          </cell>
          <cell r="S606">
            <v>0</v>
          </cell>
          <cell r="T606">
            <v>45.94</v>
          </cell>
          <cell r="U606">
            <v>0</v>
          </cell>
          <cell r="V606">
            <v>0</v>
          </cell>
          <cell r="W606">
            <v>0</v>
          </cell>
          <cell r="X606">
            <v>0</v>
          </cell>
          <cell r="Y606">
            <v>0</v>
          </cell>
          <cell r="Z606">
            <v>0</v>
          </cell>
          <cell r="AA606">
            <v>0</v>
          </cell>
          <cell r="AB606">
            <v>0</v>
          </cell>
          <cell r="AC606">
            <v>0</v>
          </cell>
          <cell r="AD606">
            <v>0</v>
          </cell>
        </row>
        <row r="607">
          <cell r="B607" t="str">
            <v>CITY OF SHELTON-CONTRACTCOMMERCIAL - REARLOADUNLOCKREF</v>
          </cell>
          <cell r="J607" t="str">
            <v>UNLOCKREF</v>
          </cell>
          <cell r="K607" t="str">
            <v>UNLOCK / UNLATCH REFUSE</v>
          </cell>
          <cell r="S607">
            <v>0</v>
          </cell>
          <cell r="T607">
            <v>10.29</v>
          </cell>
          <cell r="U607">
            <v>0</v>
          </cell>
          <cell r="V607">
            <v>0</v>
          </cell>
          <cell r="W607">
            <v>0</v>
          </cell>
          <cell r="X607">
            <v>0</v>
          </cell>
          <cell r="Y607">
            <v>0</v>
          </cell>
          <cell r="Z607">
            <v>0</v>
          </cell>
          <cell r="AA607">
            <v>0</v>
          </cell>
          <cell r="AB607">
            <v>0</v>
          </cell>
          <cell r="AC607">
            <v>0</v>
          </cell>
          <cell r="AD607">
            <v>0</v>
          </cell>
        </row>
        <row r="608">
          <cell r="B608" t="str">
            <v>CITY OF SHELTON-CONTRACTCOMMERCIAL RECYCLEWLKNRECY</v>
          </cell>
          <cell r="J608" t="str">
            <v>WLKNRECY</v>
          </cell>
          <cell r="K608" t="str">
            <v>WALK IN RECYCLE</v>
          </cell>
          <cell r="S608">
            <v>0</v>
          </cell>
          <cell r="T608">
            <v>36.68</v>
          </cell>
          <cell r="U608">
            <v>0</v>
          </cell>
          <cell r="V608">
            <v>0</v>
          </cell>
          <cell r="W608">
            <v>0</v>
          </cell>
          <cell r="X608">
            <v>0</v>
          </cell>
          <cell r="Y608">
            <v>0</v>
          </cell>
          <cell r="Z608">
            <v>0</v>
          </cell>
          <cell r="AA608">
            <v>0</v>
          </cell>
          <cell r="AB608">
            <v>0</v>
          </cell>
          <cell r="AC608">
            <v>0</v>
          </cell>
          <cell r="AD608">
            <v>0</v>
          </cell>
        </row>
        <row r="609">
          <cell r="B609" t="str">
            <v>CITY OF SHELTON-CONTRACTPAYMENTSCC-KOL</v>
          </cell>
          <cell r="J609" t="str">
            <v>CC-KOL</v>
          </cell>
          <cell r="K609" t="str">
            <v>ONLINE PAYMENT-CC</v>
          </cell>
          <cell r="S609">
            <v>0</v>
          </cell>
          <cell r="T609">
            <v>-45994.33</v>
          </cell>
          <cell r="U609">
            <v>0</v>
          </cell>
          <cell r="V609">
            <v>0</v>
          </cell>
          <cell r="W609">
            <v>0</v>
          </cell>
          <cell r="X609">
            <v>0</v>
          </cell>
          <cell r="Y609">
            <v>0</v>
          </cell>
          <cell r="Z609">
            <v>0</v>
          </cell>
          <cell r="AA609">
            <v>0</v>
          </cell>
          <cell r="AB609">
            <v>0</v>
          </cell>
          <cell r="AC609">
            <v>0</v>
          </cell>
          <cell r="AD609">
            <v>0</v>
          </cell>
        </row>
        <row r="610">
          <cell r="B610" t="str">
            <v>CITY OF SHELTON-CONTRACTPAYMENTSCCREF-KOL</v>
          </cell>
          <cell r="J610" t="str">
            <v>CCREF-KOL</v>
          </cell>
          <cell r="K610" t="str">
            <v>CREDIT CARD REFUND</v>
          </cell>
          <cell r="S610">
            <v>0</v>
          </cell>
          <cell r="T610">
            <v>56.18</v>
          </cell>
          <cell r="U610">
            <v>0</v>
          </cell>
          <cell r="V610">
            <v>0</v>
          </cell>
          <cell r="W610">
            <v>0</v>
          </cell>
          <cell r="X610">
            <v>0</v>
          </cell>
          <cell r="Y610">
            <v>0</v>
          </cell>
          <cell r="Z610">
            <v>0</v>
          </cell>
          <cell r="AA610">
            <v>0</v>
          </cell>
          <cell r="AB610">
            <v>0</v>
          </cell>
          <cell r="AC610">
            <v>0</v>
          </cell>
          <cell r="AD610">
            <v>0</v>
          </cell>
        </row>
        <row r="611">
          <cell r="B611" t="str">
            <v>CITY OF SHELTON-CONTRACTPAYMENTSPAY</v>
          </cell>
          <cell r="J611" t="str">
            <v>PAY</v>
          </cell>
          <cell r="K611" t="str">
            <v>PAYMENT-THANK YOU!</v>
          </cell>
          <cell r="S611">
            <v>0</v>
          </cell>
          <cell r="T611">
            <v>-43487.67</v>
          </cell>
          <cell r="U611">
            <v>0</v>
          </cell>
          <cell r="V611">
            <v>0</v>
          </cell>
          <cell r="W611">
            <v>0</v>
          </cell>
          <cell r="X611">
            <v>0</v>
          </cell>
          <cell r="Y611">
            <v>0</v>
          </cell>
          <cell r="Z611">
            <v>0</v>
          </cell>
          <cell r="AA611">
            <v>0</v>
          </cell>
          <cell r="AB611">
            <v>0</v>
          </cell>
          <cell r="AC611">
            <v>0</v>
          </cell>
          <cell r="AD611">
            <v>0</v>
          </cell>
        </row>
        <row r="612">
          <cell r="B612" t="str">
            <v>CITY OF SHELTON-CONTRACTPAYMENTSPAY EFT</v>
          </cell>
          <cell r="J612" t="str">
            <v>PAY EFT</v>
          </cell>
          <cell r="K612" t="str">
            <v>ELECTRONIC PAYMENT</v>
          </cell>
          <cell r="S612">
            <v>0</v>
          </cell>
          <cell r="T612">
            <v>-379.29</v>
          </cell>
          <cell r="U612">
            <v>0</v>
          </cell>
          <cell r="V612">
            <v>0</v>
          </cell>
          <cell r="W612">
            <v>0</v>
          </cell>
          <cell r="X612">
            <v>0</v>
          </cell>
          <cell r="Y612">
            <v>0</v>
          </cell>
          <cell r="Z612">
            <v>0</v>
          </cell>
          <cell r="AA612">
            <v>0</v>
          </cell>
          <cell r="AB612">
            <v>0</v>
          </cell>
          <cell r="AC612">
            <v>0</v>
          </cell>
          <cell r="AD612">
            <v>0</v>
          </cell>
        </row>
        <row r="613">
          <cell r="B613" t="str">
            <v>CITY OF SHELTON-CONTRACTPAYMENTSPAY ICT</v>
          </cell>
          <cell r="J613" t="str">
            <v>PAY ICT</v>
          </cell>
          <cell r="K613" t="str">
            <v>I/C PAYMENT THANK YOU!</v>
          </cell>
          <cell r="S613">
            <v>0</v>
          </cell>
          <cell r="T613">
            <v>-1232.6400000000001</v>
          </cell>
          <cell r="U613">
            <v>0</v>
          </cell>
          <cell r="V613">
            <v>0</v>
          </cell>
          <cell r="W613">
            <v>0</v>
          </cell>
          <cell r="X613">
            <v>0</v>
          </cell>
          <cell r="Y613">
            <v>0</v>
          </cell>
          <cell r="Z613">
            <v>0</v>
          </cell>
          <cell r="AA613">
            <v>0</v>
          </cell>
          <cell r="AB613">
            <v>0</v>
          </cell>
          <cell r="AC613">
            <v>0</v>
          </cell>
          <cell r="AD613">
            <v>0</v>
          </cell>
        </row>
        <row r="614">
          <cell r="B614" t="str">
            <v>CITY OF SHELTON-CONTRACTPAYMENTSPAY-CFREE</v>
          </cell>
          <cell r="J614" t="str">
            <v>PAY-CFREE</v>
          </cell>
          <cell r="K614" t="str">
            <v>PAYMENT-THANK YOU</v>
          </cell>
          <cell r="S614">
            <v>0</v>
          </cell>
          <cell r="T614">
            <v>-6622.3</v>
          </cell>
          <cell r="U614">
            <v>0</v>
          </cell>
          <cell r="V614">
            <v>0</v>
          </cell>
          <cell r="W614">
            <v>0</v>
          </cell>
          <cell r="X614">
            <v>0</v>
          </cell>
          <cell r="Y614">
            <v>0</v>
          </cell>
          <cell r="Z614">
            <v>0</v>
          </cell>
          <cell r="AA614">
            <v>0</v>
          </cell>
          <cell r="AB614">
            <v>0</v>
          </cell>
          <cell r="AC614">
            <v>0</v>
          </cell>
          <cell r="AD614">
            <v>0</v>
          </cell>
        </row>
        <row r="615">
          <cell r="B615" t="str">
            <v>CITY OF SHELTON-CONTRACTPAYMENTSPAY-KOL</v>
          </cell>
          <cell r="J615" t="str">
            <v>PAY-KOL</v>
          </cell>
          <cell r="K615" t="str">
            <v>PAYMENT-THANK YOU - OL</v>
          </cell>
          <cell r="S615">
            <v>0</v>
          </cell>
          <cell r="T615">
            <v>-11043.22</v>
          </cell>
          <cell r="U615">
            <v>0</v>
          </cell>
          <cell r="V615">
            <v>0</v>
          </cell>
          <cell r="W615">
            <v>0</v>
          </cell>
          <cell r="X615">
            <v>0</v>
          </cell>
          <cell r="Y615">
            <v>0</v>
          </cell>
          <cell r="Z615">
            <v>0</v>
          </cell>
          <cell r="AA615">
            <v>0</v>
          </cell>
          <cell r="AB615">
            <v>0</v>
          </cell>
          <cell r="AC615">
            <v>0</v>
          </cell>
          <cell r="AD615">
            <v>0</v>
          </cell>
        </row>
        <row r="616">
          <cell r="B616" t="str">
            <v>CITY OF SHELTON-CONTRACTPAYMENTSPAY-RPPS</v>
          </cell>
          <cell r="J616" t="str">
            <v>PAY-RPPS</v>
          </cell>
          <cell r="K616" t="str">
            <v>RPSS PAYMENT</v>
          </cell>
          <cell r="S616">
            <v>0</v>
          </cell>
          <cell r="T616">
            <v>-355.44</v>
          </cell>
          <cell r="U616">
            <v>0</v>
          </cell>
          <cell r="V616">
            <v>0</v>
          </cell>
          <cell r="W616">
            <v>0</v>
          </cell>
          <cell r="X616">
            <v>0</v>
          </cell>
          <cell r="Y616">
            <v>0</v>
          </cell>
          <cell r="Z616">
            <v>0</v>
          </cell>
          <cell r="AA616">
            <v>0</v>
          </cell>
          <cell r="AB616">
            <v>0</v>
          </cell>
          <cell r="AC616">
            <v>0</v>
          </cell>
          <cell r="AD616">
            <v>0</v>
          </cell>
        </row>
        <row r="617">
          <cell r="B617" t="str">
            <v>CITY OF SHELTON-CONTRACTPAYMENTSPAYL</v>
          </cell>
          <cell r="J617" t="str">
            <v>PAYL</v>
          </cell>
          <cell r="K617" t="str">
            <v>PAYMENT-THANK YOU!</v>
          </cell>
          <cell r="S617">
            <v>0</v>
          </cell>
          <cell r="T617">
            <v>-49292.91</v>
          </cell>
          <cell r="U617">
            <v>0</v>
          </cell>
          <cell r="V617">
            <v>0</v>
          </cell>
          <cell r="W617">
            <v>0</v>
          </cell>
          <cell r="X617">
            <v>0</v>
          </cell>
          <cell r="Y617">
            <v>0</v>
          </cell>
          <cell r="Z617">
            <v>0</v>
          </cell>
          <cell r="AA617">
            <v>0</v>
          </cell>
          <cell r="AB617">
            <v>0</v>
          </cell>
          <cell r="AC617">
            <v>0</v>
          </cell>
          <cell r="AD617">
            <v>0</v>
          </cell>
        </row>
        <row r="618">
          <cell r="B618" t="str">
            <v>CITY OF SHELTON-CONTRACTPAYMENTSPAYMET</v>
          </cell>
          <cell r="J618" t="str">
            <v>PAYMET</v>
          </cell>
          <cell r="K618" t="str">
            <v>METAVANTE ONLINE PAYMENT</v>
          </cell>
          <cell r="S618">
            <v>0</v>
          </cell>
          <cell r="T618">
            <v>-1803.08</v>
          </cell>
          <cell r="U618">
            <v>0</v>
          </cell>
          <cell r="V618">
            <v>0</v>
          </cell>
          <cell r="W618">
            <v>0</v>
          </cell>
          <cell r="X618">
            <v>0</v>
          </cell>
          <cell r="Y618">
            <v>0</v>
          </cell>
          <cell r="Z618">
            <v>0</v>
          </cell>
          <cell r="AA618">
            <v>0</v>
          </cell>
          <cell r="AB618">
            <v>0</v>
          </cell>
          <cell r="AC618">
            <v>0</v>
          </cell>
          <cell r="AD618">
            <v>0</v>
          </cell>
        </row>
        <row r="619">
          <cell r="B619" t="str">
            <v>CITY OF SHELTON-CONTRACTPAYMENTSRET-KOL</v>
          </cell>
          <cell r="J619" t="str">
            <v>RET-KOL</v>
          </cell>
          <cell r="K619" t="str">
            <v>ONLINE PAYMENT RETURN</v>
          </cell>
          <cell r="S619">
            <v>0</v>
          </cell>
          <cell r="T619">
            <v>40</v>
          </cell>
          <cell r="U619">
            <v>0</v>
          </cell>
          <cell r="V619">
            <v>0</v>
          </cell>
          <cell r="W619">
            <v>0</v>
          </cell>
          <cell r="X619">
            <v>0</v>
          </cell>
          <cell r="Y619">
            <v>0</v>
          </cell>
          <cell r="Z619">
            <v>0</v>
          </cell>
          <cell r="AA619">
            <v>0</v>
          </cell>
          <cell r="AB619">
            <v>0</v>
          </cell>
          <cell r="AC619">
            <v>0</v>
          </cell>
          <cell r="AD619">
            <v>0</v>
          </cell>
        </row>
        <row r="620">
          <cell r="B620" t="str">
            <v>CITY OF SHELTON-CONTRACTRESIDENTIAL300RW1</v>
          </cell>
          <cell r="J620" t="str">
            <v>300RW1</v>
          </cell>
          <cell r="K620" t="str">
            <v>1-300 GL CART WEEKLY SVC</v>
          </cell>
          <cell r="S620">
            <v>0</v>
          </cell>
          <cell r="T620">
            <v>10077.030000000001</v>
          </cell>
          <cell r="U620">
            <v>0</v>
          </cell>
          <cell r="V620">
            <v>0</v>
          </cell>
          <cell r="W620">
            <v>0</v>
          </cell>
          <cell r="X620">
            <v>0</v>
          </cell>
          <cell r="Y620">
            <v>0</v>
          </cell>
          <cell r="Z620">
            <v>0</v>
          </cell>
          <cell r="AA620">
            <v>0</v>
          </cell>
          <cell r="AB620">
            <v>0</v>
          </cell>
          <cell r="AC620">
            <v>0</v>
          </cell>
          <cell r="AD620">
            <v>0</v>
          </cell>
        </row>
        <row r="621">
          <cell r="B621" t="str">
            <v>CITY OF SHELTON-CONTRACTRESIDENTIAL35RE1</v>
          </cell>
          <cell r="J621" t="str">
            <v>35RE1</v>
          </cell>
          <cell r="K621" t="str">
            <v>1-35 GAL CART EOW SVC</v>
          </cell>
          <cell r="S621">
            <v>0</v>
          </cell>
          <cell r="T621">
            <v>6337.03</v>
          </cell>
          <cell r="U621">
            <v>0</v>
          </cell>
          <cell r="V621">
            <v>0</v>
          </cell>
          <cell r="W621">
            <v>0</v>
          </cell>
          <cell r="X621">
            <v>0</v>
          </cell>
          <cell r="Y621">
            <v>0</v>
          </cell>
          <cell r="Z621">
            <v>0</v>
          </cell>
          <cell r="AA621">
            <v>0</v>
          </cell>
          <cell r="AB621">
            <v>0</v>
          </cell>
          <cell r="AC621">
            <v>0</v>
          </cell>
          <cell r="AD621">
            <v>0</v>
          </cell>
        </row>
        <row r="622">
          <cell r="B622" t="str">
            <v>CITY OF SHELTON-CONTRACTRESIDENTIAL35RE1RR</v>
          </cell>
          <cell r="J622" t="str">
            <v>35RE1RR</v>
          </cell>
          <cell r="K622" t="str">
            <v>1-35 GL CART EOW REDUCED RATE</v>
          </cell>
          <cell r="S622">
            <v>0</v>
          </cell>
          <cell r="T622">
            <v>807.23</v>
          </cell>
          <cell r="U622">
            <v>0</v>
          </cell>
          <cell r="V622">
            <v>0</v>
          </cell>
          <cell r="W622">
            <v>0</v>
          </cell>
          <cell r="X622">
            <v>0</v>
          </cell>
          <cell r="Y622">
            <v>0</v>
          </cell>
          <cell r="Z622">
            <v>0</v>
          </cell>
          <cell r="AA622">
            <v>0</v>
          </cell>
          <cell r="AB622">
            <v>0</v>
          </cell>
          <cell r="AC622">
            <v>0</v>
          </cell>
          <cell r="AD622">
            <v>0</v>
          </cell>
        </row>
        <row r="623">
          <cell r="B623" t="str">
            <v>CITY OF SHELTON-CONTRACTRESIDENTIAL64RE1</v>
          </cell>
          <cell r="J623" t="str">
            <v>64RE1</v>
          </cell>
          <cell r="K623" t="str">
            <v>1-64 GAL EOW</v>
          </cell>
          <cell r="S623">
            <v>0</v>
          </cell>
          <cell r="T623">
            <v>21865.69</v>
          </cell>
          <cell r="U623">
            <v>0</v>
          </cell>
          <cell r="V623">
            <v>0</v>
          </cell>
          <cell r="W623">
            <v>0</v>
          </cell>
          <cell r="X623">
            <v>0</v>
          </cell>
          <cell r="Y623">
            <v>0</v>
          </cell>
          <cell r="Z623">
            <v>0</v>
          </cell>
          <cell r="AA623">
            <v>0</v>
          </cell>
          <cell r="AB623">
            <v>0</v>
          </cell>
          <cell r="AC623">
            <v>0</v>
          </cell>
          <cell r="AD623">
            <v>0</v>
          </cell>
        </row>
        <row r="624">
          <cell r="B624" t="str">
            <v>CITY OF SHELTON-CONTRACTRESIDENTIAL64RE1RR</v>
          </cell>
          <cell r="J624" t="str">
            <v>64RE1RR</v>
          </cell>
          <cell r="K624" t="str">
            <v>1-64 GL CART EOW REDUCED RATE</v>
          </cell>
          <cell r="S624">
            <v>0</v>
          </cell>
          <cell r="T624">
            <v>1434.12</v>
          </cell>
          <cell r="U624">
            <v>0</v>
          </cell>
          <cell r="V624">
            <v>0</v>
          </cell>
          <cell r="W624">
            <v>0</v>
          </cell>
          <cell r="X624">
            <v>0</v>
          </cell>
          <cell r="Y624">
            <v>0</v>
          </cell>
          <cell r="Z624">
            <v>0</v>
          </cell>
          <cell r="AA624">
            <v>0</v>
          </cell>
          <cell r="AB624">
            <v>0</v>
          </cell>
          <cell r="AC624">
            <v>0</v>
          </cell>
          <cell r="AD624">
            <v>0</v>
          </cell>
        </row>
        <row r="625">
          <cell r="B625" t="str">
            <v>CITY OF SHELTON-CONTRACTRESIDENTIAL64RW1</v>
          </cell>
          <cell r="J625" t="str">
            <v>64RW1</v>
          </cell>
          <cell r="K625" t="str">
            <v>1-64 GAL CART WEEKLY SVC</v>
          </cell>
          <cell r="S625">
            <v>0</v>
          </cell>
          <cell r="T625">
            <v>2317.61</v>
          </cell>
          <cell r="U625">
            <v>0</v>
          </cell>
          <cell r="V625">
            <v>0</v>
          </cell>
          <cell r="W625">
            <v>0</v>
          </cell>
          <cell r="X625">
            <v>0</v>
          </cell>
          <cell r="Y625">
            <v>0</v>
          </cell>
          <cell r="Z625">
            <v>0</v>
          </cell>
          <cell r="AA625">
            <v>0</v>
          </cell>
          <cell r="AB625">
            <v>0</v>
          </cell>
          <cell r="AC625">
            <v>0</v>
          </cell>
          <cell r="AD625">
            <v>0</v>
          </cell>
        </row>
        <row r="626">
          <cell r="B626" t="str">
            <v>CITY OF SHELTON-CONTRACTRESIDENTIAL64RW1RR</v>
          </cell>
          <cell r="J626" t="str">
            <v>64RW1RR</v>
          </cell>
          <cell r="K626" t="str">
            <v>1-64 GL CART WKLY REDUCED RATE</v>
          </cell>
          <cell r="S626">
            <v>0</v>
          </cell>
          <cell r="T626">
            <v>122.2</v>
          </cell>
          <cell r="U626">
            <v>0</v>
          </cell>
          <cell r="V626">
            <v>0</v>
          </cell>
          <cell r="W626">
            <v>0</v>
          </cell>
          <cell r="X626">
            <v>0</v>
          </cell>
          <cell r="Y626">
            <v>0</v>
          </cell>
          <cell r="Z626">
            <v>0</v>
          </cell>
          <cell r="AA626">
            <v>0</v>
          </cell>
          <cell r="AB626">
            <v>0</v>
          </cell>
          <cell r="AC626">
            <v>0</v>
          </cell>
          <cell r="AD626">
            <v>0</v>
          </cell>
        </row>
        <row r="627">
          <cell r="B627" t="str">
            <v>CITY OF SHELTON-CONTRACTRESIDENTIAL96RE1</v>
          </cell>
          <cell r="J627" t="str">
            <v>96RE1</v>
          </cell>
          <cell r="K627" t="str">
            <v>1-96 GAL EOW</v>
          </cell>
          <cell r="S627">
            <v>0</v>
          </cell>
          <cell r="T627">
            <v>12671.73</v>
          </cell>
          <cell r="U627">
            <v>0</v>
          </cell>
          <cell r="V627">
            <v>0</v>
          </cell>
          <cell r="W627">
            <v>0</v>
          </cell>
          <cell r="X627">
            <v>0</v>
          </cell>
          <cell r="Y627">
            <v>0</v>
          </cell>
          <cell r="Z627">
            <v>0</v>
          </cell>
          <cell r="AA627">
            <v>0</v>
          </cell>
          <cell r="AB627">
            <v>0</v>
          </cell>
          <cell r="AC627">
            <v>0</v>
          </cell>
          <cell r="AD627">
            <v>0</v>
          </cell>
        </row>
        <row r="628">
          <cell r="B628" t="str">
            <v>CITY OF SHELTON-CONTRACTRESIDENTIAL96RE1RR</v>
          </cell>
          <cell r="J628" t="str">
            <v>96RE1RR</v>
          </cell>
          <cell r="K628" t="str">
            <v>1-96 GL CART EOW REDUCED RATE</v>
          </cell>
          <cell r="S628">
            <v>0</v>
          </cell>
          <cell r="T628">
            <v>545.21</v>
          </cell>
          <cell r="U628">
            <v>0</v>
          </cell>
          <cell r="V628">
            <v>0</v>
          </cell>
          <cell r="W628">
            <v>0</v>
          </cell>
          <cell r="X628">
            <v>0</v>
          </cell>
          <cell r="Y628">
            <v>0</v>
          </cell>
          <cell r="Z628">
            <v>0</v>
          </cell>
          <cell r="AA628">
            <v>0</v>
          </cell>
          <cell r="AB628">
            <v>0</v>
          </cell>
          <cell r="AC628">
            <v>0</v>
          </cell>
          <cell r="AD628">
            <v>0</v>
          </cell>
        </row>
        <row r="629">
          <cell r="B629" t="str">
            <v>CITY OF SHELTON-CONTRACTRESIDENTIAL96RW1</v>
          </cell>
          <cell r="J629" t="str">
            <v>96RW1</v>
          </cell>
          <cell r="K629" t="str">
            <v>1-96 GAL CART WEEKLY SVC</v>
          </cell>
          <cell r="S629">
            <v>0</v>
          </cell>
          <cell r="T629">
            <v>2096.9899999999998</v>
          </cell>
          <cell r="U629">
            <v>0</v>
          </cell>
          <cell r="V629">
            <v>0</v>
          </cell>
          <cell r="W629">
            <v>0</v>
          </cell>
          <cell r="X629">
            <v>0</v>
          </cell>
          <cell r="Y629">
            <v>0</v>
          </cell>
          <cell r="Z629">
            <v>0</v>
          </cell>
          <cell r="AA629">
            <v>0</v>
          </cell>
          <cell r="AB629">
            <v>0</v>
          </cell>
          <cell r="AC629">
            <v>0</v>
          </cell>
          <cell r="AD629">
            <v>0</v>
          </cell>
        </row>
        <row r="630">
          <cell r="B630" t="str">
            <v>CITY OF SHELTON-CONTRACTRESIDENTIAL96RW1RR</v>
          </cell>
          <cell r="J630" t="str">
            <v>96RW1RR</v>
          </cell>
          <cell r="K630" t="str">
            <v>1-96 GL CART WKLY REDUCED RATE</v>
          </cell>
          <cell r="S630">
            <v>0</v>
          </cell>
          <cell r="T630">
            <v>85.75</v>
          </cell>
          <cell r="U630">
            <v>0</v>
          </cell>
          <cell r="V630">
            <v>0</v>
          </cell>
          <cell r="W630">
            <v>0</v>
          </cell>
          <cell r="X630">
            <v>0</v>
          </cell>
          <cell r="Y630">
            <v>0</v>
          </cell>
          <cell r="Z630">
            <v>0</v>
          </cell>
          <cell r="AA630">
            <v>0</v>
          </cell>
          <cell r="AB630">
            <v>0</v>
          </cell>
          <cell r="AC630">
            <v>0</v>
          </cell>
          <cell r="AD630">
            <v>0</v>
          </cell>
        </row>
        <row r="631">
          <cell r="B631" t="str">
            <v>CITY OF SHELTON-CONTRACTRESIDENTIALMINSVC-RESI</v>
          </cell>
          <cell r="J631" t="str">
            <v>MINSVC-RESI</v>
          </cell>
          <cell r="K631" t="str">
            <v>MINIMUM SERVICE</v>
          </cell>
          <cell r="S631">
            <v>0</v>
          </cell>
          <cell r="T631">
            <v>21.88</v>
          </cell>
          <cell r="U631">
            <v>0</v>
          </cell>
          <cell r="V631">
            <v>0</v>
          </cell>
          <cell r="W631">
            <v>0</v>
          </cell>
          <cell r="X631">
            <v>0</v>
          </cell>
          <cell r="Y631">
            <v>0</v>
          </cell>
          <cell r="Z631">
            <v>0</v>
          </cell>
          <cell r="AA631">
            <v>0</v>
          </cell>
          <cell r="AB631">
            <v>0</v>
          </cell>
          <cell r="AC631">
            <v>0</v>
          </cell>
          <cell r="AD631">
            <v>0</v>
          </cell>
        </row>
        <row r="632">
          <cell r="B632" t="str">
            <v>CITY OF SHELTON-CONTRACTRESIDENTIALSL096.0GEO001GW</v>
          </cell>
          <cell r="J632" t="str">
            <v>SL096.0GEO001GW</v>
          </cell>
          <cell r="K632" t="str">
            <v>SL 96 GL EOW GREENWASTE 1</v>
          </cell>
          <cell r="S632">
            <v>0</v>
          </cell>
          <cell r="T632">
            <v>2432.3000000000002</v>
          </cell>
          <cell r="U632">
            <v>0</v>
          </cell>
          <cell r="V632">
            <v>0</v>
          </cell>
          <cell r="W632">
            <v>0</v>
          </cell>
          <cell r="X632">
            <v>0</v>
          </cell>
          <cell r="Y632">
            <v>0</v>
          </cell>
          <cell r="Z632">
            <v>0</v>
          </cell>
          <cell r="AA632">
            <v>0</v>
          </cell>
          <cell r="AB632">
            <v>0</v>
          </cell>
          <cell r="AC632">
            <v>0</v>
          </cell>
          <cell r="AD632">
            <v>0</v>
          </cell>
        </row>
        <row r="633">
          <cell r="B633" t="str">
            <v>CITY OF SHELTON-CONTRACTRESIDENTIAL35RE1</v>
          </cell>
          <cell r="J633" t="str">
            <v>35RE1</v>
          </cell>
          <cell r="K633" t="str">
            <v>1-35 GAL CART EOW SVC</v>
          </cell>
          <cell r="S633">
            <v>0</v>
          </cell>
          <cell r="T633">
            <v>-18.989999999999998</v>
          </cell>
          <cell r="U633">
            <v>0</v>
          </cell>
          <cell r="V633">
            <v>0</v>
          </cell>
          <cell r="W633">
            <v>0</v>
          </cell>
          <cell r="X633">
            <v>0</v>
          </cell>
          <cell r="Y633">
            <v>0</v>
          </cell>
          <cell r="Z633">
            <v>0</v>
          </cell>
          <cell r="AA633">
            <v>0</v>
          </cell>
          <cell r="AB633">
            <v>0</v>
          </cell>
          <cell r="AC633">
            <v>0</v>
          </cell>
          <cell r="AD633">
            <v>0</v>
          </cell>
        </row>
        <row r="634">
          <cell r="B634" t="str">
            <v>CITY OF SHELTON-CONTRACTRESIDENTIALEP300-RES</v>
          </cell>
          <cell r="J634" t="str">
            <v>EP300-RES</v>
          </cell>
          <cell r="K634" t="str">
            <v>EXTRA PICKUP 300 GL - RES</v>
          </cell>
          <cell r="S634">
            <v>0</v>
          </cell>
          <cell r="T634">
            <v>24.83</v>
          </cell>
          <cell r="U634">
            <v>0</v>
          </cell>
          <cell r="V634">
            <v>0</v>
          </cell>
          <cell r="W634">
            <v>0</v>
          </cell>
          <cell r="X634">
            <v>0</v>
          </cell>
          <cell r="Y634">
            <v>0</v>
          </cell>
          <cell r="Z634">
            <v>0</v>
          </cell>
          <cell r="AA634">
            <v>0</v>
          </cell>
          <cell r="AB634">
            <v>0</v>
          </cell>
          <cell r="AC634">
            <v>0</v>
          </cell>
          <cell r="AD634">
            <v>0</v>
          </cell>
        </row>
        <row r="635">
          <cell r="B635" t="str">
            <v>CITY OF SHELTON-CONTRACTRESIDENTIALEP35-RES</v>
          </cell>
          <cell r="J635" t="str">
            <v>EP35-RES</v>
          </cell>
          <cell r="K635" t="str">
            <v>EXTRA PICKUP 35 GL - RES</v>
          </cell>
          <cell r="S635">
            <v>0</v>
          </cell>
          <cell r="T635">
            <v>463.68</v>
          </cell>
          <cell r="U635">
            <v>0</v>
          </cell>
          <cell r="V635">
            <v>0</v>
          </cell>
          <cell r="W635">
            <v>0</v>
          </cell>
          <cell r="X635">
            <v>0</v>
          </cell>
          <cell r="Y635">
            <v>0</v>
          </cell>
          <cell r="Z635">
            <v>0</v>
          </cell>
          <cell r="AA635">
            <v>0</v>
          </cell>
          <cell r="AB635">
            <v>0</v>
          </cell>
          <cell r="AC635">
            <v>0</v>
          </cell>
          <cell r="AD635">
            <v>0</v>
          </cell>
        </row>
        <row r="636">
          <cell r="B636" t="str">
            <v>CITY OF SHELTON-CONTRACTRESIDENTIALEP64-RES</v>
          </cell>
          <cell r="J636" t="str">
            <v>EP64-RES</v>
          </cell>
          <cell r="K636" t="str">
            <v>EXTRA PICKUP 64 GL - RES</v>
          </cell>
          <cell r="S636">
            <v>0</v>
          </cell>
          <cell r="T636">
            <v>250.12</v>
          </cell>
          <cell r="U636">
            <v>0</v>
          </cell>
          <cell r="V636">
            <v>0</v>
          </cell>
          <cell r="W636">
            <v>0</v>
          </cell>
          <cell r="X636">
            <v>0</v>
          </cell>
          <cell r="Y636">
            <v>0</v>
          </cell>
          <cell r="Z636">
            <v>0</v>
          </cell>
          <cell r="AA636">
            <v>0</v>
          </cell>
          <cell r="AB636">
            <v>0</v>
          </cell>
          <cell r="AC636">
            <v>0</v>
          </cell>
          <cell r="AD636">
            <v>0</v>
          </cell>
        </row>
        <row r="637">
          <cell r="B637" t="str">
            <v>CITY OF SHELTON-CONTRACTRESIDENTIALEP96-RES</v>
          </cell>
          <cell r="J637" t="str">
            <v>EP96-RES</v>
          </cell>
          <cell r="K637" t="str">
            <v>EXTRA PICKUP 96 GL - RES</v>
          </cell>
          <cell r="S637">
            <v>0</v>
          </cell>
          <cell r="T637">
            <v>141.6</v>
          </cell>
          <cell r="U637">
            <v>0</v>
          </cell>
          <cell r="V637">
            <v>0</v>
          </cell>
          <cell r="W637">
            <v>0</v>
          </cell>
          <cell r="X637">
            <v>0</v>
          </cell>
          <cell r="Y637">
            <v>0</v>
          </cell>
          <cell r="Z637">
            <v>0</v>
          </cell>
          <cell r="AA637">
            <v>0</v>
          </cell>
          <cell r="AB637">
            <v>0</v>
          </cell>
          <cell r="AC637">
            <v>0</v>
          </cell>
          <cell r="AD637">
            <v>0</v>
          </cell>
        </row>
        <row r="638">
          <cell r="B638" t="str">
            <v>CITY OF SHELTON-CONTRACTRESIDENTIALLOOSE-RES</v>
          </cell>
          <cell r="J638" t="str">
            <v>LOOSE-RES</v>
          </cell>
          <cell r="K638" t="str">
            <v>LOOSE MATERIAL -RES</v>
          </cell>
          <cell r="S638">
            <v>0</v>
          </cell>
          <cell r="T638">
            <v>3.43</v>
          </cell>
          <cell r="U638">
            <v>0</v>
          </cell>
          <cell r="V638">
            <v>0</v>
          </cell>
          <cell r="W638">
            <v>0</v>
          </cell>
          <cell r="X638">
            <v>0</v>
          </cell>
          <cell r="Y638">
            <v>0</v>
          </cell>
          <cell r="Z638">
            <v>0</v>
          </cell>
          <cell r="AA638">
            <v>0</v>
          </cell>
          <cell r="AB638">
            <v>0</v>
          </cell>
          <cell r="AC638">
            <v>0</v>
          </cell>
          <cell r="AD638">
            <v>0</v>
          </cell>
        </row>
        <row r="639">
          <cell r="B639" t="str">
            <v>CITY OF SHELTON-CONTRACTRESIDENTIALREDELIVER</v>
          </cell>
          <cell r="J639" t="str">
            <v>REDELIVER</v>
          </cell>
          <cell r="K639" t="str">
            <v>DELIVERY CHARGE</v>
          </cell>
          <cell r="S639">
            <v>0</v>
          </cell>
          <cell r="T639">
            <v>60.06</v>
          </cell>
          <cell r="U639">
            <v>0</v>
          </cell>
          <cell r="V639">
            <v>0</v>
          </cell>
          <cell r="W639">
            <v>0</v>
          </cell>
          <cell r="X639">
            <v>0</v>
          </cell>
          <cell r="Y639">
            <v>0</v>
          </cell>
          <cell r="Z639">
            <v>0</v>
          </cell>
          <cell r="AA639">
            <v>0</v>
          </cell>
          <cell r="AB639">
            <v>0</v>
          </cell>
          <cell r="AC639">
            <v>0</v>
          </cell>
          <cell r="AD639">
            <v>0</v>
          </cell>
        </row>
        <row r="640">
          <cell r="B640" t="str">
            <v>CITY OF SHELTON-CONTRACTRESIDENTIALRTRNCART96-RES</v>
          </cell>
          <cell r="J640" t="str">
            <v>RTRNCART96-RES</v>
          </cell>
          <cell r="K640" t="str">
            <v>RETURN TRIP 96 GL</v>
          </cell>
          <cell r="S640">
            <v>0</v>
          </cell>
          <cell r="T640">
            <v>14.92</v>
          </cell>
          <cell r="U640">
            <v>0</v>
          </cell>
          <cell r="V640">
            <v>0</v>
          </cell>
          <cell r="W640">
            <v>0</v>
          </cell>
          <cell r="X640">
            <v>0</v>
          </cell>
          <cell r="Y640">
            <v>0</v>
          </cell>
          <cell r="Z640">
            <v>0</v>
          </cell>
          <cell r="AA640">
            <v>0</v>
          </cell>
          <cell r="AB640">
            <v>0</v>
          </cell>
          <cell r="AC640">
            <v>0</v>
          </cell>
          <cell r="AD640">
            <v>0</v>
          </cell>
        </row>
        <row r="641">
          <cell r="B641" t="str">
            <v>CITY OF SHELTON-CONTRACTRESIDENTIALUNLOCKRES</v>
          </cell>
          <cell r="J641" t="str">
            <v>UNLOCKRES</v>
          </cell>
          <cell r="K641" t="str">
            <v>UNLOCK/UNLATCH REFUSE</v>
          </cell>
          <cell r="S641">
            <v>0</v>
          </cell>
          <cell r="T641">
            <v>3.43</v>
          </cell>
          <cell r="U641">
            <v>0</v>
          </cell>
          <cell r="V641">
            <v>0</v>
          </cell>
          <cell r="W641">
            <v>0</v>
          </cell>
          <cell r="X641">
            <v>0</v>
          </cell>
          <cell r="Y641">
            <v>0</v>
          </cell>
          <cell r="Z641">
            <v>0</v>
          </cell>
          <cell r="AA641">
            <v>0</v>
          </cell>
          <cell r="AB641">
            <v>0</v>
          </cell>
          <cell r="AC641">
            <v>0</v>
          </cell>
          <cell r="AD641">
            <v>0</v>
          </cell>
        </row>
        <row r="642">
          <cell r="B642" t="str">
            <v>CITY OF SHELTON-CONTRACTSURCFUEL-COM MASON</v>
          </cell>
          <cell r="J642" t="str">
            <v>FUEL-COM MASON</v>
          </cell>
          <cell r="K642" t="str">
            <v>FUEL &amp; MATERIAL SURCHARGE</v>
          </cell>
          <cell r="S642">
            <v>0</v>
          </cell>
          <cell r="T642">
            <v>0</v>
          </cell>
          <cell r="U642">
            <v>0</v>
          </cell>
          <cell r="V642">
            <v>0</v>
          </cell>
          <cell r="W642">
            <v>0</v>
          </cell>
          <cell r="X642">
            <v>0</v>
          </cell>
          <cell r="Y642">
            <v>0</v>
          </cell>
          <cell r="Z642">
            <v>0</v>
          </cell>
          <cell r="AA642">
            <v>0</v>
          </cell>
          <cell r="AB642">
            <v>0</v>
          </cell>
          <cell r="AC642">
            <v>0</v>
          </cell>
          <cell r="AD642">
            <v>0</v>
          </cell>
        </row>
        <row r="643">
          <cell r="B643" t="str">
            <v>CITY OF SHELTON-CONTRACTSURCFUEL-RES MASON</v>
          </cell>
          <cell r="J643" t="str">
            <v>FUEL-RES MASON</v>
          </cell>
          <cell r="K643" t="str">
            <v>FUEL &amp; MATERIAL SURCHARGE</v>
          </cell>
          <cell r="S643">
            <v>0</v>
          </cell>
          <cell r="T643">
            <v>0</v>
          </cell>
          <cell r="U643">
            <v>0</v>
          </cell>
          <cell r="V643">
            <v>0</v>
          </cell>
          <cell r="W643">
            <v>0</v>
          </cell>
          <cell r="X643">
            <v>0</v>
          </cell>
          <cell r="Y643">
            <v>0</v>
          </cell>
          <cell r="Z643">
            <v>0</v>
          </cell>
          <cell r="AA643">
            <v>0</v>
          </cell>
          <cell r="AB643">
            <v>0</v>
          </cell>
          <cell r="AC643">
            <v>0</v>
          </cell>
          <cell r="AD643">
            <v>0</v>
          </cell>
        </row>
        <row r="644">
          <cell r="B644" t="str">
            <v>CITY OF SHELTON-CONTRACTSURCFUEL-COM MASON</v>
          </cell>
          <cell r="J644" t="str">
            <v>FUEL-COM MASON</v>
          </cell>
          <cell r="K644" t="str">
            <v>FUEL &amp; MATERIAL SURCHARGE</v>
          </cell>
          <cell r="S644">
            <v>0</v>
          </cell>
          <cell r="T644">
            <v>0</v>
          </cell>
          <cell r="U644">
            <v>0</v>
          </cell>
          <cell r="V644">
            <v>0</v>
          </cell>
          <cell r="W644">
            <v>0</v>
          </cell>
          <cell r="X644">
            <v>0</v>
          </cell>
          <cell r="Y644">
            <v>0</v>
          </cell>
          <cell r="Z644">
            <v>0</v>
          </cell>
          <cell r="AA644">
            <v>0</v>
          </cell>
          <cell r="AB644">
            <v>0</v>
          </cell>
          <cell r="AC644">
            <v>0</v>
          </cell>
          <cell r="AD644">
            <v>0</v>
          </cell>
        </row>
        <row r="645">
          <cell r="B645" t="str">
            <v>CITY OF SHELTON-CONTRACTSURCFUEL-RES MASON</v>
          </cell>
          <cell r="J645" t="str">
            <v>FUEL-RES MASON</v>
          </cell>
          <cell r="K645" t="str">
            <v>FUEL &amp; MATERIAL SURCHARGE</v>
          </cell>
          <cell r="S645">
            <v>0</v>
          </cell>
          <cell r="T645">
            <v>0</v>
          </cell>
          <cell r="U645">
            <v>0</v>
          </cell>
          <cell r="V645">
            <v>0</v>
          </cell>
          <cell r="W645">
            <v>0</v>
          </cell>
          <cell r="X645">
            <v>0</v>
          </cell>
          <cell r="Y645">
            <v>0</v>
          </cell>
          <cell r="Z645">
            <v>0</v>
          </cell>
          <cell r="AA645">
            <v>0</v>
          </cell>
          <cell r="AB645">
            <v>0</v>
          </cell>
          <cell r="AC645">
            <v>0</v>
          </cell>
          <cell r="AD645">
            <v>0</v>
          </cell>
        </row>
        <row r="646">
          <cell r="B646" t="str">
            <v>CITY OF SHELTON-CONTRACTSURCFUEL-RES MASON</v>
          </cell>
          <cell r="J646" t="str">
            <v>FUEL-RES MASON</v>
          </cell>
          <cell r="K646" t="str">
            <v>FUEL &amp; MATERIAL SURCHARGE</v>
          </cell>
          <cell r="S646">
            <v>0</v>
          </cell>
          <cell r="T646">
            <v>0</v>
          </cell>
          <cell r="U646">
            <v>0</v>
          </cell>
          <cell r="V646">
            <v>0</v>
          </cell>
          <cell r="W646">
            <v>0</v>
          </cell>
          <cell r="X646">
            <v>0</v>
          </cell>
          <cell r="Y646">
            <v>0</v>
          </cell>
          <cell r="Z646">
            <v>0</v>
          </cell>
          <cell r="AA646">
            <v>0</v>
          </cell>
          <cell r="AB646">
            <v>0</v>
          </cell>
          <cell r="AC646">
            <v>0</v>
          </cell>
          <cell r="AD646">
            <v>0</v>
          </cell>
        </row>
        <row r="647">
          <cell r="B647" t="str">
            <v>CITY OF SHELTON-CONTRACTTAXESCITY OF SHELTON</v>
          </cell>
          <cell r="J647" t="str">
            <v>CITY OF SHELTON</v>
          </cell>
          <cell r="K647" t="str">
            <v>41.9% CITY UTILITY TAX</v>
          </cell>
          <cell r="S647">
            <v>0</v>
          </cell>
          <cell r="T647">
            <v>26008.49</v>
          </cell>
          <cell r="U647">
            <v>0</v>
          </cell>
          <cell r="V647">
            <v>0</v>
          </cell>
          <cell r="W647">
            <v>0</v>
          </cell>
          <cell r="X647">
            <v>0</v>
          </cell>
          <cell r="Y647">
            <v>0</v>
          </cell>
          <cell r="Z647">
            <v>0</v>
          </cell>
          <cell r="AA647">
            <v>0</v>
          </cell>
          <cell r="AB647">
            <v>0</v>
          </cell>
          <cell r="AC647">
            <v>0</v>
          </cell>
          <cell r="AD647">
            <v>0</v>
          </cell>
        </row>
        <row r="648">
          <cell r="B648" t="str">
            <v>CITY OF SHELTON-CONTRACTTAXESCITY OF SHELTON UTILITY</v>
          </cell>
          <cell r="J648" t="str">
            <v>CITY OF SHELTON UTILITY</v>
          </cell>
          <cell r="K648" t="str">
            <v>CONTRACT UTILITY ONLY</v>
          </cell>
          <cell r="S648">
            <v>0</v>
          </cell>
          <cell r="T648">
            <v>162.99</v>
          </cell>
          <cell r="U648">
            <v>0</v>
          </cell>
          <cell r="V648">
            <v>0</v>
          </cell>
          <cell r="W648">
            <v>0</v>
          </cell>
          <cell r="X648">
            <v>0</v>
          </cell>
          <cell r="Y648">
            <v>0</v>
          </cell>
          <cell r="Z648">
            <v>0</v>
          </cell>
          <cell r="AA648">
            <v>0</v>
          </cell>
          <cell r="AB648">
            <v>0</v>
          </cell>
          <cell r="AC648">
            <v>0</v>
          </cell>
          <cell r="AD648">
            <v>0</v>
          </cell>
        </row>
        <row r="649">
          <cell r="B649" t="str">
            <v>CITY OF SHELTON-CONTRACTTAXESREF</v>
          </cell>
          <cell r="J649" t="str">
            <v>REF</v>
          </cell>
          <cell r="K649" t="str">
            <v>3.6% WA Refuse Tax</v>
          </cell>
          <cell r="S649">
            <v>0</v>
          </cell>
          <cell r="T649">
            <v>1.1200000000000001</v>
          </cell>
          <cell r="U649">
            <v>0</v>
          </cell>
          <cell r="V649">
            <v>0</v>
          </cell>
          <cell r="W649">
            <v>0</v>
          </cell>
          <cell r="X649">
            <v>0</v>
          </cell>
          <cell r="Y649">
            <v>0</v>
          </cell>
          <cell r="Z649">
            <v>0</v>
          </cell>
          <cell r="AA649">
            <v>0</v>
          </cell>
          <cell r="AB649">
            <v>0</v>
          </cell>
          <cell r="AC649">
            <v>0</v>
          </cell>
          <cell r="AD649">
            <v>0</v>
          </cell>
        </row>
        <row r="650">
          <cell r="B650" t="str">
            <v>CITY OF SHELTON-CONTRACTTAXESSHELTON SALES TAX</v>
          </cell>
          <cell r="J650" t="str">
            <v>SHELTON SALES TAX</v>
          </cell>
          <cell r="K650" t="str">
            <v>8.8% Sales Tax</v>
          </cell>
          <cell r="S650">
            <v>0</v>
          </cell>
          <cell r="T650">
            <v>0.84</v>
          </cell>
          <cell r="U650">
            <v>0</v>
          </cell>
          <cell r="V650">
            <v>0</v>
          </cell>
          <cell r="W650">
            <v>0</v>
          </cell>
          <cell r="X650">
            <v>0</v>
          </cell>
          <cell r="Y650">
            <v>0</v>
          </cell>
          <cell r="Z650">
            <v>0</v>
          </cell>
          <cell r="AA650">
            <v>0</v>
          </cell>
          <cell r="AB650">
            <v>0</v>
          </cell>
          <cell r="AC650">
            <v>0</v>
          </cell>
          <cell r="AD650">
            <v>0</v>
          </cell>
        </row>
        <row r="651">
          <cell r="B651" t="str">
            <v>CITY OF SHELTON-CONTRACTTAXESSHELTON WA REFUSE</v>
          </cell>
          <cell r="J651" t="str">
            <v>SHELTON WA REFUSE</v>
          </cell>
          <cell r="K651" t="str">
            <v>3.6% WA Refuse Tax</v>
          </cell>
          <cell r="S651">
            <v>0</v>
          </cell>
          <cell r="T651">
            <v>2234.2399999999998</v>
          </cell>
          <cell r="U651">
            <v>0</v>
          </cell>
          <cell r="V651">
            <v>0</v>
          </cell>
          <cell r="W651">
            <v>0</v>
          </cell>
          <cell r="X651">
            <v>0</v>
          </cell>
          <cell r="Y651">
            <v>0</v>
          </cell>
          <cell r="Z651">
            <v>0</v>
          </cell>
          <cell r="AA651">
            <v>0</v>
          </cell>
          <cell r="AB651">
            <v>0</v>
          </cell>
          <cell r="AC651">
            <v>0</v>
          </cell>
          <cell r="AD651">
            <v>0</v>
          </cell>
        </row>
        <row r="652">
          <cell r="B652" t="str">
            <v>CITY OF SHELTON-CONTRACTTAXESCITY OF SHELTON</v>
          </cell>
          <cell r="J652" t="str">
            <v>CITY OF SHELTON</v>
          </cell>
          <cell r="K652" t="str">
            <v>41.9% CITY UTILITY TAX</v>
          </cell>
          <cell r="S652">
            <v>0</v>
          </cell>
          <cell r="T652">
            <v>20106.72</v>
          </cell>
          <cell r="U652">
            <v>0</v>
          </cell>
          <cell r="V652">
            <v>0</v>
          </cell>
          <cell r="W652">
            <v>0</v>
          </cell>
          <cell r="X652">
            <v>0</v>
          </cell>
          <cell r="Y652">
            <v>0</v>
          </cell>
          <cell r="Z652">
            <v>0</v>
          </cell>
          <cell r="AA652">
            <v>0</v>
          </cell>
          <cell r="AB652">
            <v>0</v>
          </cell>
          <cell r="AC652">
            <v>0</v>
          </cell>
          <cell r="AD652">
            <v>0</v>
          </cell>
        </row>
        <row r="653">
          <cell r="B653" t="str">
            <v>CITY OF SHELTON-CONTRACTTAXESCITY OF SHELTON UTILITY</v>
          </cell>
          <cell r="J653" t="str">
            <v>CITY OF SHELTON UTILITY</v>
          </cell>
          <cell r="K653" t="str">
            <v>CONTRACT UTILITY ONLY</v>
          </cell>
          <cell r="S653">
            <v>0</v>
          </cell>
          <cell r="T653">
            <v>40.56</v>
          </cell>
          <cell r="U653">
            <v>0</v>
          </cell>
          <cell r="V653">
            <v>0</v>
          </cell>
          <cell r="W653">
            <v>0</v>
          </cell>
          <cell r="X653">
            <v>0</v>
          </cell>
          <cell r="Y653">
            <v>0</v>
          </cell>
          <cell r="Z653">
            <v>0</v>
          </cell>
          <cell r="AA653">
            <v>0</v>
          </cell>
          <cell r="AB653">
            <v>0</v>
          </cell>
          <cell r="AC653">
            <v>0</v>
          </cell>
          <cell r="AD653">
            <v>0</v>
          </cell>
        </row>
        <row r="654">
          <cell r="B654" t="str">
            <v>CITY OF SHELTON-CONTRACTTAXESREF</v>
          </cell>
          <cell r="J654" t="str">
            <v>REF</v>
          </cell>
          <cell r="K654" t="str">
            <v>3.6% WA Refuse Tax</v>
          </cell>
          <cell r="S654">
            <v>0</v>
          </cell>
          <cell r="T654">
            <v>7.84</v>
          </cell>
          <cell r="U654">
            <v>0</v>
          </cell>
          <cell r="V654">
            <v>0</v>
          </cell>
          <cell r="W654">
            <v>0</v>
          </cell>
          <cell r="X654">
            <v>0</v>
          </cell>
          <cell r="Y654">
            <v>0</v>
          </cell>
          <cell r="Z654">
            <v>0</v>
          </cell>
          <cell r="AA654">
            <v>0</v>
          </cell>
          <cell r="AB654">
            <v>0</v>
          </cell>
          <cell r="AC654">
            <v>0</v>
          </cell>
          <cell r="AD654">
            <v>0</v>
          </cell>
        </row>
        <row r="655">
          <cell r="B655" t="str">
            <v>CITY OF SHELTON-CONTRACTTAXESSHELTON SALES TAX</v>
          </cell>
          <cell r="J655" t="str">
            <v>SHELTON SALES TAX</v>
          </cell>
          <cell r="K655" t="str">
            <v>8.8% Sales Tax</v>
          </cell>
          <cell r="S655">
            <v>0</v>
          </cell>
          <cell r="T655">
            <v>5.32</v>
          </cell>
          <cell r="U655">
            <v>0</v>
          </cell>
          <cell r="V655">
            <v>0</v>
          </cell>
          <cell r="W655">
            <v>0</v>
          </cell>
          <cell r="X655">
            <v>0</v>
          </cell>
          <cell r="Y655">
            <v>0</v>
          </cell>
          <cell r="Z655">
            <v>0</v>
          </cell>
          <cell r="AA655">
            <v>0</v>
          </cell>
          <cell r="AB655">
            <v>0</v>
          </cell>
          <cell r="AC655">
            <v>0</v>
          </cell>
          <cell r="AD655">
            <v>0</v>
          </cell>
        </row>
        <row r="656">
          <cell r="B656" t="str">
            <v>CITY OF SHELTON-CONTRACTTAXESSHELTON UNREG REFUSE</v>
          </cell>
          <cell r="J656" t="str">
            <v>SHELTON UNREG REFUSE</v>
          </cell>
          <cell r="K656" t="str">
            <v>3.6% WA STATE REFUSE TAX</v>
          </cell>
          <cell r="S656">
            <v>0</v>
          </cell>
          <cell r="T656">
            <v>0.56000000000000005</v>
          </cell>
          <cell r="U656">
            <v>0</v>
          </cell>
          <cell r="V656">
            <v>0</v>
          </cell>
          <cell r="W656">
            <v>0</v>
          </cell>
          <cell r="X656">
            <v>0</v>
          </cell>
          <cell r="Y656">
            <v>0</v>
          </cell>
          <cell r="Z656">
            <v>0</v>
          </cell>
          <cell r="AA656">
            <v>0</v>
          </cell>
          <cell r="AB656">
            <v>0</v>
          </cell>
          <cell r="AC656">
            <v>0</v>
          </cell>
          <cell r="AD656">
            <v>0</v>
          </cell>
        </row>
        <row r="657">
          <cell r="B657" t="str">
            <v>CITY OF SHELTON-CONTRACTTAXESSHELTON WA REFUSE</v>
          </cell>
          <cell r="J657" t="str">
            <v>SHELTON WA REFUSE</v>
          </cell>
          <cell r="K657" t="str">
            <v>3.6% WA Refuse Tax</v>
          </cell>
          <cell r="S657">
            <v>0</v>
          </cell>
          <cell r="T657">
            <v>1635.11</v>
          </cell>
          <cell r="U657">
            <v>0</v>
          </cell>
          <cell r="V657">
            <v>0</v>
          </cell>
          <cell r="W657">
            <v>0</v>
          </cell>
          <cell r="X657">
            <v>0</v>
          </cell>
          <cell r="Y657">
            <v>0</v>
          </cell>
          <cell r="Z657">
            <v>0</v>
          </cell>
          <cell r="AA657">
            <v>0</v>
          </cell>
          <cell r="AB657">
            <v>0</v>
          </cell>
          <cell r="AC657">
            <v>0</v>
          </cell>
          <cell r="AD657">
            <v>0</v>
          </cell>
        </row>
        <row r="658">
          <cell r="B658" t="str">
            <v>CITY OF SHELTON-CONTRACTTAXESCITY OF SHELTON</v>
          </cell>
          <cell r="J658" t="str">
            <v>CITY OF SHELTON</v>
          </cell>
          <cell r="K658" t="str">
            <v>41.9% CITY UTILITY TAX</v>
          </cell>
          <cell r="S658">
            <v>0</v>
          </cell>
          <cell r="T658">
            <v>6.52</v>
          </cell>
          <cell r="U658">
            <v>0</v>
          </cell>
          <cell r="V658">
            <v>0</v>
          </cell>
          <cell r="W658">
            <v>0</v>
          </cell>
          <cell r="X658">
            <v>0</v>
          </cell>
          <cell r="Y658">
            <v>0</v>
          </cell>
          <cell r="Z658">
            <v>0</v>
          </cell>
          <cell r="AA658">
            <v>0</v>
          </cell>
          <cell r="AB658">
            <v>0</v>
          </cell>
          <cell r="AC658">
            <v>0</v>
          </cell>
          <cell r="AD658">
            <v>0</v>
          </cell>
        </row>
        <row r="659">
          <cell r="B659" t="str">
            <v>CITY OF SHELTON-CONTRACTTAXESSHELTON WA REFUSE</v>
          </cell>
          <cell r="J659" t="str">
            <v>SHELTON WA REFUSE</v>
          </cell>
          <cell r="K659" t="str">
            <v>3.6% WA Refuse Tax</v>
          </cell>
          <cell r="S659">
            <v>0</v>
          </cell>
          <cell r="T659">
            <v>0.56000000000000005</v>
          </cell>
          <cell r="U659">
            <v>0</v>
          </cell>
          <cell r="V659">
            <v>0</v>
          </cell>
          <cell r="W659">
            <v>0</v>
          </cell>
          <cell r="X659">
            <v>0</v>
          </cell>
          <cell r="Y659">
            <v>0</v>
          </cell>
          <cell r="Z659">
            <v>0</v>
          </cell>
          <cell r="AA659">
            <v>0</v>
          </cell>
          <cell r="AB659">
            <v>0</v>
          </cell>
          <cell r="AC659">
            <v>0</v>
          </cell>
          <cell r="AD659">
            <v>0</v>
          </cell>
        </row>
        <row r="660">
          <cell r="B660" t="str">
            <v>CITY of SHELTON-REGULATEDACCOUNTING ADJUSTMENTSFINCHG</v>
          </cell>
          <cell r="J660" t="str">
            <v>FINCHG</v>
          </cell>
          <cell r="K660" t="str">
            <v>LATE FEE</v>
          </cell>
          <cell r="S660">
            <v>0</v>
          </cell>
          <cell r="T660">
            <v>38.43</v>
          </cell>
          <cell r="U660">
            <v>0</v>
          </cell>
          <cell r="V660">
            <v>0</v>
          </cell>
          <cell r="W660">
            <v>0</v>
          </cell>
          <cell r="X660">
            <v>0</v>
          </cell>
          <cell r="Y660">
            <v>0</v>
          </cell>
          <cell r="Z660">
            <v>0</v>
          </cell>
          <cell r="AA660">
            <v>0</v>
          </cell>
          <cell r="AB660">
            <v>0</v>
          </cell>
          <cell r="AC660">
            <v>0</v>
          </cell>
          <cell r="AD660">
            <v>0</v>
          </cell>
        </row>
        <row r="661">
          <cell r="B661" t="str">
            <v>CITY of SHELTON-REGULATEDACCOUNTING ADJUSTMENTSFINCHG</v>
          </cell>
          <cell r="J661" t="str">
            <v>FINCHG</v>
          </cell>
          <cell r="K661" t="str">
            <v>LATE FEE</v>
          </cell>
          <cell r="S661">
            <v>0</v>
          </cell>
          <cell r="T661">
            <v>-8.1300000000000008</v>
          </cell>
          <cell r="U661">
            <v>0</v>
          </cell>
          <cell r="V661">
            <v>0</v>
          </cell>
          <cell r="W661">
            <v>0</v>
          </cell>
          <cell r="X661">
            <v>0</v>
          </cell>
          <cell r="Y661">
            <v>0</v>
          </cell>
          <cell r="Z661">
            <v>0</v>
          </cell>
          <cell r="AA661">
            <v>0</v>
          </cell>
          <cell r="AB661">
            <v>0</v>
          </cell>
          <cell r="AC661">
            <v>0</v>
          </cell>
          <cell r="AD661">
            <v>0</v>
          </cell>
        </row>
        <row r="662">
          <cell r="B662" t="str">
            <v>CITY of SHELTON-REGULATEDACCOUNTING ADJUSTMENTSMM</v>
          </cell>
          <cell r="J662" t="str">
            <v>MM</v>
          </cell>
          <cell r="K662" t="str">
            <v>MOVE MONEY</v>
          </cell>
          <cell r="S662">
            <v>0</v>
          </cell>
          <cell r="T662">
            <v>-4.82</v>
          </cell>
          <cell r="U662">
            <v>0</v>
          </cell>
          <cell r="V662">
            <v>0</v>
          </cell>
          <cell r="W662">
            <v>0</v>
          </cell>
          <cell r="X662">
            <v>0</v>
          </cell>
          <cell r="Y662">
            <v>0</v>
          </cell>
          <cell r="Z662">
            <v>0</v>
          </cell>
          <cell r="AA662">
            <v>0</v>
          </cell>
          <cell r="AB662">
            <v>0</v>
          </cell>
          <cell r="AC662">
            <v>0</v>
          </cell>
          <cell r="AD662">
            <v>0</v>
          </cell>
        </row>
        <row r="663">
          <cell r="B663" t="str">
            <v>CITY of SHELTON-REGULATEDACCOUNTING ADJUSTMENTSREFUND</v>
          </cell>
          <cell r="J663" t="str">
            <v>REFUND</v>
          </cell>
          <cell r="K663" t="str">
            <v>REFUND</v>
          </cell>
          <cell r="S663">
            <v>0</v>
          </cell>
          <cell r="T663">
            <v>51.32</v>
          </cell>
          <cell r="U663">
            <v>0</v>
          </cell>
          <cell r="V663">
            <v>0</v>
          </cell>
          <cell r="W663">
            <v>0</v>
          </cell>
          <cell r="X663">
            <v>0</v>
          </cell>
          <cell r="Y663">
            <v>0</v>
          </cell>
          <cell r="Z663">
            <v>0</v>
          </cell>
          <cell r="AA663">
            <v>0</v>
          </cell>
          <cell r="AB663">
            <v>0</v>
          </cell>
          <cell r="AC663">
            <v>0</v>
          </cell>
          <cell r="AD663">
            <v>0</v>
          </cell>
        </row>
        <row r="664">
          <cell r="B664" t="str">
            <v>CITY of SHELTON-REGULATEDCOMMERCIAL - REARLOADR1.5YDRENTM</v>
          </cell>
          <cell r="J664" t="str">
            <v>R1.5YDRENTM</v>
          </cell>
          <cell r="K664" t="str">
            <v>1.5YD CONTAINER RENT-MTH</v>
          </cell>
          <cell r="S664">
            <v>0</v>
          </cell>
          <cell r="T664">
            <v>9.5399999999999991</v>
          </cell>
          <cell r="U664">
            <v>0</v>
          </cell>
          <cell r="V664">
            <v>0</v>
          </cell>
          <cell r="W664">
            <v>0</v>
          </cell>
          <cell r="X664">
            <v>0</v>
          </cell>
          <cell r="Y664">
            <v>0</v>
          </cell>
          <cell r="Z664">
            <v>0</v>
          </cell>
          <cell r="AA664">
            <v>0</v>
          </cell>
          <cell r="AB664">
            <v>0</v>
          </cell>
          <cell r="AC664">
            <v>0</v>
          </cell>
          <cell r="AD664">
            <v>0</v>
          </cell>
        </row>
        <row r="665">
          <cell r="B665" t="str">
            <v>CITY of SHELTON-REGULATEDCOMMERCIAL - REARLOADR1.5YDWM</v>
          </cell>
          <cell r="J665" t="str">
            <v>R1.5YDWM</v>
          </cell>
          <cell r="K665" t="str">
            <v>1.5 YD 1X WEEKLY</v>
          </cell>
          <cell r="S665">
            <v>0</v>
          </cell>
          <cell r="T665">
            <v>80.47</v>
          </cell>
          <cell r="U665">
            <v>0</v>
          </cell>
          <cell r="V665">
            <v>0</v>
          </cell>
          <cell r="W665">
            <v>0</v>
          </cell>
          <cell r="X665">
            <v>0</v>
          </cell>
          <cell r="Y665">
            <v>0</v>
          </cell>
          <cell r="Z665">
            <v>0</v>
          </cell>
          <cell r="AA665">
            <v>0</v>
          </cell>
          <cell r="AB665">
            <v>0</v>
          </cell>
          <cell r="AC665">
            <v>0</v>
          </cell>
          <cell r="AD665">
            <v>0</v>
          </cell>
        </row>
        <row r="666">
          <cell r="B666" t="str">
            <v>CITY of SHELTON-REGULATEDCOMMERCIAL - REARLOADR2YDRENTM</v>
          </cell>
          <cell r="J666" t="str">
            <v>R2YDRENTM</v>
          </cell>
          <cell r="K666" t="str">
            <v>2YD CONTAINER RENT-MTHLY</v>
          </cell>
          <cell r="S666">
            <v>0</v>
          </cell>
          <cell r="T666">
            <v>27.54</v>
          </cell>
          <cell r="U666">
            <v>0</v>
          </cell>
          <cell r="V666">
            <v>0</v>
          </cell>
          <cell r="W666">
            <v>0</v>
          </cell>
          <cell r="X666">
            <v>0</v>
          </cell>
          <cell r="Y666">
            <v>0</v>
          </cell>
          <cell r="Z666">
            <v>0</v>
          </cell>
          <cell r="AA666">
            <v>0</v>
          </cell>
          <cell r="AB666">
            <v>0</v>
          </cell>
          <cell r="AC666">
            <v>0</v>
          </cell>
          <cell r="AD666">
            <v>0</v>
          </cell>
        </row>
        <row r="667">
          <cell r="B667" t="str">
            <v>CITY of SHELTON-REGULATEDCOMMERCIAL - REARLOADR2YDW</v>
          </cell>
          <cell r="J667" t="str">
            <v>R2YDW</v>
          </cell>
          <cell r="K667" t="str">
            <v>2 YD 1X WEEKLY</v>
          </cell>
          <cell r="S667">
            <v>0</v>
          </cell>
          <cell r="T667">
            <v>215.64</v>
          </cell>
          <cell r="U667">
            <v>0</v>
          </cell>
          <cell r="V667">
            <v>0</v>
          </cell>
          <cell r="W667">
            <v>0</v>
          </cell>
          <cell r="X667">
            <v>0</v>
          </cell>
          <cell r="Y667">
            <v>0</v>
          </cell>
          <cell r="Z667">
            <v>0</v>
          </cell>
          <cell r="AA667">
            <v>0</v>
          </cell>
          <cell r="AB667">
            <v>0</v>
          </cell>
          <cell r="AC667">
            <v>0</v>
          </cell>
          <cell r="AD667">
            <v>0</v>
          </cell>
        </row>
        <row r="668">
          <cell r="B668" t="str">
            <v>CITY of SHELTON-REGULATEDCOMMERCIAL - REARLOADUNLOCKREF</v>
          </cell>
          <cell r="J668" t="str">
            <v>UNLOCKREF</v>
          </cell>
          <cell r="K668" t="str">
            <v>UNLOCK / UNLATCH REFUSE</v>
          </cell>
          <cell r="S668">
            <v>0</v>
          </cell>
          <cell r="T668">
            <v>10.119999999999999</v>
          </cell>
          <cell r="U668">
            <v>0</v>
          </cell>
          <cell r="V668">
            <v>0</v>
          </cell>
          <cell r="W668">
            <v>0</v>
          </cell>
          <cell r="X668">
            <v>0</v>
          </cell>
          <cell r="Y668">
            <v>0</v>
          </cell>
          <cell r="Z668">
            <v>0</v>
          </cell>
          <cell r="AA668">
            <v>0</v>
          </cell>
          <cell r="AB668">
            <v>0</v>
          </cell>
          <cell r="AC668">
            <v>0</v>
          </cell>
          <cell r="AD668">
            <v>0</v>
          </cell>
        </row>
        <row r="669">
          <cell r="B669" t="str">
            <v>CITY of SHELTON-REGULATEDCOMMERCIAL - REARLOADR2YDPU</v>
          </cell>
          <cell r="J669" t="str">
            <v>R2YDPU</v>
          </cell>
          <cell r="K669" t="str">
            <v>2YD CONTAINER PICKUP</v>
          </cell>
          <cell r="S669">
            <v>0</v>
          </cell>
          <cell r="T669">
            <v>-24.55</v>
          </cell>
          <cell r="U669">
            <v>0</v>
          </cell>
          <cell r="V669">
            <v>0</v>
          </cell>
          <cell r="W669">
            <v>0</v>
          </cell>
          <cell r="X669">
            <v>0</v>
          </cell>
          <cell r="Y669">
            <v>0</v>
          </cell>
          <cell r="Z669">
            <v>0</v>
          </cell>
          <cell r="AA669">
            <v>0</v>
          </cell>
          <cell r="AB669">
            <v>0</v>
          </cell>
          <cell r="AC669">
            <v>0</v>
          </cell>
          <cell r="AD669">
            <v>0</v>
          </cell>
        </row>
        <row r="670">
          <cell r="B670" t="str">
            <v>CITY of SHELTON-REGULATEDPAYMENTSCC-KOL</v>
          </cell>
          <cell r="J670" t="str">
            <v>CC-KOL</v>
          </cell>
          <cell r="K670" t="str">
            <v>ONLINE PAYMENT-CC</v>
          </cell>
          <cell r="S670">
            <v>0</v>
          </cell>
          <cell r="T670">
            <v>-5210.17</v>
          </cell>
          <cell r="U670">
            <v>0</v>
          </cell>
          <cell r="V670">
            <v>0</v>
          </cell>
          <cell r="W670">
            <v>0</v>
          </cell>
          <cell r="X670">
            <v>0</v>
          </cell>
          <cell r="Y670">
            <v>0</v>
          </cell>
          <cell r="Z670">
            <v>0</v>
          </cell>
          <cell r="AA670">
            <v>0</v>
          </cell>
          <cell r="AB670">
            <v>0</v>
          </cell>
          <cell r="AC670">
            <v>0</v>
          </cell>
          <cell r="AD670">
            <v>0</v>
          </cell>
        </row>
        <row r="671">
          <cell r="B671" t="str">
            <v>CITY of SHELTON-REGULATEDPAYMENTSCCREF-KOL</v>
          </cell>
          <cell r="J671" t="str">
            <v>CCREF-KOL</v>
          </cell>
          <cell r="K671" t="str">
            <v>CREDIT CARD REFUND</v>
          </cell>
          <cell r="S671">
            <v>0</v>
          </cell>
          <cell r="T671">
            <v>165.79</v>
          </cell>
          <cell r="U671">
            <v>0</v>
          </cell>
          <cell r="V671">
            <v>0</v>
          </cell>
          <cell r="W671">
            <v>0</v>
          </cell>
          <cell r="X671">
            <v>0</v>
          </cell>
          <cell r="Y671">
            <v>0</v>
          </cell>
          <cell r="Z671">
            <v>0</v>
          </cell>
          <cell r="AA671">
            <v>0</v>
          </cell>
          <cell r="AB671">
            <v>0</v>
          </cell>
          <cell r="AC671">
            <v>0</v>
          </cell>
          <cell r="AD671">
            <v>0</v>
          </cell>
        </row>
        <row r="672">
          <cell r="B672" t="str">
            <v>CITY of SHELTON-REGULATEDPAYMENTSPAY</v>
          </cell>
          <cell r="J672" t="str">
            <v>PAY</v>
          </cell>
          <cell r="K672" t="str">
            <v>PAYMENT-THANK YOU!</v>
          </cell>
          <cell r="S672">
            <v>0</v>
          </cell>
          <cell r="T672">
            <v>-16090.98</v>
          </cell>
          <cell r="U672">
            <v>0</v>
          </cell>
          <cell r="V672">
            <v>0</v>
          </cell>
          <cell r="W672">
            <v>0</v>
          </cell>
          <cell r="X672">
            <v>0</v>
          </cell>
          <cell r="Y672">
            <v>0</v>
          </cell>
          <cell r="Z672">
            <v>0</v>
          </cell>
          <cell r="AA672">
            <v>0</v>
          </cell>
          <cell r="AB672">
            <v>0</v>
          </cell>
          <cell r="AC672">
            <v>0</v>
          </cell>
          <cell r="AD672">
            <v>0</v>
          </cell>
        </row>
        <row r="673">
          <cell r="B673" t="str">
            <v>CITY of SHELTON-REGULATEDPAYMENTSPAY-KOL</v>
          </cell>
          <cell r="J673" t="str">
            <v>PAY-KOL</v>
          </cell>
          <cell r="K673" t="str">
            <v>PAYMENT-THANK YOU - OL</v>
          </cell>
          <cell r="S673">
            <v>0</v>
          </cell>
          <cell r="T673">
            <v>-917.97</v>
          </cell>
          <cell r="U673">
            <v>0</v>
          </cell>
          <cell r="V673">
            <v>0</v>
          </cell>
          <cell r="W673">
            <v>0</v>
          </cell>
          <cell r="X673">
            <v>0</v>
          </cell>
          <cell r="Y673">
            <v>0</v>
          </cell>
          <cell r="Z673">
            <v>0</v>
          </cell>
          <cell r="AA673">
            <v>0</v>
          </cell>
          <cell r="AB673">
            <v>0</v>
          </cell>
          <cell r="AC673">
            <v>0</v>
          </cell>
          <cell r="AD673">
            <v>0</v>
          </cell>
        </row>
        <row r="674">
          <cell r="B674" t="str">
            <v>CITY of SHELTON-REGULATEDPAYMENTSPAY-NATL</v>
          </cell>
          <cell r="J674" t="str">
            <v>PAY-NATL</v>
          </cell>
          <cell r="K674" t="str">
            <v>PAYMENT THANK YOU</v>
          </cell>
          <cell r="S674">
            <v>0</v>
          </cell>
          <cell r="T674">
            <v>-2708.55</v>
          </cell>
          <cell r="U674">
            <v>0</v>
          </cell>
          <cell r="V674">
            <v>0</v>
          </cell>
          <cell r="W674">
            <v>0</v>
          </cell>
          <cell r="X674">
            <v>0</v>
          </cell>
          <cell r="Y674">
            <v>0</v>
          </cell>
          <cell r="Z674">
            <v>0</v>
          </cell>
          <cell r="AA674">
            <v>0</v>
          </cell>
          <cell r="AB674">
            <v>0</v>
          </cell>
          <cell r="AC674">
            <v>0</v>
          </cell>
          <cell r="AD674">
            <v>0</v>
          </cell>
        </row>
        <row r="675">
          <cell r="B675" t="str">
            <v>CITY of SHELTON-REGULATEDPAYMENTSPAYL</v>
          </cell>
          <cell r="J675" t="str">
            <v>PAYL</v>
          </cell>
          <cell r="K675" t="str">
            <v>PAYMENT-THANK YOU!</v>
          </cell>
          <cell r="S675">
            <v>0</v>
          </cell>
          <cell r="T675">
            <v>-2852.09</v>
          </cell>
          <cell r="U675">
            <v>0</v>
          </cell>
          <cell r="V675">
            <v>0</v>
          </cell>
          <cell r="W675">
            <v>0</v>
          </cell>
          <cell r="X675">
            <v>0</v>
          </cell>
          <cell r="Y675">
            <v>0</v>
          </cell>
          <cell r="Z675">
            <v>0</v>
          </cell>
          <cell r="AA675">
            <v>0</v>
          </cell>
          <cell r="AB675">
            <v>0</v>
          </cell>
          <cell r="AC675">
            <v>0</v>
          </cell>
          <cell r="AD675">
            <v>0</v>
          </cell>
        </row>
        <row r="676">
          <cell r="B676" t="str">
            <v>CITY of SHELTON-REGULATEDROLLOFFROLID</v>
          </cell>
          <cell r="J676" t="str">
            <v>ROLID</v>
          </cell>
          <cell r="K676" t="str">
            <v>ROLL OFF-LID</v>
          </cell>
          <cell r="S676">
            <v>0</v>
          </cell>
          <cell r="T676">
            <v>116.48</v>
          </cell>
          <cell r="U676">
            <v>0</v>
          </cell>
          <cell r="V676">
            <v>0</v>
          </cell>
          <cell r="W676">
            <v>0</v>
          </cell>
          <cell r="X676">
            <v>0</v>
          </cell>
          <cell r="Y676">
            <v>0</v>
          </cell>
          <cell r="Z676">
            <v>0</v>
          </cell>
          <cell r="AA676">
            <v>0</v>
          </cell>
          <cell r="AB676">
            <v>0</v>
          </cell>
          <cell r="AC676">
            <v>0</v>
          </cell>
          <cell r="AD676">
            <v>0</v>
          </cell>
        </row>
        <row r="677">
          <cell r="B677" t="str">
            <v>CITY of SHELTON-REGULATEDROLLOFFRORENT10M</v>
          </cell>
          <cell r="J677" t="str">
            <v>RORENT10M</v>
          </cell>
          <cell r="K677" t="str">
            <v>10YD ROLL OFF MTHLY RENT</v>
          </cell>
          <cell r="S677">
            <v>0</v>
          </cell>
          <cell r="T677">
            <v>83.93</v>
          </cell>
          <cell r="U677">
            <v>0</v>
          </cell>
          <cell r="V677">
            <v>0</v>
          </cell>
          <cell r="W677">
            <v>0</v>
          </cell>
          <cell r="X677">
            <v>0</v>
          </cell>
          <cell r="Y677">
            <v>0</v>
          </cell>
          <cell r="Z677">
            <v>0</v>
          </cell>
          <cell r="AA677">
            <v>0</v>
          </cell>
          <cell r="AB677">
            <v>0</v>
          </cell>
          <cell r="AC677">
            <v>0</v>
          </cell>
          <cell r="AD677">
            <v>0</v>
          </cell>
        </row>
        <row r="678">
          <cell r="B678" t="str">
            <v>CITY of SHELTON-REGULATEDROLLOFFRORENT20D</v>
          </cell>
          <cell r="J678" t="str">
            <v>RORENT20D</v>
          </cell>
          <cell r="K678" t="str">
            <v>20YD ROLL OFF-DAILY RENT</v>
          </cell>
          <cell r="S678">
            <v>0</v>
          </cell>
          <cell r="T678">
            <v>859.43</v>
          </cell>
          <cell r="U678">
            <v>0</v>
          </cell>
          <cell r="V678">
            <v>0</v>
          </cell>
          <cell r="W678">
            <v>0</v>
          </cell>
          <cell r="X678">
            <v>0</v>
          </cell>
          <cell r="Y678">
            <v>0</v>
          </cell>
          <cell r="Z678">
            <v>0</v>
          </cell>
          <cell r="AA678">
            <v>0</v>
          </cell>
          <cell r="AB678">
            <v>0</v>
          </cell>
          <cell r="AC678">
            <v>0</v>
          </cell>
          <cell r="AD678">
            <v>0</v>
          </cell>
        </row>
        <row r="679">
          <cell r="B679" t="str">
            <v>CITY of SHELTON-REGULATEDROLLOFFRORENT20M</v>
          </cell>
          <cell r="J679" t="str">
            <v>RORENT20M</v>
          </cell>
          <cell r="K679" t="str">
            <v>20YD ROLL OFF-MNTHLY RENT</v>
          </cell>
          <cell r="S679">
            <v>0</v>
          </cell>
          <cell r="T679">
            <v>487.4</v>
          </cell>
          <cell r="U679">
            <v>0</v>
          </cell>
          <cell r="V679">
            <v>0</v>
          </cell>
          <cell r="W679">
            <v>0</v>
          </cell>
          <cell r="X679">
            <v>0</v>
          </cell>
          <cell r="Y679">
            <v>0</v>
          </cell>
          <cell r="Z679">
            <v>0</v>
          </cell>
          <cell r="AA679">
            <v>0</v>
          </cell>
          <cell r="AB679">
            <v>0</v>
          </cell>
          <cell r="AC679">
            <v>0</v>
          </cell>
          <cell r="AD679">
            <v>0</v>
          </cell>
        </row>
        <row r="680">
          <cell r="B680" t="str">
            <v>CITY of SHELTON-REGULATEDROLLOFFRORENT40D</v>
          </cell>
          <cell r="J680" t="str">
            <v>RORENT40D</v>
          </cell>
          <cell r="K680" t="str">
            <v>40YD ROLL OFF-DAILY RENT</v>
          </cell>
          <cell r="S680">
            <v>0</v>
          </cell>
          <cell r="T680">
            <v>567.6</v>
          </cell>
          <cell r="U680">
            <v>0</v>
          </cell>
          <cell r="V680">
            <v>0</v>
          </cell>
          <cell r="W680">
            <v>0</v>
          </cell>
          <cell r="X680">
            <v>0</v>
          </cell>
          <cell r="Y680">
            <v>0</v>
          </cell>
          <cell r="Z680">
            <v>0</v>
          </cell>
          <cell r="AA680">
            <v>0</v>
          </cell>
          <cell r="AB680">
            <v>0</v>
          </cell>
          <cell r="AC680">
            <v>0</v>
          </cell>
          <cell r="AD680">
            <v>0</v>
          </cell>
        </row>
        <row r="681">
          <cell r="B681" t="str">
            <v>CITY of SHELTON-REGULATEDROLLOFFRORENT40M</v>
          </cell>
          <cell r="J681" t="str">
            <v>RORENT40M</v>
          </cell>
          <cell r="K681" t="str">
            <v>40YD ROLL OFF-MNTHLY RENT</v>
          </cell>
          <cell r="S681">
            <v>0</v>
          </cell>
          <cell r="T681">
            <v>331.48</v>
          </cell>
          <cell r="U681">
            <v>0</v>
          </cell>
          <cell r="V681">
            <v>0</v>
          </cell>
          <cell r="W681">
            <v>0</v>
          </cell>
          <cell r="X681">
            <v>0</v>
          </cell>
          <cell r="Y681">
            <v>0</v>
          </cell>
          <cell r="Z681">
            <v>0</v>
          </cell>
          <cell r="AA681">
            <v>0</v>
          </cell>
          <cell r="AB681">
            <v>0</v>
          </cell>
          <cell r="AC681">
            <v>0</v>
          </cell>
          <cell r="AD681">
            <v>0</v>
          </cell>
        </row>
        <row r="682">
          <cell r="B682" t="str">
            <v>CITY of SHELTON-REGULATEDROLLOFFCPHAUL20</v>
          </cell>
          <cell r="J682" t="str">
            <v>CPHAUL20</v>
          </cell>
          <cell r="K682" t="str">
            <v>20YD COMPACTOR-HAUL</v>
          </cell>
          <cell r="S682">
            <v>0</v>
          </cell>
          <cell r="T682">
            <v>1715.23</v>
          </cell>
          <cell r="U682">
            <v>0</v>
          </cell>
          <cell r="V682">
            <v>0</v>
          </cell>
          <cell r="W682">
            <v>0</v>
          </cell>
          <cell r="X682">
            <v>0</v>
          </cell>
          <cell r="Y682">
            <v>0</v>
          </cell>
          <cell r="Z682">
            <v>0</v>
          </cell>
          <cell r="AA682">
            <v>0</v>
          </cell>
          <cell r="AB682">
            <v>0</v>
          </cell>
          <cell r="AC682">
            <v>0</v>
          </cell>
          <cell r="AD682">
            <v>0</v>
          </cell>
        </row>
        <row r="683">
          <cell r="B683" t="str">
            <v>CITY of SHELTON-REGULATEDROLLOFFCPHAUL35</v>
          </cell>
          <cell r="J683" t="str">
            <v>CPHAUL35</v>
          </cell>
          <cell r="K683" t="str">
            <v>35YD COMPACTOR-HAUL</v>
          </cell>
          <cell r="S683">
            <v>0</v>
          </cell>
          <cell r="T683">
            <v>672.27</v>
          </cell>
          <cell r="U683">
            <v>0</v>
          </cell>
          <cell r="V683">
            <v>0</v>
          </cell>
          <cell r="W683">
            <v>0</v>
          </cell>
          <cell r="X683">
            <v>0</v>
          </cell>
          <cell r="Y683">
            <v>0</v>
          </cell>
          <cell r="Z683">
            <v>0</v>
          </cell>
          <cell r="AA683">
            <v>0</v>
          </cell>
          <cell r="AB683">
            <v>0</v>
          </cell>
          <cell r="AC683">
            <v>0</v>
          </cell>
          <cell r="AD683">
            <v>0</v>
          </cell>
        </row>
        <row r="684">
          <cell r="B684" t="str">
            <v>CITY of SHELTON-REGULATEDROLLOFFDISPMC-TON</v>
          </cell>
          <cell r="J684" t="str">
            <v>DISPMC-TON</v>
          </cell>
          <cell r="K684" t="str">
            <v>MC LANDFILL PER TON</v>
          </cell>
          <cell r="S684">
            <v>0</v>
          </cell>
          <cell r="T684">
            <v>25346.84</v>
          </cell>
          <cell r="U684">
            <v>0</v>
          </cell>
          <cell r="V684">
            <v>0</v>
          </cell>
          <cell r="W684">
            <v>0</v>
          </cell>
          <cell r="X684">
            <v>0</v>
          </cell>
          <cell r="Y684">
            <v>0</v>
          </cell>
          <cell r="Z684">
            <v>0</v>
          </cell>
          <cell r="AA684">
            <v>0</v>
          </cell>
          <cell r="AB684">
            <v>0</v>
          </cell>
          <cell r="AC684">
            <v>0</v>
          </cell>
          <cell r="AD684">
            <v>0</v>
          </cell>
        </row>
        <row r="685">
          <cell r="B685" t="str">
            <v>CITY of SHELTON-REGULATEDROLLOFFDISPMCMISC</v>
          </cell>
          <cell r="J685" t="str">
            <v>DISPMCMISC</v>
          </cell>
          <cell r="K685" t="str">
            <v>DISPOSAL MISCELLANOUS</v>
          </cell>
          <cell r="S685">
            <v>0</v>
          </cell>
          <cell r="T685">
            <v>77.19</v>
          </cell>
          <cell r="U685">
            <v>0</v>
          </cell>
          <cell r="V685">
            <v>0</v>
          </cell>
          <cell r="W685">
            <v>0</v>
          </cell>
          <cell r="X685">
            <v>0</v>
          </cell>
          <cell r="Y685">
            <v>0</v>
          </cell>
          <cell r="Z685">
            <v>0</v>
          </cell>
          <cell r="AA685">
            <v>0</v>
          </cell>
          <cell r="AB685">
            <v>0</v>
          </cell>
          <cell r="AC685">
            <v>0</v>
          </cell>
          <cell r="AD685">
            <v>0</v>
          </cell>
        </row>
        <row r="686">
          <cell r="B686" t="str">
            <v>CITY of SHELTON-REGULATEDROLLOFFRODEL</v>
          </cell>
          <cell r="J686" t="str">
            <v>RODEL</v>
          </cell>
          <cell r="K686" t="str">
            <v>ROLL OFF-DELIVERY</v>
          </cell>
          <cell r="S686">
            <v>0</v>
          </cell>
          <cell r="T686">
            <v>311.83999999999997</v>
          </cell>
          <cell r="U686">
            <v>0</v>
          </cell>
          <cell r="V686">
            <v>0</v>
          </cell>
          <cell r="W686">
            <v>0</v>
          </cell>
          <cell r="X686">
            <v>0</v>
          </cell>
          <cell r="Y686">
            <v>0</v>
          </cell>
          <cell r="Z686">
            <v>0</v>
          </cell>
          <cell r="AA686">
            <v>0</v>
          </cell>
          <cell r="AB686">
            <v>0</v>
          </cell>
          <cell r="AC686">
            <v>0</v>
          </cell>
          <cell r="AD686">
            <v>0</v>
          </cell>
        </row>
        <row r="687">
          <cell r="B687" t="str">
            <v>CITY of SHELTON-REGULATEDROLLOFFROHAUL10</v>
          </cell>
          <cell r="J687" t="str">
            <v>ROHAUL10</v>
          </cell>
          <cell r="K687" t="str">
            <v>10YD ROLL OFF HAUL</v>
          </cell>
          <cell r="S687">
            <v>0</v>
          </cell>
          <cell r="T687">
            <v>167.86</v>
          </cell>
          <cell r="U687">
            <v>0</v>
          </cell>
          <cell r="V687">
            <v>0</v>
          </cell>
          <cell r="W687">
            <v>0</v>
          </cell>
          <cell r="X687">
            <v>0</v>
          </cell>
          <cell r="Y687">
            <v>0</v>
          </cell>
          <cell r="Z687">
            <v>0</v>
          </cell>
          <cell r="AA687">
            <v>0</v>
          </cell>
          <cell r="AB687">
            <v>0</v>
          </cell>
          <cell r="AC687">
            <v>0</v>
          </cell>
          <cell r="AD687">
            <v>0</v>
          </cell>
        </row>
        <row r="688">
          <cell r="B688" t="str">
            <v>CITY of SHELTON-REGULATEDROLLOFFROHAUL20</v>
          </cell>
          <cell r="J688" t="str">
            <v>ROHAUL20</v>
          </cell>
          <cell r="K688" t="str">
            <v>20YD ROLL OFF-HAUL</v>
          </cell>
          <cell r="S688">
            <v>0</v>
          </cell>
          <cell r="T688">
            <v>2047.08</v>
          </cell>
          <cell r="U688">
            <v>0</v>
          </cell>
          <cell r="V688">
            <v>0</v>
          </cell>
          <cell r="W688">
            <v>0</v>
          </cell>
          <cell r="X688">
            <v>0</v>
          </cell>
          <cell r="Y688">
            <v>0</v>
          </cell>
          <cell r="Z688">
            <v>0</v>
          </cell>
          <cell r="AA688">
            <v>0</v>
          </cell>
          <cell r="AB688">
            <v>0</v>
          </cell>
          <cell r="AC688">
            <v>0</v>
          </cell>
          <cell r="AD688">
            <v>0</v>
          </cell>
        </row>
        <row r="689">
          <cell r="B689" t="str">
            <v>CITY of SHELTON-REGULATEDROLLOFFROHAUL20T</v>
          </cell>
          <cell r="J689" t="str">
            <v>ROHAUL20T</v>
          </cell>
          <cell r="K689" t="str">
            <v>20YD ROLL OFF TEMP HAUL</v>
          </cell>
          <cell r="S689">
            <v>0</v>
          </cell>
          <cell r="T689">
            <v>292.44</v>
          </cell>
          <cell r="U689">
            <v>0</v>
          </cell>
          <cell r="V689">
            <v>0</v>
          </cell>
          <cell r="W689">
            <v>0</v>
          </cell>
          <cell r="X689">
            <v>0</v>
          </cell>
          <cell r="Y689">
            <v>0</v>
          </cell>
          <cell r="Z689">
            <v>0</v>
          </cell>
          <cell r="AA689">
            <v>0</v>
          </cell>
          <cell r="AB689">
            <v>0</v>
          </cell>
          <cell r="AC689">
            <v>0</v>
          </cell>
          <cell r="AD689">
            <v>0</v>
          </cell>
        </row>
        <row r="690">
          <cell r="B690" t="str">
            <v>CITY of SHELTON-REGULATEDROLLOFFROHAUL40</v>
          </cell>
          <cell r="J690" t="str">
            <v>ROHAUL40</v>
          </cell>
          <cell r="K690" t="str">
            <v>40YD ROLL OFF-HAUL</v>
          </cell>
          <cell r="S690">
            <v>0</v>
          </cell>
          <cell r="T690">
            <v>2320.36</v>
          </cell>
          <cell r="U690">
            <v>0</v>
          </cell>
          <cell r="V690">
            <v>0</v>
          </cell>
          <cell r="W690">
            <v>0</v>
          </cell>
          <cell r="X690">
            <v>0</v>
          </cell>
          <cell r="Y690">
            <v>0</v>
          </cell>
          <cell r="Z690">
            <v>0</v>
          </cell>
          <cell r="AA690">
            <v>0</v>
          </cell>
          <cell r="AB690">
            <v>0</v>
          </cell>
          <cell r="AC690">
            <v>0</v>
          </cell>
          <cell r="AD690">
            <v>0</v>
          </cell>
        </row>
        <row r="691">
          <cell r="B691" t="str">
            <v>CITY of SHELTON-REGULATEDROLLOFFROHAUL40T</v>
          </cell>
          <cell r="J691" t="str">
            <v>ROHAUL40T</v>
          </cell>
          <cell r="K691" t="str">
            <v>40YD ROLL OFF TEMP HAUL</v>
          </cell>
          <cell r="S691">
            <v>0</v>
          </cell>
          <cell r="T691">
            <v>662.96</v>
          </cell>
          <cell r="U691">
            <v>0</v>
          </cell>
          <cell r="V691">
            <v>0</v>
          </cell>
          <cell r="W691">
            <v>0</v>
          </cell>
          <cell r="X691">
            <v>0</v>
          </cell>
          <cell r="Y691">
            <v>0</v>
          </cell>
          <cell r="Z691">
            <v>0</v>
          </cell>
          <cell r="AA691">
            <v>0</v>
          </cell>
          <cell r="AB691">
            <v>0</v>
          </cell>
          <cell r="AC691">
            <v>0</v>
          </cell>
          <cell r="AD691">
            <v>0</v>
          </cell>
        </row>
        <row r="692">
          <cell r="B692" t="str">
            <v>CITY of SHELTON-REGULATEDROLLOFFRORENT20D</v>
          </cell>
          <cell r="J692" t="str">
            <v>RORENT20D</v>
          </cell>
          <cell r="K692" t="str">
            <v>20YD ROLL OFF-DAILY RENT</v>
          </cell>
          <cell r="S692">
            <v>0</v>
          </cell>
          <cell r="T692">
            <v>120.2</v>
          </cell>
          <cell r="U692">
            <v>0</v>
          </cell>
          <cell r="V692">
            <v>0</v>
          </cell>
          <cell r="W692">
            <v>0</v>
          </cell>
          <cell r="X692">
            <v>0</v>
          </cell>
          <cell r="Y692">
            <v>0</v>
          </cell>
          <cell r="Z692">
            <v>0</v>
          </cell>
          <cell r="AA692">
            <v>0</v>
          </cell>
          <cell r="AB692">
            <v>0</v>
          </cell>
          <cell r="AC692">
            <v>0</v>
          </cell>
          <cell r="AD692">
            <v>0</v>
          </cell>
        </row>
        <row r="693">
          <cell r="B693" t="str">
            <v>CITY of SHELTON-REGULATEDROLLOFFRORENT40D</v>
          </cell>
          <cell r="J693" t="str">
            <v>RORENT40D</v>
          </cell>
          <cell r="K693" t="str">
            <v>40YD ROLL OFF-DAILY RENT</v>
          </cell>
          <cell r="S693">
            <v>0</v>
          </cell>
          <cell r="T693">
            <v>491.92</v>
          </cell>
          <cell r="U693">
            <v>0</v>
          </cell>
          <cell r="V693">
            <v>0</v>
          </cell>
          <cell r="W693">
            <v>0</v>
          </cell>
          <cell r="X693">
            <v>0</v>
          </cell>
          <cell r="Y693">
            <v>0</v>
          </cell>
          <cell r="Z693">
            <v>0</v>
          </cell>
          <cell r="AA693">
            <v>0</v>
          </cell>
          <cell r="AB693">
            <v>0</v>
          </cell>
          <cell r="AC693">
            <v>0</v>
          </cell>
          <cell r="AD693">
            <v>0</v>
          </cell>
        </row>
        <row r="694">
          <cell r="B694" t="str">
            <v>CITY of SHELTON-REGULATEDSURCFUEL-COM MASON</v>
          </cell>
          <cell r="J694" t="str">
            <v>FUEL-COM MASON</v>
          </cell>
          <cell r="K694" t="str">
            <v>FUEL &amp; MATERIAL SURCHARGE</v>
          </cell>
          <cell r="S694">
            <v>0</v>
          </cell>
          <cell r="T694">
            <v>0</v>
          </cell>
          <cell r="U694">
            <v>0</v>
          </cell>
          <cell r="V694">
            <v>0</v>
          </cell>
          <cell r="W694">
            <v>0</v>
          </cell>
          <cell r="X694">
            <v>0</v>
          </cell>
          <cell r="Y694">
            <v>0</v>
          </cell>
          <cell r="Z694">
            <v>0</v>
          </cell>
          <cell r="AA694">
            <v>0</v>
          </cell>
          <cell r="AB694">
            <v>0</v>
          </cell>
          <cell r="AC694">
            <v>0</v>
          </cell>
          <cell r="AD694">
            <v>0</v>
          </cell>
        </row>
        <row r="695">
          <cell r="B695" t="str">
            <v>CITY of SHELTON-REGULATEDSURCFUEL-RO MASON</v>
          </cell>
          <cell r="J695" t="str">
            <v>FUEL-RO MASON</v>
          </cell>
          <cell r="K695" t="str">
            <v>FUEL &amp; MATERIAL SURCHARGE</v>
          </cell>
          <cell r="S695">
            <v>0</v>
          </cell>
          <cell r="T695">
            <v>0</v>
          </cell>
          <cell r="U695">
            <v>0</v>
          </cell>
          <cell r="V695">
            <v>0</v>
          </cell>
          <cell r="W695">
            <v>0</v>
          </cell>
          <cell r="X695">
            <v>0</v>
          </cell>
          <cell r="Y695">
            <v>0</v>
          </cell>
          <cell r="Z695">
            <v>0</v>
          </cell>
          <cell r="AA695">
            <v>0</v>
          </cell>
          <cell r="AB695">
            <v>0</v>
          </cell>
          <cell r="AC695">
            <v>0</v>
          </cell>
          <cell r="AD695">
            <v>0</v>
          </cell>
        </row>
        <row r="696">
          <cell r="B696" t="str">
            <v>CITY of SHELTON-REGULATEDTAXESSHELTON UNREG REFUSE</v>
          </cell>
          <cell r="J696" t="str">
            <v>SHELTON UNREG REFUSE</v>
          </cell>
          <cell r="K696" t="str">
            <v>3.6% WA STATE REFUSE TAX</v>
          </cell>
          <cell r="S696">
            <v>0</v>
          </cell>
          <cell r="T696">
            <v>10.14</v>
          </cell>
          <cell r="U696">
            <v>0</v>
          </cell>
          <cell r="V696">
            <v>0</v>
          </cell>
          <cell r="W696">
            <v>0</v>
          </cell>
          <cell r="X696">
            <v>0</v>
          </cell>
          <cell r="Y696">
            <v>0</v>
          </cell>
          <cell r="Z696">
            <v>0</v>
          </cell>
          <cell r="AA696">
            <v>0</v>
          </cell>
          <cell r="AB696">
            <v>0</v>
          </cell>
          <cell r="AC696">
            <v>0</v>
          </cell>
          <cell r="AD696">
            <v>0</v>
          </cell>
        </row>
        <row r="697">
          <cell r="B697" t="str">
            <v>CITY of SHELTON-REGULATEDTAXESSHELTON UNREG SALES</v>
          </cell>
          <cell r="J697" t="str">
            <v>SHELTON UNREG SALES</v>
          </cell>
          <cell r="K697" t="str">
            <v>WA STATE SALES TAX</v>
          </cell>
          <cell r="S697">
            <v>0</v>
          </cell>
          <cell r="T697">
            <v>3.26</v>
          </cell>
          <cell r="U697">
            <v>0</v>
          </cell>
          <cell r="V697">
            <v>0</v>
          </cell>
          <cell r="W697">
            <v>0</v>
          </cell>
          <cell r="X697">
            <v>0</v>
          </cell>
          <cell r="Y697">
            <v>0</v>
          </cell>
          <cell r="Z697">
            <v>0</v>
          </cell>
          <cell r="AA697">
            <v>0</v>
          </cell>
          <cell r="AB697">
            <v>0</v>
          </cell>
          <cell r="AC697">
            <v>0</v>
          </cell>
          <cell r="AD697">
            <v>0</v>
          </cell>
        </row>
        <row r="698">
          <cell r="B698" t="str">
            <v>CITY of SHELTON-REGULATEDTAXESSALES TAX</v>
          </cell>
          <cell r="J698" t="str">
            <v>SALES TAX</v>
          </cell>
          <cell r="K698" t="str">
            <v>8.5% Sales Tax</v>
          </cell>
          <cell r="S698">
            <v>0</v>
          </cell>
          <cell r="T698">
            <v>18.38</v>
          </cell>
          <cell r="U698">
            <v>0</v>
          </cell>
          <cell r="V698">
            <v>0</v>
          </cell>
          <cell r="W698">
            <v>0</v>
          </cell>
          <cell r="X698">
            <v>0</v>
          </cell>
          <cell r="Y698">
            <v>0</v>
          </cell>
          <cell r="Z698">
            <v>0</v>
          </cell>
          <cell r="AA698">
            <v>0</v>
          </cell>
          <cell r="AB698">
            <v>0</v>
          </cell>
          <cell r="AC698">
            <v>0</v>
          </cell>
          <cell r="AD698">
            <v>0</v>
          </cell>
        </row>
        <row r="699">
          <cell r="B699" t="str">
            <v>CITY of SHELTON-REGULATEDTAXESSHELTON UNREG REFUSE</v>
          </cell>
          <cell r="J699" t="str">
            <v>SHELTON UNREG REFUSE</v>
          </cell>
          <cell r="K699" t="str">
            <v>3.6% WA STATE REFUSE TAX</v>
          </cell>
          <cell r="S699">
            <v>0</v>
          </cell>
          <cell r="T699">
            <v>1089.21</v>
          </cell>
          <cell r="U699">
            <v>0</v>
          </cell>
          <cell r="V699">
            <v>0</v>
          </cell>
          <cell r="W699">
            <v>0</v>
          </cell>
          <cell r="X699">
            <v>0</v>
          </cell>
          <cell r="Y699">
            <v>0</v>
          </cell>
          <cell r="Z699">
            <v>0</v>
          </cell>
          <cell r="AA699">
            <v>0</v>
          </cell>
          <cell r="AB699">
            <v>0</v>
          </cell>
          <cell r="AC699">
            <v>0</v>
          </cell>
          <cell r="AD699">
            <v>0</v>
          </cell>
        </row>
        <row r="700">
          <cell r="B700" t="str">
            <v>CITY of SHELTON-REGULATEDTAXESSHELTON UNREG SALES</v>
          </cell>
          <cell r="J700" t="str">
            <v>SHELTON UNREG SALES</v>
          </cell>
          <cell r="K700" t="str">
            <v>WA STATE SALES TAX</v>
          </cell>
          <cell r="S700">
            <v>0</v>
          </cell>
          <cell r="T700">
            <v>228.84</v>
          </cell>
          <cell r="U700">
            <v>0</v>
          </cell>
          <cell r="V700">
            <v>0</v>
          </cell>
          <cell r="W700">
            <v>0</v>
          </cell>
          <cell r="X700">
            <v>0</v>
          </cell>
          <cell r="Y700">
            <v>0</v>
          </cell>
          <cell r="Z700">
            <v>0</v>
          </cell>
          <cell r="AA700">
            <v>0</v>
          </cell>
          <cell r="AB700">
            <v>0</v>
          </cell>
          <cell r="AC700">
            <v>0</v>
          </cell>
          <cell r="AD700">
            <v>0</v>
          </cell>
        </row>
        <row r="701">
          <cell r="B701" t="str">
            <v>CITY OF SHELTON-UNREGULATEDACCOUNTING ADJUSTMENTSFINCHG</v>
          </cell>
          <cell r="J701" t="str">
            <v>FINCHG</v>
          </cell>
          <cell r="K701" t="str">
            <v>LATE FEE</v>
          </cell>
          <cell r="S701">
            <v>0</v>
          </cell>
          <cell r="T701">
            <v>13.37</v>
          </cell>
          <cell r="U701">
            <v>0</v>
          </cell>
          <cell r="V701">
            <v>0</v>
          </cell>
          <cell r="W701">
            <v>0</v>
          </cell>
          <cell r="X701">
            <v>0</v>
          </cell>
          <cell r="Y701">
            <v>0</v>
          </cell>
          <cell r="Z701">
            <v>0</v>
          </cell>
          <cell r="AA701">
            <v>0</v>
          </cell>
          <cell r="AB701">
            <v>0</v>
          </cell>
          <cell r="AC701">
            <v>0</v>
          </cell>
          <cell r="AD701">
            <v>0</v>
          </cell>
        </row>
        <row r="702">
          <cell r="B702" t="str">
            <v>CITY OF SHELTON-UNREGULATEDACCOUNTING ADJUSTMENTSMM</v>
          </cell>
          <cell r="J702" t="str">
            <v>MM</v>
          </cell>
          <cell r="K702" t="str">
            <v>MOVE MONEY</v>
          </cell>
          <cell r="S702">
            <v>0</v>
          </cell>
          <cell r="T702">
            <v>4.82</v>
          </cell>
          <cell r="U702">
            <v>0</v>
          </cell>
          <cell r="V702">
            <v>0</v>
          </cell>
          <cell r="W702">
            <v>0</v>
          </cell>
          <cell r="X702">
            <v>0</v>
          </cell>
          <cell r="Y702">
            <v>0</v>
          </cell>
          <cell r="Z702">
            <v>0</v>
          </cell>
          <cell r="AA702">
            <v>0</v>
          </cell>
          <cell r="AB702">
            <v>0</v>
          </cell>
          <cell r="AC702">
            <v>0</v>
          </cell>
          <cell r="AD702">
            <v>0</v>
          </cell>
        </row>
        <row r="703">
          <cell r="B703" t="str">
            <v>CITY OF SHELTON-UNREGULATEDACCOUNTING ADJUSTMENTSNSF FEES</v>
          </cell>
          <cell r="J703" t="str">
            <v>NSF FEES</v>
          </cell>
          <cell r="K703" t="str">
            <v>RETURNED CHECK FEE</v>
          </cell>
          <cell r="S703">
            <v>0</v>
          </cell>
          <cell r="T703">
            <v>25</v>
          </cell>
          <cell r="U703">
            <v>0</v>
          </cell>
          <cell r="V703">
            <v>0</v>
          </cell>
          <cell r="W703">
            <v>0</v>
          </cell>
          <cell r="X703">
            <v>0</v>
          </cell>
          <cell r="Y703">
            <v>0</v>
          </cell>
          <cell r="Z703">
            <v>0</v>
          </cell>
          <cell r="AA703">
            <v>0</v>
          </cell>
          <cell r="AB703">
            <v>0</v>
          </cell>
          <cell r="AC703">
            <v>0</v>
          </cell>
          <cell r="AD703">
            <v>0</v>
          </cell>
        </row>
        <row r="704">
          <cell r="B704" t="str">
            <v>CITY OF SHELTON-UNREGULATEDACCOUNTING ADJUSTMENTSRETCK</v>
          </cell>
          <cell r="J704" t="str">
            <v>RETCK</v>
          </cell>
          <cell r="K704" t="str">
            <v>RETURNED CHECK</v>
          </cell>
          <cell r="S704">
            <v>0</v>
          </cell>
          <cell r="T704">
            <v>74.98</v>
          </cell>
          <cell r="U704">
            <v>0</v>
          </cell>
          <cell r="V704">
            <v>0</v>
          </cell>
          <cell r="W704">
            <v>0</v>
          </cell>
          <cell r="X704">
            <v>0</v>
          </cell>
          <cell r="Y704">
            <v>0</v>
          </cell>
          <cell r="Z704">
            <v>0</v>
          </cell>
          <cell r="AA704">
            <v>0</v>
          </cell>
          <cell r="AB704">
            <v>0</v>
          </cell>
          <cell r="AC704">
            <v>0</v>
          </cell>
          <cell r="AD704">
            <v>0</v>
          </cell>
        </row>
        <row r="705">
          <cell r="B705" t="str">
            <v>CITY OF SHELTON-UNREGULATEDCOMMERCIAL - REARLOADUNLOCKRECY</v>
          </cell>
          <cell r="J705" t="str">
            <v>UNLOCKRECY</v>
          </cell>
          <cell r="K705" t="str">
            <v>UNLOCK / UNLATCH RECY</v>
          </cell>
          <cell r="S705">
            <v>0</v>
          </cell>
          <cell r="T705">
            <v>7.5</v>
          </cell>
          <cell r="U705">
            <v>0</v>
          </cell>
          <cell r="V705">
            <v>0</v>
          </cell>
          <cell r="W705">
            <v>0</v>
          </cell>
          <cell r="X705">
            <v>0</v>
          </cell>
          <cell r="Y705">
            <v>0</v>
          </cell>
          <cell r="Z705">
            <v>0</v>
          </cell>
          <cell r="AA705">
            <v>0</v>
          </cell>
          <cell r="AB705">
            <v>0</v>
          </cell>
          <cell r="AC705">
            <v>0</v>
          </cell>
          <cell r="AD705">
            <v>0</v>
          </cell>
        </row>
        <row r="706">
          <cell r="B706" t="str">
            <v>CITY OF SHELTON-UNREGULATEDCOMMERCIAL RECYCLE96CRCOGE1</v>
          </cell>
          <cell r="J706" t="str">
            <v>96CRCOGE1</v>
          </cell>
          <cell r="K706" t="str">
            <v>96 COMMINGLE WG-EOW</v>
          </cell>
          <cell r="S706">
            <v>0</v>
          </cell>
          <cell r="T706">
            <v>303.10000000000002</v>
          </cell>
          <cell r="U706">
            <v>0</v>
          </cell>
          <cell r="V706">
            <v>0</v>
          </cell>
          <cell r="W706">
            <v>0</v>
          </cell>
          <cell r="X706">
            <v>0</v>
          </cell>
          <cell r="Y706">
            <v>0</v>
          </cell>
          <cell r="Z706">
            <v>0</v>
          </cell>
          <cell r="AA706">
            <v>0</v>
          </cell>
          <cell r="AB706">
            <v>0</v>
          </cell>
          <cell r="AC706">
            <v>0</v>
          </cell>
          <cell r="AD706">
            <v>0</v>
          </cell>
        </row>
        <row r="707">
          <cell r="B707" t="str">
            <v>CITY OF SHELTON-UNREGULATEDCOMMERCIAL RECYCLE96CRCOGM1</v>
          </cell>
          <cell r="J707" t="str">
            <v>96CRCOGM1</v>
          </cell>
          <cell r="K707" t="str">
            <v>96 COMMINGLE WGMNTHLY</v>
          </cell>
          <cell r="S707">
            <v>0</v>
          </cell>
          <cell r="T707">
            <v>133.36000000000001</v>
          </cell>
          <cell r="U707">
            <v>0</v>
          </cell>
          <cell r="V707">
            <v>0</v>
          </cell>
          <cell r="W707">
            <v>0</v>
          </cell>
          <cell r="X707">
            <v>0</v>
          </cell>
          <cell r="Y707">
            <v>0</v>
          </cell>
          <cell r="Z707">
            <v>0</v>
          </cell>
          <cell r="AA707">
            <v>0</v>
          </cell>
          <cell r="AB707">
            <v>0</v>
          </cell>
          <cell r="AC707">
            <v>0</v>
          </cell>
          <cell r="AD707">
            <v>0</v>
          </cell>
        </row>
        <row r="708">
          <cell r="B708" t="str">
            <v>CITY OF SHELTON-UNREGULATEDCOMMERCIAL RECYCLE96CRCOGW1</v>
          </cell>
          <cell r="J708" t="str">
            <v>96CRCOGW1</v>
          </cell>
          <cell r="K708" t="str">
            <v>96 COMMINGLE WG-WEEKLY</v>
          </cell>
          <cell r="S708">
            <v>0</v>
          </cell>
          <cell r="T708">
            <v>984.81</v>
          </cell>
          <cell r="U708">
            <v>0</v>
          </cell>
          <cell r="V708">
            <v>0</v>
          </cell>
          <cell r="W708">
            <v>0</v>
          </cell>
          <cell r="X708">
            <v>0</v>
          </cell>
          <cell r="Y708">
            <v>0</v>
          </cell>
          <cell r="Z708">
            <v>0</v>
          </cell>
          <cell r="AA708">
            <v>0</v>
          </cell>
          <cell r="AB708">
            <v>0</v>
          </cell>
          <cell r="AC708">
            <v>0</v>
          </cell>
          <cell r="AD708">
            <v>0</v>
          </cell>
        </row>
        <row r="709">
          <cell r="B709" t="str">
            <v>CITY OF SHELTON-UNREGULATEDCOMMERCIAL RECYCLE96CRCONGE1</v>
          </cell>
          <cell r="J709" t="str">
            <v>96CRCONGE1</v>
          </cell>
          <cell r="K709" t="str">
            <v>96 COMMINGLE NG-EOW</v>
          </cell>
          <cell r="S709">
            <v>0</v>
          </cell>
          <cell r="T709">
            <v>671.14</v>
          </cell>
          <cell r="U709">
            <v>0</v>
          </cell>
          <cell r="V709">
            <v>0</v>
          </cell>
          <cell r="W709">
            <v>0</v>
          </cell>
          <cell r="X709">
            <v>0</v>
          </cell>
          <cell r="Y709">
            <v>0</v>
          </cell>
          <cell r="Z709">
            <v>0</v>
          </cell>
          <cell r="AA709">
            <v>0</v>
          </cell>
          <cell r="AB709">
            <v>0</v>
          </cell>
          <cell r="AC709">
            <v>0</v>
          </cell>
          <cell r="AD709">
            <v>0</v>
          </cell>
        </row>
        <row r="710">
          <cell r="B710" t="str">
            <v>CITY OF SHELTON-UNREGULATEDCOMMERCIAL RECYCLE96CRCONGM1</v>
          </cell>
          <cell r="J710" t="str">
            <v>96CRCONGM1</v>
          </cell>
          <cell r="K710" t="str">
            <v>96 COMMINGLE NG-MNTHLY</v>
          </cell>
          <cell r="S710">
            <v>0</v>
          </cell>
          <cell r="T710">
            <v>232.59</v>
          </cell>
          <cell r="U710">
            <v>0</v>
          </cell>
          <cell r="V710">
            <v>0</v>
          </cell>
          <cell r="W710">
            <v>0</v>
          </cell>
          <cell r="X710">
            <v>0</v>
          </cell>
          <cell r="Y710">
            <v>0</v>
          </cell>
          <cell r="Z710">
            <v>0</v>
          </cell>
          <cell r="AA710">
            <v>0</v>
          </cell>
          <cell r="AB710">
            <v>0</v>
          </cell>
          <cell r="AC710">
            <v>0</v>
          </cell>
          <cell r="AD710">
            <v>0</v>
          </cell>
        </row>
        <row r="711">
          <cell r="B711" t="str">
            <v>CITY OF SHELTON-UNREGULATEDCOMMERCIAL RECYCLE96CRCONGW1</v>
          </cell>
          <cell r="J711" t="str">
            <v>96CRCONGW1</v>
          </cell>
          <cell r="K711" t="str">
            <v>96 COMMINGLE NG-WEEKLY</v>
          </cell>
          <cell r="S711">
            <v>0</v>
          </cell>
          <cell r="T711">
            <v>1496.19</v>
          </cell>
          <cell r="U711">
            <v>0</v>
          </cell>
          <cell r="V711">
            <v>0</v>
          </cell>
          <cell r="W711">
            <v>0</v>
          </cell>
          <cell r="X711">
            <v>0</v>
          </cell>
          <cell r="Y711">
            <v>0</v>
          </cell>
          <cell r="Z711">
            <v>0</v>
          </cell>
          <cell r="AA711">
            <v>0</v>
          </cell>
          <cell r="AB711">
            <v>0</v>
          </cell>
          <cell r="AC711">
            <v>0</v>
          </cell>
          <cell r="AD711">
            <v>0</v>
          </cell>
        </row>
        <row r="712">
          <cell r="B712" t="str">
            <v xml:space="preserve">CITY OF SHELTON-UNREGULATEDCOMMERCIAL RECYCLER2YDOCCE </v>
          </cell>
          <cell r="J712" t="str">
            <v xml:space="preserve">R2YDOCCE </v>
          </cell>
          <cell r="K712" t="str">
            <v>2YD OCC-EOW</v>
          </cell>
          <cell r="S712">
            <v>0</v>
          </cell>
          <cell r="T712">
            <v>1314.32</v>
          </cell>
          <cell r="U712">
            <v>0</v>
          </cell>
          <cell r="V712">
            <v>0</v>
          </cell>
          <cell r="W712">
            <v>0</v>
          </cell>
          <cell r="X712">
            <v>0</v>
          </cell>
          <cell r="Y712">
            <v>0</v>
          </cell>
          <cell r="Z712">
            <v>0</v>
          </cell>
          <cell r="AA712">
            <v>0</v>
          </cell>
          <cell r="AB712">
            <v>0</v>
          </cell>
          <cell r="AC712">
            <v>0</v>
          </cell>
          <cell r="AD712">
            <v>0</v>
          </cell>
        </row>
        <row r="713">
          <cell r="B713" t="str">
            <v>CITY OF SHELTON-UNREGULATEDCOMMERCIAL RECYCLER2YDOCCEX</v>
          </cell>
          <cell r="J713" t="str">
            <v>R2YDOCCEX</v>
          </cell>
          <cell r="K713" t="str">
            <v>2YD OCC-EXTRA CONTAINER</v>
          </cell>
          <cell r="S713">
            <v>0</v>
          </cell>
          <cell r="T713">
            <v>207.27</v>
          </cell>
          <cell r="U713">
            <v>0</v>
          </cell>
          <cell r="V713">
            <v>0</v>
          </cell>
          <cell r="W713">
            <v>0</v>
          </cell>
          <cell r="X713">
            <v>0</v>
          </cell>
          <cell r="Y713">
            <v>0</v>
          </cell>
          <cell r="Z713">
            <v>0</v>
          </cell>
          <cell r="AA713">
            <v>0</v>
          </cell>
          <cell r="AB713">
            <v>0</v>
          </cell>
          <cell r="AC713">
            <v>0</v>
          </cell>
          <cell r="AD713">
            <v>0</v>
          </cell>
        </row>
        <row r="714">
          <cell r="B714" t="str">
            <v>CITY OF SHELTON-UNREGULATEDCOMMERCIAL RECYCLER2YDOCCM</v>
          </cell>
          <cell r="J714" t="str">
            <v>R2YDOCCM</v>
          </cell>
          <cell r="K714" t="str">
            <v>2YD OCC-MNTHLY</v>
          </cell>
          <cell r="S714">
            <v>0</v>
          </cell>
          <cell r="T714">
            <v>541.20000000000005</v>
          </cell>
          <cell r="U714">
            <v>0</v>
          </cell>
          <cell r="V714">
            <v>0</v>
          </cell>
          <cell r="W714">
            <v>0</v>
          </cell>
          <cell r="X714">
            <v>0</v>
          </cell>
          <cell r="Y714">
            <v>0</v>
          </cell>
          <cell r="Z714">
            <v>0</v>
          </cell>
          <cell r="AA714">
            <v>0</v>
          </cell>
          <cell r="AB714">
            <v>0</v>
          </cell>
          <cell r="AC714">
            <v>0</v>
          </cell>
          <cell r="AD714">
            <v>0</v>
          </cell>
        </row>
        <row r="715">
          <cell r="B715" t="str">
            <v>CITY OF SHELTON-UNREGULATEDCOMMERCIAL RECYCLER2YDOCCW</v>
          </cell>
          <cell r="J715" t="str">
            <v>R2YDOCCW</v>
          </cell>
          <cell r="K715" t="str">
            <v>2YD OCC-WEEKLY</v>
          </cell>
          <cell r="S715">
            <v>0</v>
          </cell>
          <cell r="T715">
            <v>3318.1</v>
          </cell>
          <cell r="U715">
            <v>0</v>
          </cell>
          <cell r="V715">
            <v>0</v>
          </cell>
          <cell r="W715">
            <v>0</v>
          </cell>
          <cell r="X715">
            <v>0</v>
          </cell>
          <cell r="Y715">
            <v>0</v>
          </cell>
          <cell r="Z715">
            <v>0</v>
          </cell>
          <cell r="AA715">
            <v>0</v>
          </cell>
          <cell r="AB715">
            <v>0</v>
          </cell>
          <cell r="AC715">
            <v>0</v>
          </cell>
          <cell r="AD715">
            <v>0</v>
          </cell>
        </row>
        <row r="716">
          <cell r="B716" t="str">
            <v>CITY OF SHELTON-UNREGULATEDCOMMERCIAL RECYCLERECYLOCK</v>
          </cell>
          <cell r="J716" t="str">
            <v>RECYLOCK</v>
          </cell>
          <cell r="K716" t="str">
            <v>LOCK/UNLOCK RECYCLING</v>
          </cell>
          <cell r="S716">
            <v>0</v>
          </cell>
          <cell r="T716">
            <v>35.42</v>
          </cell>
          <cell r="U716">
            <v>0</v>
          </cell>
          <cell r="V716">
            <v>0</v>
          </cell>
          <cell r="W716">
            <v>0</v>
          </cell>
          <cell r="X716">
            <v>0</v>
          </cell>
          <cell r="Y716">
            <v>0</v>
          </cell>
          <cell r="Z716">
            <v>0</v>
          </cell>
          <cell r="AA716">
            <v>0</v>
          </cell>
          <cell r="AB716">
            <v>0</v>
          </cell>
          <cell r="AC716">
            <v>0</v>
          </cell>
          <cell r="AD716">
            <v>0</v>
          </cell>
        </row>
        <row r="717">
          <cell r="B717" t="str">
            <v>CITY OF SHELTON-UNREGULATEDCOMMERCIAL RECYCLE96CRCONGOC</v>
          </cell>
          <cell r="J717" t="str">
            <v>96CRCONGOC</v>
          </cell>
          <cell r="K717" t="str">
            <v>96 COMMINGLE NGON CALL</v>
          </cell>
          <cell r="S717">
            <v>0</v>
          </cell>
          <cell r="T717">
            <v>16.670000000000002</v>
          </cell>
          <cell r="U717">
            <v>0</v>
          </cell>
          <cell r="V717">
            <v>0</v>
          </cell>
          <cell r="W717">
            <v>0</v>
          </cell>
          <cell r="X717">
            <v>0</v>
          </cell>
          <cell r="Y717">
            <v>0</v>
          </cell>
          <cell r="Z717">
            <v>0</v>
          </cell>
          <cell r="AA717">
            <v>0</v>
          </cell>
          <cell r="AB717">
            <v>0</v>
          </cell>
          <cell r="AC717">
            <v>0</v>
          </cell>
          <cell r="AD717">
            <v>0</v>
          </cell>
        </row>
        <row r="718">
          <cell r="B718" t="str">
            <v>CITY OF SHELTON-UNREGULATEDCOMMERCIAL RECYCLEDEL-REC</v>
          </cell>
          <cell r="J718" t="str">
            <v>DEL-REC</v>
          </cell>
          <cell r="K718" t="str">
            <v>DELIVER RECYCLE BIN</v>
          </cell>
          <cell r="S718">
            <v>0</v>
          </cell>
          <cell r="T718">
            <v>20</v>
          </cell>
          <cell r="U718">
            <v>0</v>
          </cell>
          <cell r="V718">
            <v>0</v>
          </cell>
          <cell r="W718">
            <v>0</v>
          </cell>
          <cell r="X718">
            <v>0</v>
          </cell>
          <cell r="Y718">
            <v>0</v>
          </cell>
          <cell r="Z718">
            <v>0</v>
          </cell>
          <cell r="AA718">
            <v>0</v>
          </cell>
          <cell r="AB718">
            <v>0</v>
          </cell>
          <cell r="AC718">
            <v>0</v>
          </cell>
          <cell r="AD718">
            <v>0</v>
          </cell>
        </row>
        <row r="719">
          <cell r="B719" t="str">
            <v>CITY OF SHELTON-UNREGULATEDCOMMERCIAL RECYCLERECYLOCK</v>
          </cell>
          <cell r="J719" t="str">
            <v>RECYLOCK</v>
          </cell>
          <cell r="K719" t="str">
            <v>LOCK/UNLOCK RECYCLING</v>
          </cell>
          <cell r="S719">
            <v>0</v>
          </cell>
          <cell r="T719">
            <v>17.71</v>
          </cell>
          <cell r="U719">
            <v>0</v>
          </cell>
          <cell r="V719">
            <v>0</v>
          </cell>
          <cell r="W719">
            <v>0</v>
          </cell>
          <cell r="X719">
            <v>0</v>
          </cell>
          <cell r="Y719">
            <v>0</v>
          </cell>
          <cell r="Z719">
            <v>0</v>
          </cell>
          <cell r="AA719">
            <v>0</v>
          </cell>
          <cell r="AB719">
            <v>0</v>
          </cell>
          <cell r="AC719">
            <v>0</v>
          </cell>
          <cell r="AD719">
            <v>0</v>
          </cell>
        </row>
        <row r="720">
          <cell r="B720" t="str">
            <v>CITY OF SHELTON-UNREGULATEDCOMMERCIAL RECYCLEROLLOUTOCC</v>
          </cell>
          <cell r="J720" t="str">
            <v>ROLLOUTOCC</v>
          </cell>
          <cell r="K720" t="str">
            <v>ROLL OUT FEE - RECYCLE</v>
          </cell>
          <cell r="S720">
            <v>0</v>
          </cell>
          <cell r="T720">
            <v>212.4</v>
          </cell>
          <cell r="U720">
            <v>0</v>
          </cell>
          <cell r="V720">
            <v>0</v>
          </cell>
          <cell r="W720">
            <v>0</v>
          </cell>
          <cell r="X720">
            <v>0</v>
          </cell>
          <cell r="Y720">
            <v>0</v>
          </cell>
          <cell r="Z720">
            <v>0</v>
          </cell>
          <cell r="AA720">
            <v>0</v>
          </cell>
          <cell r="AB720">
            <v>0</v>
          </cell>
          <cell r="AC720">
            <v>0</v>
          </cell>
          <cell r="AD720">
            <v>0</v>
          </cell>
        </row>
        <row r="721">
          <cell r="B721" t="str">
            <v>CITY OF SHELTON-UNREGULATEDCOMMERCIAL RECYCLEWLKNRECY</v>
          </cell>
          <cell r="J721" t="str">
            <v>WLKNRECY</v>
          </cell>
          <cell r="K721" t="str">
            <v>WALK IN RECYCLE</v>
          </cell>
          <cell r="S721">
            <v>0</v>
          </cell>
          <cell r="T721">
            <v>122.36</v>
          </cell>
          <cell r="U721">
            <v>0</v>
          </cell>
          <cell r="V721">
            <v>0</v>
          </cell>
          <cell r="W721">
            <v>0</v>
          </cell>
          <cell r="X721">
            <v>0</v>
          </cell>
          <cell r="Y721">
            <v>0</v>
          </cell>
          <cell r="Z721">
            <v>0</v>
          </cell>
          <cell r="AA721">
            <v>0</v>
          </cell>
          <cell r="AB721">
            <v>0</v>
          </cell>
          <cell r="AC721">
            <v>0</v>
          </cell>
          <cell r="AD721">
            <v>0</v>
          </cell>
        </row>
        <row r="722">
          <cell r="B722" t="str">
            <v>CITY OF SHELTON-UNREGULATEDPAYMENTSCC-KOL</v>
          </cell>
          <cell r="J722" t="str">
            <v>CC-KOL</v>
          </cell>
          <cell r="K722" t="str">
            <v>ONLINE PAYMENT-CC</v>
          </cell>
          <cell r="S722">
            <v>0</v>
          </cell>
          <cell r="T722">
            <v>-1262.67</v>
          </cell>
          <cell r="U722">
            <v>0</v>
          </cell>
          <cell r="V722">
            <v>0</v>
          </cell>
          <cell r="W722">
            <v>0</v>
          </cell>
          <cell r="X722">
            <v>0</v>
          </cell>
          <cell r="Y722">
            <v>0</v>
          </cell>
          <cell r="Z722">
            <v>0</v>
          </cell>
          <cell r="AA722">
            <v>0</v>
          </cell>
          <cell r="AB722">
            <v>0</v>
          </cell>
          <cell r="AC722">
            <v>0</v>
          </cell>
          <cell r="AD722">
            <v>0</v>
          </cell>
        </row>
        <row r="723">
          <cell r="B723" t="str">
            <v>CITY OF SHELTON-UNREGULATEDPAYMENTSPAY</v>
          </cell>
          <cell r="J723" t="str">
            <v>PAY</v>
          </cell>
          <cell r="K723" t="str">
            <v>PAYMENT-THANK YOU!</v>
          </cell>
          <cell r="S723">
            <v>0</v>
          </cell>
          <cell r="T723">
            <v>-3054.25</v>
          </cell>
          <cell r="U723">
            <v>0</v>
          </cell>
          <cell r="V723">
            <v>0</v>
          </cell>
          <cell r="W723">
            <v>0</v>
          </cell>
          <cell r="X723">
            <v>0</v>
          </cell>
          <cell r="Y723">
            <v>0</v>
          </cell>
          <cell r="Z723">
            <v>0</v>
          </cell>
          <cell r="AA723">
            <v>0</v>
          </cell>
          <cell r="AB723">
            <v>0</v>
          </cell>
          <cell r="AC723">
            <v>0</v>
          </cell>
          <cell r="AD723">
            <v>0</v>
          </cell>
        </row>
        <row r="724">
          <cell r="B724" t="str">
            <v>CITY OF SHELTON-UNREGULATEDPAYMENTSPAY EFT</v>
          </cell>
          <cell r="J724" t="str">
            <v>PAY EFT</v>
          </cell>
          <cell r="K724" t="str">
            <v>ELECTRONIC PAYMENT</v>
          </cell>
          <cell r="S724">
            <v>0</v>
          </cell>
          <cell r="T724">
            <v>-180.36</v>
          </cell>
          <cell r="U724">
            <v>0</v>
          </cell>
          <cell r="V724">
            <v>0</v>
          </cell>
          <cell r="W724">
            <v>0</v>
          </cell>
          <cell r="X724">
            <v>0</v>
          </cell>
          <cell r="Y724">
            <v>0</v>
          </cell>
          <cell r="Z724">
            <v>0</v>
          </cell>
          <cell r="AA724">
            <v>0</v>
          </cell>
          <cell r="AB724">
            <v>0</v>
          </cell>
          <cell r="AC724">
            <v>0</v>
          </cell>
          <cell r="AD724">
            <v>0</v>
          </cell>
        </row>
        <row r="725">
          <cell r="B725" t="str">
            <v>CITY OF SHELTON-UNREGULATEDPAYMENTSPAY ICT</v>
          </cell>
          <cell r="J725" t="str">
            <v>PAY ICT</v>
          </cell>
          <cell r="K725" t="str">
            <v>I/C PAYMENT THANK YOU!</v>
          </cell>
          <cell r="S725">
            <v>0</v>
          </cell>
          <cell r="T725">
            <v>-118.37</v>
          </cell>
          <cell r="U725">
            <v>0</v>
          </cell>
          <cell r="V725">
            <v>0</v>
          </cell>
          <cell r="W725">
            <v>0</v>
          </cell>
          <cell r="X725">
            <v>0</v>
          </cell>
          <cell r="Y725">
            <v>0</v>
          </cell>
          <cell r="Z725">
            <v>0</v>
          </cell>
          <cell r="AA725">
            <v>0</v>
          </cell>
          <cell r="AB725">
            <v>0</v>
          </cell>
          <cell r="AC725">
            <v>0</v>
          </cell>
          <cell r="AD725">
            <v>0</v>
          </cell>
        </row>
        <row r="726">
          <cell r="B726" t="str">
            <v>CITY OF SHELTON-UNREGULATEDPAYMENTSPAY-CFREE</v>
          </cell>
          <cell r="J726" t="str">
            <v>PAY-CFREE</v>
          </cell>
          <cell r="K726" t="str">
            <v>PAYMENT-THANK YOU</v>
          </cell>
          <cell r="S726">
            <v>0</v>
          </cell>
          <cell r="T726">
            <v>-96.82</v>
          </cell>
          <cell r="U726">
            <v>0</v>
          </cell>
          <cell r="V726">
            <v>0</v>
          </cell>
          <cell r="W726">
            <v>0</v>
          </cell>
          <cell r="X726">
            <v>0</v>
          </cell>
          <cell r="Y726">
            <v>0</v>
          </cell>
          <cell r="Z726">
            <v>0</v>
          </cell>
          <cell r="AA726">
            <v>0</v>
          </cell>
          <cell r="AB726">
            <v>0</v>
          </cell>
          <cell r="AC726">
            <v>0</v>
          </cell>
          <cell r="AD726">
            <v>0</v>
          </cell>
        </row>
        <row r="727">
          <cell r="B727" t="str">
            <v>CITY OF SHELTON-UNREGULATEDPAYMENTSPAY-KOL</v>
          </cell>
          <cell r="J727" t="str">
            <v>PAY-KOL</v>
          </cell>
          <cell r="K727" t="str">
            <v>PAYMENT-THANK YOU - OL</v>
          </cell>
          <cell r="S727">
            <v>0</v>
          </cell>
          <cell r="T727">
            <v>-377.28</v>
          </cell>
          <cell r="U727">
            <v>0</v>
          </cell>
          <cell r="V727">
            <v>0</v>
          </cell>
          <cell r="W727">
            <v>0</v>
          </cell>
          <cell r="X727">
            <v>0</v>
          </cell>
          <cell r="Y727">
            <v>0</v>
          </cell>
          <cell r="Z727">
            <v>0</v>
          </cell>
          <cell r="AA727">
            <v>0</v>
          </cell>
          <cell r="AB727">
            <v>0</v>
          </cell>
          <cell r="AC727">
            <v>0</v>
          </cell>
          <cell r="AD727">
            <v>0</v>
          </cell>
        </row>
        <row r="728">
          <cell r="B728" t="str">
            <v>CITY OF SHELTON-UNREGULATEDPAYMENTSPAY-NATL</v>
          </cell>
          <cell r="J728" t="str">
            <v>PAY-NATL</v>
          </cell>
          <cell r="K728" t="str">
            <v>PAYMENT THANK YOU</v>
          </cell>
          <cell r="S728">
            <v>0</v>
          </cell>
          <cell r="T728">
            <v>-166.01</v>
          </cell>
          <cell r="U728">
            <v>0</v>
          </cell>
          <cell r="V728">
            <v>0</v>
          </cell>
          <cell r="W728">
            <v>0</v>
          </cell>
          <cell r="X728">
            <v>0</v>
          </cell>
          <cell r="Y728">
            <v>0</v>
          </cell>
          <cell r="Z728">
            <v>0</v>
          </cell>
          <cell r="AA728">
            <v>0</v>
          </cell>
          <cell r="AB728">
            <v>0</v>
          </cell>
          <cell r="AC728">
            <v>0</v>
          </cell>
          <cell r="AD728">
            <v>0</v>
          </cell>
        </row>
        <row r="729">
          <cell r="B729" t="str">
            <v>CITY OF SHELTON-UNREGULATEDPAYMENTSPAY-OAK</v>
          </cell>
          <cell r="J729" t="str">
            <v>PAY-OAK</v>
          </cell>
          <cell r="K729" t="str">
            <v>OAKLEAF PAYMENT</v>
          </cell>
          <cell r="S729">
            <v>0</v>
          </cell>
          <cell r="T729">
            <v>-56.29</v>
          </cell>
          <cell r="U729">
            <v>0</v>
          </cell>
          <cell r="V729">
            <v>0</v>
          </cell>
          <cell r="W729">
            <v>0</v>
          </cell>
          <cell r="X729">
            <v>0</v>
          </cell>
          <cell r="Y729">
            <v>0</v>
          </cell>
          <cell r="Z729">
            <v>0</v>
          </cell>
          <cell r="AA729">
            <v>0</v>
          </cell>
          <cell r="AB729">
            <v>0</v>
          </cell>
          <cell r="AC729">
            <v>0</v>
          </cell>
          <cell r="AD729">
            <v>0</v>
          </cell>
        </row>
        <row r="730">
          <cell r="B730" t="str">
            <v>CITY OF SHELTON-UNREGULATEDPAYMENTSPAY-RPPS</v>
          </cell>
          <cell r="J730" t="str">
            <v>PAY-RPPS</v>
          </cell>
          <cell r="K730" t="str">
            <v>RPSS PAYMENT</v>
          </cell>
          <cell r="S730">
            <v>0</v>
          </cell>
          <cell r="T730">
            <v>-79.349999999999994</v>
          </cell>
          <cell r="U730">
            <v>0</v>
          </cell>
          <cell r="V730">
            <v>0</v>
          </cell>
          <cell r="W730">
            <v>0</v>
          </cell>
          <cell r="X730">
            <v>0</v>
          </cell>
          <cell r="Y730">
            <v>0</v>
          </cell>
          <cell r="Z730">
            <v>0</v>
          </cell>
          <cell r="AA730">
            <v>0</v>
          </cell>
          <cell r="AB730">
            <v>0</v>
          </cell>
          <cell r="AC730">
            <v>0</v>
          </cell>
          <cell r="AD730">
            <v>0</v>
          </cell>
        </row>
        <row r="731">
          <cell r="B731" t="str">
            <v>CITY OF SHELTON-UNREGULATEDPAYMENTSPAYL</v>
          </cell>
          <cell r="J731" t="str">
            <v>PAYL</v>
          </cell>
          <cell r="K731" t="str">
            <v>PAYMENT-THANK YOU!</v>
          </cell>
          <cell r="S731">
            <v>0</v>
          </cell>
          <cell r="T731">
            <v>-7322.49</v>
          </cell>
          <cell r="U731">
            <v>0</v>
          </cell>
          <cell r="V731">
            <v>0</v>
          </cell>
          <cell r="W731">
            <v>0</v>
          </cell>
          <cell r="X731">
            <v>0</v>
          </cell>
          <cell r="Y731">
            <v>0</v>
          </cell>
          <cell r="Z731">
            <v>0</v>
          </cell>
          <cell r="AA731">
            <v>0</v>
          </cell>
          <cell r="AB731">
            <v>0</v>
          </cell>
          <cell r="AC731">
            <v>0</v>
          </cell>
          <cell r="AD731">
            <v>0</v>
          </cell>
        </row>
        <row r="732">
          <cell r="B732" t="str">
            <v>CITY OF SHELTON-UNREGULATEDPAYMENTSPAYMET</v>
          </cell>
          <cell r="J732" t="str">
            <v>PAYMET</v>
          </cell>
          <cell r="K732" t="str">
            <v>METAVANTE ONLINE PAYMENT</v>
          </cell>
          <cell r="S732">
            <v>0</v>
          </cell>
          <cell r="T732">
            <v>-158.19</v>
          </cell>
          <cell r="U732">
            <v>0</v>
          </cell>
          <cell r="V732">
            <v>0</v>
          </cell>
          <cell r="W732">
            <v>0</v>
          </cell>
          <cell r="X732">
            <v>0</v>
          </cell>
          <cell r="Y732">
            <v>0</v>
          </cell>
          <cell r="Z732">
            <v>0</v>
          </cell>
          <cell r="AA732">
            <v>0</v>
          </cell>
          <cell r="AB732">
            <v>0</v>
          </cell>
          <cell r="AC732">
            <v>0</v>
          </cell>
          <cell r="AD732">
            <v>0</v>
          </cell>
        </row>
        <row r="733">
          <cell r="B733" t="str">
            <v>CITY OF SHELTON-UNREGULATEDROLLOFFDISPORGANIC</v>
          </cell>
          <cell r="J733" t="str">
            <v>DISPORGANIC</v>
          </cell>
          <cell r="K733" t="str">
            <v xml:space="preserve">DISPOSAL ORGANIC </v>
          </cell>
          <cell r="S733">
            <v>0</v>
          </cell>
          <cell r="T733">
            <v>230.1</v>
          </cell>
          <cell r="U733">
            <v>0</v>
          </cell>
          <cell r="V733">
            <v>0</v>
          </cell>
          <cell r="W733">
            <v>0</v>
          </cell>
          <cell r="X733">
            <v>0</v>
          </cell>
          <cell r="Y733">
            <v>0</v>
          </cell>
          <cell r="Z733">
            <v>0</v>
          </cell>
          <cell r="AA733">
            <v>0</v>
          </cell>
          <cell r="AB733">
            <v>0</v>
          </cell>
          <cell r="AC733">
            <v>0</v>
          </cell>
          <cell r="AD733">
            <v>0</v>
          </cell>
        </row>
        <row r="734">
          <cell r="B734" t="str">
            <v>CITY OF SHELTON-UNREGULATEDROLLOFFRECYHAUL</v>
          </cell>
          <cell r="J734" t="str">
            <v>RECYHAUL</v>
          </cell>
          <cell r="K734" t="str">
            <v>ROLL OFF RECYCLE HAUL</v>
          </cell>
          <cell r="S734">
            <v>0</v>
          </cell>
          <cell r="T734">
            <v>584.88</v>
          </cell>
          <cell r="U734">
            <v>0</v>
          </cell>
          <cell r="V734">
            <v>0</v>
          </cell>
          <cell r="W734">
            <v>0</v>
          </cell>
          <cell r="X734">
            <v>0</v>
          </cell>
          <cell r="Y734">
            <v>0</v>
          </cell>
          <cell r="Z734">
            <v>0</v>
          </cell>
          <cell r="AA734">
            <v>0</v>
          </cell>
          <cell r="AB734">
            <v>0</v>
          </cell>
          <cell r="AC734">
            <v>0</v>
          </cell>
          <cell r="AD734">
            <v>0</v>
          </cell>
        </row>
        <row r="735">
          <cell r="B735" t="str">
            <v>CITY OF SHELTON-UNREGULATEDROLLOFFROMILERECY</v>
          </cell>
          <cell r="J735" t="str">
            <v>ROMILERECY</v>
          </cell>
          <cell r="K735" t="str">
            <v>ROLL OFF MILEAGE RECYCLE</v>
          </cell>
          <cell r="S735">
            <v>0</v>
          </cell>
          <cell r="T735">
            <v>524.88</v>
          </cell>
          <cell r="U735">
            <v>0</v>
          </cell>
          <cell r="V735">
            <v>0</v>
          </cell>
          <cell r="W735">
            <v>0</v>
          </cell>
          <cell r="X735">
            <v>0</v>
          </cell>
          <cell r="Y735">
            <v>0</v>
          </cell>
          <cell r="Z735">
            <v>0</v>
          </cell>
          <cell r="AA735">
            <v>0</v>
          </cell>
          <cell r="AB735">
            <v>0</v>
          </cell>
          <cell r="AC735">
            <v>0</v>
          </cell>
          <cell r="AD735">
            <v>0</v>
          </cell>
        </row>
        <row r="736">
          <cell r="B736" t="str">
            <v>CITY OF SHELTON-UNREGULATEDSTORAGESTO22</v>
          </cell>
          <cell r="J736" t="str">
            <v>STO22</v>
          </cell>
          <cell r="K736" t="str">
            <v>22FT STORAGE CONT PU</v>
          </cell>
          <cell r="S736">
            <v>0</v>
          </cell>
          <cell r="T736">
            <v>155.91999999999999</v>
          </cell>
          <cell r="U736">
            <v>0</v>
          </cell>
          <cell r="V736">
            <v>0</v>
          </cell>
          <cell r="W736">
            <v>0</v>
          </cell>
          <cell r="X736">
            <v>0</v>
          </cell>
          <cell r="Y736">
            <v>0</v>
          </cell>
          <cell r="Z736">
            <v>0</v>
          </cell>
          <cell r="AA736">
            <v>0</v>
          </cell>
          <cell r="AB736">
            <v>0</v>
          </cell>
          <cell r="AC736">
            <v>0</v>
          </cell>
          <cell r="AD736">
            <v>0</v>
          </cell>
        </row>
        <row r="737">
          <cell r="B737" t="str">
            <v>CITY OF SHELTON-UNREGULATEDSTORAGESTORENT22</v>
          </cell>
          <cell r="J737" t="str">
            <v>STORENT22</v>
          </cell>
          <cell r="K737" t="str">
            <v>PORTABLE STORAGE RENT 22</v>
          </cell>
          <cell r="S737">
            <v>0</v>
          </cell>
          <cell r="T737">
            <v>93.52</v>
          </cell>
          <cell r="U737">
            <v>0</v>
          </cell>
          <cell r="V737">
            <v>0</v>
          </cell>
          <cell r="W737">
            <v>0</v>
          </cell>
          <cell r="X737">
            <v>0</v>
          </cell>
          <cell r="Y737">
            <v>0</v>
          </cell>
          <cell r="Z737">
            <v>0</v>
          </cell>
          <cell r="AA737">
            <v>0</v>
          </cell>
          <cell r="AB737">
            <v>0</v>
          </cell>
          <cell r="AC737">
            <v>0</v>
          </cell>
          <cell r="AD737">
            <v>0</v>
          </cell>
        </row>
        <row r="738">
          <cell r="B738" t="str">
            <v>CITY OF SHELTON-UNREGULATEDSURCFUEL-ACCTG MASON</v>
          </cell>
          <cell r="J738" t="str">
            <v>FUEL-ACCTG MASON</v>
          </cell>
          <cell r="K738" t="str">
            <v>FUEL &amp; MATERIAL SURCHARGE</v>
          </cell>
          <cell r="S738">
            <v>0</v>
          </cell>
          <cell r="T738">
            <v>0</v>
          </cell>
          <cell r="U738">
            <v>0</v>
          </cell>
          <cell r="V738">
            <v>0</v>
          </cell>
          <cell r="W738">
            <v>0</v>
          </cell>
          <cell r="X738">
            <v>0</v>
          </cell>
          <cell r="Y738">
            <v>0</v>
          </cell>
          <cell r="Z738">
            <v>0</v>
          </cell>
          <cell r="AA738">
            <v>0</v>
          </cell>
          <cell r="AB738">
            <v>0</v>
          </cell>
          <cell r="AC738">
            <v>0</v>
          </cell>
          <cell r="AD738">
            <v>0</v>
          </cell>
        </row>
        <row r="739">
          <cell r="B739" t="str">
            <v>CITY OF SHELTON-UNREGULATEDSURCFUEL-RECY MASON</v>
          </cell>
          <cell r="J739" t="str">
            <v>FUEL-RECY MASON</v>
          </cell>
          <cell r="K739" t="str">
            <v>FUEL &amp; MATERIAL SURCHARGE</v>
          </cell>
          <cell r="S739">
            <v>0</v>
          </cell>
          <cell r="T739">
            <v>0</v>
          </cell>
          <cell r="U739">
            <v>0</v>
          </cell>
          <cell r="V739">
            <v>0</v>
          </cell>
          <cell r="W739">
            <v>0</v>
          </cell>
          <cell r="X739">
            <v>0</v>
          </cell>
          <cell r="Y739">
            <v>0</v>
          </cell>
          <cell r="Z739">
            <v>0</v>
          </cell>
          <cell r="AA739">
            <v>0</v>
          </cell>
          <cell r="AB739">
            <v>0</v>
          </cell>
          <cell r="AC739">
            <v>0</v>
          </cell>
          <cell r="AD739">
            <v>0</v>
          </cell>
        </row>
        <row r="740">
          <cell r="B740" t="str">
            <v>CITY OF SHELTON-UNREGULATEDSURCFUEL-RECY MASON</v>
          </cell>
          <cell r="J740" t="str">
            <v>FUEL-RECY MASON</v>
          </cell>
          <cell r="K740" t="str">
            <v>FUEL &amp; MATERIAL SURCHARGE</v>
          </cell>
          <cell r="S740">
            <v>0</v>
          </cell>
          <cell r="T740">
            <v>0</v>
          </cell>
          <cell r="U740">
            <v>0</v>
          </cell>
          <cell r="V740">
            <v>0</v>
          </cell>
          <cell r="W740">
            <v>0</v>
          </cell>
          <cell r="X740">
            <v>0</v>
          </cell>
          <cell r="Y740">
            <v>0</v>
          </cell>
          <cell r="Z740">
            <v>0</v>
          </cell>
          <cell r="AA740">
            <v>0</v>
          </cell>
          <cell r="AB740">
            <v>0</v>
          </cell>
          <cell r="AC740">
            <v>0</v>
          </cell>
          <cell r="AD740">
            <v>0</v>
          </cell>
        </row>
        <row r="741">
          <cell r="B741" t="str">
            <v>CITY OF SHELTON-UNREGULATEDSURCFUEL-RO MASON</v>
          </cell>
          <cell r="J741" t="str">
            <v>FUEL-RO MASON</v>
          </cell>
          <cell r="K741" t="str">
            <v>FUEL &amp; MATERIAL SURCHARGE</v>
          </cell>
          <cell r="S741">
            <v>0</v>
          </cell>
          <cell r="T741">
            <v>0</v>
          </cell>
          <cell r="U741">
            <v>0</v>
          </cell>
          <cell r="V741">
            <v>0</v>
          </cell>
          <cell r="W741">
            <v>0</v>
          </cell>
          <cell r="X741">
            <v>0</v>
          </cell>
          <cell r="Y741">
            <v>0</v>
          </cell>
          <cell r="Z741">
            <v>0</v>
          </cell>
          <cell r="AA741">
            <v>0</v>
          </cell>
          <cell r="AB741">
            <v>0</v>
          </cell>
          <cell r="AC741">
            <v>0</v>
          </cell>
          <cell r="AD741">
            <v>0</v>
          </cell>
        </row>
        <row r="742">
          <cell r="B742" t="str">
            <v>CITY OF SHELTON-UNREGULATEDTAXESSHELTON UNREG SALES</v>
          </cell>
          <cell r="J742" t="str">
            <v>SHELTON UNREG SALES</v>
          </cell>
          <cell r="K742" t="str">
            <v>WA STATE SALES TAX</v>
          </cell>
          <cell r="S742">
            <v>0</v>
          </cell>
          <cell r="T742">
            <v>8.23</v>
          </cell>
          <cell r="U742">
            <v>0</v>
          </cell>
          <cell r="V742">
            <v>0</v>
          </cell>
          <cell r="W742">
            <v>0</v>
          </cell>
          <cell r="X742">
            <v>0</v>
          </cell>
          <cell r="Y742">
            <v>0</v>
          </cell>
          <cell r="Z742">
            <v>0</v>
          </cell>
          <cell r="AA742">
            <v>0</v>
          </cell>
          <cell r="AB742">
            <v>0</v>
          </cell>
          <cell r="AC742">
            <v>0</v>
          </cell>
          <cell r="AD742">
            <v>0</v>
          </cell>
        </row>
        <row r="743">
          <cell r="B743" t="str">
            <v>KITSAP CO -REGULATEDACCOUNTING ADJUSTMENTSBDR</v>
          </cell>
          <cell r="J743" t="str">
            <v>BDR</v>
          </cell>
          <cell r="K743" t="str">
            <v>BAD DEBT RECOVERY</v>
          </cell>
          <cell r="S743">
            <v>0</v>
          </cell>
          <cell r="T743">
            <v>136.82</v>
          </cell>
          <cell r="U743">
            <v>0</v>
          </cell>
          <cell r="V743">
            <v>0</v>
          </cell>
          <cell r="W743">
            <v>0</v>
          </cell>
          <cell r="X743">
            <v>0</v>
          </cell>
          <cell r="Y743">
            <v>0</v>
          </cell>
          <cell r="Z743">
            <v>0</v>
          </cell>
          <cell r="AA743">
            <v>0</v>
          </cell>
          <cell r="AB743">
            <v>0</v>
          </cell>
          <cell r="AC743">
            <v>0</v>
          </cell>
          <cell r="AD743">
            <v>0</v>
          </cell>
        </row>
        <row r="744">
          <cell r="B744" t="str">
            <v>KITSAP CO -REGULATEDACCOUNTING ADJUSTMENTSREFUND</v>
          </cell>
          <cell r="J744" t="str">
            <v>REFUND</v>
          </cell>
          <cell r="K744" t="str">
            <v>REFUND</v>
          </cell>
          <cell r="S744">
            <v>0</v>
          </cell>
          <cell r="T744">
            <v>261.58</v>
          </cell>
          <cell r="U744">
            <v>0</v>
          </cell>
          <cell r="V744">
            <v>0</v>
          </cell>
          <cell r="W744">
            <v>0</v>
          </cell>
          <cell r="X744">
            <v>0</v>
          </cell>
          <cell r="Y744">
            <v>0</v>
          </cell>
          <cell r="Z744">
            <v>0</v>
          </cell>
          <cell r="AA744">
            <v>0</v>
          </cell>
          <cell r="AB744">
            <v>0</v>
          </cell>
          <cell r="AC744">
            <v>0</v>
          </cell>
          <cell r="AD744">
            <v>0</v>
          </cell>
        </row>
        <row r="745">
          <cell r="B745" t="str">
            <v>KITSAP CO -REGULATEDACCOUNTING ADJUSTMENTSFINCHG</v>
          </cell>
          <cell r="J745" t="str">
            <v>FINCHG</v>
          </cell>
          <cell r="K745" t="str">
            <v>LATE FEE</v>
          </cell>
          <cell r="S745">
            <v>0</v>
          </cell>
          <cell r="T745">
            <v>100.7</v>
          </cell>
          <cell r="U745">
            <v>0</v>
          </cell>
          <cell r="V745">
            <v>0</v>
          </cell>
          <cell r="W745">
            <v>0</v>
          </cell>
          <cell r="X745">
            <v>0</v>
          </cell>
          <cell r="Y745">
            <v>0</v>
          </cell>
          <cell r="Z745">
            <v>0</v>
          </cell>
          <cell r="AA745">
            <v>0</v>
          </cell>
          <cell r="AB745">
            <v>0</v>
          </cell>
          <cell r="AC745">
            <v>0</v>
          </cell>
          <cell r="AD745">
            <v>0</v>
          </cell>
        </row>
        <row r="746">
          <cell r="B746" t="str">
            <v>KITSAP CO -REGULATEDACCOUNTING ADJUSTMENTSADJTAX</v>
          </cell>
          <cell r="J746" t="str">
            <v>ADJTAX</v>
          </cell>
          <cell r="K746" t="str">
            <v>TAX ADJUSTMENT</v>
          </cell>
          <cell r="S746">
            <v>0</v>
          </cell>
          <cell r="T746">
            <v>-5.98</v>
          </cell>
          <cell r="U746">
            <v>0</v>
          </cell>
          <cell r="V746">
            <v>0</v>
          </cell>
          <cell r="W746">
            <v>0</v>
          </cell>
          <cell r="X746">
            <v>0</v>
          </cell>
          <cell r="Y746">
            <v>0</v>
          </cell>
          <cell r="Z746">
            <v>0</v>
          </cell>
          <cell r="AA746">
            <v>0</v>
          </cell>
          <cell r="AB746">
            <v>0</v>
          </cell>
          <cell r="AC746">
            <v>0</v>
          </cell>
          <cell r="AD746">
            <v>0</v>
          </cell>
        </row>
        <row r="747">
          <cell r="B747" t="str">
            <v>KITSAP CO -REGULATEDACCOUNTING ADJUSTMENTSFINCHG</v>
          </cell>
          <cell r="J747" t="str">
            <v>FINCHG</v>
          </cell>
          <cell r="K747" t="str">
            <v>LATE FEE</v>
          </cell>
          <cell r="S747">
            <v>0</v>
          </cell>
          <cell r="T747">
            <v>-1</v>
          </cell>
          <cell r="U747">
            <v>0</v>
          </cell>
          <cell r="V747">
            <v>0</v>
          </cell>
          <cell r="W747">
            <v>0</v>
          </cell>
          <cell r="X747">
            <v>0</v>
          </cell>
          <cell r="Y747">
            <v>0</v>
          </cell>
          <cell r="Z747">
            <v>0</v>
          </cell>
          <cell r="AA747">
            <v>0</v>
          </cell>
          <cell r="AB747">
            <v>0</v>
          </cell>
          <cell r="AC747">
            <v>0</v>
          </cell>
          <cell r="AD747">
            <v>0</v>
          </cell>
        </row>
        <row r="748">
          <cell r="B748" t="str">
            <v>KITSAP CO -REGULATEDACCOUNTING ADJUSTMENTSMM</v>
          </cell>
          <cell r="J748" t="str">
            <v>MM</v>
          </cell>
          <cell r="K748" t="str">
            <v>MOVE MONEY</v>
          </cell>
          <cell r="S748">
            <v>0</v>
          </cell>
          <cell r="T748">
            <v>-7.23</v>
          </cell>
          <cell r="U748">
            <v>0</v>
          </cell>
          <cell r="V748">
            <v>0</v>
          </cell>
          <cell r="W748">
            <v>0</v>
          </cell>
          <cell r="X748">
            <v>0</v>
          </cell>
          <cell r="Y748">
            <v>0</v>
          </cell>
          <cell r="Z748">
            <v>0</v>
          </cell>
          <cell r="AA748">
            <v>0</v>
          </cell>
          <cell r="AB748">
            <v>0</v>
          </cell>
          <cell r="AC748">
            <v>0</v>
          </cell>
          <cell r="AD748">
            <v>0</v>
          </cell>
        </row>
        <row r="749">
          <cell r="B749" t="str">
            <v>KITSAP CO -REGULATEDACCOUNTING ADJUSTMENTSREFUND</v>
          </cell>
          <cell r="J749" t="str">
            <v>REFUND</v>
          </cell>
          <cell r="K749" t="str">
            <v>REFUND</v>
          </cell>
          <cell r="S749">
            <v>0</v>
          </cell>
          <cell r="T749">
            <v>63</v>
          </cell>
          <cell r="U749">
            <v>0</v>
          </cell>
          <cell r="V749">
            <v>0</v>
          </cell>
          <cell r="W749">
            <v>0</v>
          </cell>
          <cell r="X749">
            <v>0</v>
          </cell>
          <cell r="Y749">
            <v>0</v>
          </cell>
          <cell r="Z749">
            <v>0</v>
          </cell>
          <cell r="AA749">
            <v>0</v>
          </cell>
          <cell r="AB749">
            <v>0</v>
          </cell>
          <cell r="AC749">
            <v>0</v>
          </cell>
          <cell r="AD749">
            <v>0</v>
          </cell>
        </row>
        <row r="750">
          <cell r="B750" t="str">
            <v>KITSAP CO -REGULATEDCOMMERCIAL  FRONTLOADWLKNRE1RECYMA</v>
          </cell>
          <cell r="J750" t="str">
            <v>WLKNRE1RECYMA</v>
          </cell>
          <cell r="K750" t="str">
            <v>WALK IN 5-25FT EOW-RECYCL</v>
          </cell>
          <cell r="S750">
            <v>0</v>
          </cell>
          <cell r="T750">
            <v>1.26</v>
          </cell>
          <cell r="U750">
            <v>0</v>
          </cell>
          <cell r="V750">
            <v>0</v>
          </cell>
          <cell r="W750">
            <v>0</v>
          </cell>
          <cell r="X750">
            <v>0</v>
          </cell>
          <cell r="Y750">
            <v>0</v>
          </cell>
          <cell r="Z750">
            <v>0</v>
          </cell>
          <cell r="AA750">
            <v>0</v>
          </cell>
          <cell r="AB750">
            <v>0</v>
          </cell>
          <cell r="AC750">
            <v>0</v>
          </cell>
          <cell r="AD750">
            <v>0</v>
          </cell>
        </row>
        <row r="751">
          <cell r="B751" t="str">
            <v>KITSAP CO -REGULATEDCOMMERCIAL  FRONTLOADWLKNRW2RECYMA</v>
          </cell>
          <cell r="J751" t="str">
            <v>WLKNRW2RECYMA</v>
          </cell>
          <cell r="K751" t="str">
            <v>WALK IN OVER 25 ADDITIONA</v>
          </cell>
          <cell r="S751">
            <v>0</v>
          </cell>
          <cell r="T751">
            <v>1.36</v>
          </cell>
          <cell r="U751">
            <v>0</v>
          </cell>
          <cell r="V751">
            <v>0</v>
          </cell>
          <cell r="W751">
            <v>0</v>
          </cell>
          <cell r="X751">
            <v>0</v>
          </cell>
          <cell r="Y751">
            <v>0</v>
          </cell>
          <cell r="Z751">
            <v>0</v>
          </cell>
          <cell r="AA751">
            <v>0</v>
          </cell>
          <cell r="AB751">
            <v>0</v>
          </cell>
          <cell r="AC751">
            <v>0</v>
          </cell>
          <cell r="AD751">
            <v>0</v>
          </cell>
        </row>
        <row r="752">
          <cell r="B752" t="str">
            <v>KITSAP CO -REGULATEDCOMMERCIAL - REARLOADUNLOCKREF</v>
          </cell>
          <cell r="J752" t="str">
            <v>UNLOCKREF</v>
          </cell>
          <cell r="K752" t="str">
            <v>UNLOCK / UNLATCH REFUSE</v>
          </cell>
          <cell r="S752">
            <v>0</v>
          </cell>
          <cell r="T752">
            <v>5.0599999999999996</v>
          </cell>
          <cell r="U752">
            <v>0</v>
          </cell>
          <cell r="V752">
            <v>0</v>
          </cell>
          <cell r="W752">
            <v>0</v>
          </cell>
          <cell r="X752">
            <v>0</v>
          </cell>
          <cell r="Y752">
            <v>0</v>
          </cell>
          <cell r="Z752">
            <v>0</v>
          </cell>
          <cell r="AA752">
            <v>0</v>
          </cell>
          <cell r="AB752">
            <v>0</v>
          </cell>
          <cell r="AC752">
            <v>0</v>
          </cell>
          <cell r="AD752">
            <v>0</v>
          </cell>
        </row>
        <row r="753">
          <cell r="B753" t="str">
            <v>KITSAP CO -REGULATEDCOMMERCIAL - REARLOADR1.5YDEK</v>
          </cell>
          <cell r="J753" t="str">
            <v>R1.5YDEK</v>
          </cell>
          <cell r="K753" t="str">
            <v>1.5 YD 1X EOW</v>
          </cell>
          <cell r="S753">
            <v>0</v>
          </cell>
          <cell r="T753">
            <v>2761.22</v>
          </cell>
          <cell r="U753">
            <v>0</v>
          </cell>
          <cell r="V753">
            <v>0</v>
          </cell>
          <cell r="W753">
            <v>0</v>
          </cell>
          <cell r="X753">
            <v>0</v>
          </cell>
          <cell r="Y753">
            <v>0</v>
          </cell>
          <cell r="Z753">
            <v>0</v>
          </cell>
          <cell r="AA753">
            <v>0</v>
          </cell>
          <cell r="AB753">
            <v>0</v>
          </cell>
          <cell r="AC753">
            <v>0</v>
          </cell>
          <cell r="AD753">
            <v>0</v>
          </cell>
        </row>
        <row r="754">
          <cell r="B754" t="str">
            <v>KITSAP CO -REGULATEDCOMMERCIAL - REARLOADR1.5YDEM</v>
          </cell>
          <cell r="J754" t="str">
            <v>R1.5YDEM</v>
          </cell>
          <cell r="K754" t="str">
            <v>1.5 YD 1X EOW</v>
          </cell>
          <cell r="S754">
            <v>0</v>
          </cell>
          <cell r="T754">
            <v>0</v>
          </cell>
          <cell r="U754">
            <v>0</v>
          </cell>
          <cell r="V754">
            <v>0</v>
          </cell>
          <cell r="W754">
            <v>0</v>
          </cell>
          <cell r="X754">
            <v>0</v>
          </cell>
          <cell r="Y754">
            <v>0</v>
          </cell>
          <cell r="Z754">
            <v>0</v>
          </cell>
          <cell r="AA754">
            <v>0</v>
          </cell>
          <cell r="AB754">
            <v>0</v>
          </cell>
          <cell r="AC754">
            <v>0</v>
          </cell>
          <cell r="AD754">
            <v>0</v>
          </cell>
        </row>
        <row r="755">
          <cell r="B755" t="str">
            <v>KITSAP CO -REGULATEDCOMMERCIAL - REARLOADR1.5YDRENTM</v>
          </cell>
          <cell r="J755" t="str">
            <v>R1.5YDRENTM</v>
          </cell>
          <cell r="K755" t="str">
            <v>1.5YD CONTAINER RENT-MTH</v>
          </cell>
          <cell r="S755">
            <v>0</v>
          </cell>
          <cell r="T755">
            <v>1079.6099999999999</v>
          </cell>
          <cell r="U755">
            <v>0</v>
          </cell>
          <cell r="V755">
            <v>0</v>
          </cell>
          <cell r="W755">
            <v>0</v>
          </cell>
          <cell r="X755">
            <v>0</v>
          </cell>
          <cell r="Y755">
            <v>0</v>
          </cell>
          <cell r="Z755">
            <v>0</v>
          </cell>
          <cell r="AA755">
            <v>0</v>
          </cell>
          <cell r="AB755">
            <v>0</v>
          </cell>
          <cell r="AC755">
            <v>0</v>
          </cell>
          <cell r="AD755">
            <v>0</v>
          </cell>
        </row>
        <row r="756">
          <cell r="B756" t="str">
            <v>KITSAP CO -REGULATEDCOMMERCIAL - REARLOADR1.5YDRENTT</v>
          </cell>
          <cell r="J756" t="str">
            <v>R1.5YDRENTT</v>
          </cell>
          <cell r="K756" t="str">
            <v>1.5YD TEMP CONTAINER RENT</v>
          </cell>
          <cell r="S756">
            <v>0</v>
          </cell>
          <cell r="T756">
            <v>15.9</v>
          </cell>
          <cell r="U756">
            <v>0</v>
          </cell>
          <cell r="V756">
            <v>0</v>
          </cell>
          <cell r="W756">
            <v>0</v>
          </cell>
          <cell r="X756">
            <v>0</v>
          </cell>
          <cell r="Y756">
            <v>0</v>
          </cell>
          <cell r="Z756">
            <v>0</v>
          </cell>
          <cell r="AA756">
            <v>0</v>
          </cell>
          <cell r="AB756">
            <v>0</v>
          </cell>
          <cell r="AC756">
            <v>0</v>
          </cell>
          <cell r="AD756">
            <v>0</v>
          </cell>
        </row>
        <row r="757">
          <cell r="B757" t="str">
            <v>KITSAP CO -REGULATEDCOMMERCIAL - REARLOADR1.5YDRENTTM</v>
          </cell>
          <cell r="J757" t="str">
            <v>R1.5YDRENTTM</v>
          </cell>
          <cell r="K757" t="str">
            <v>1.5 YD TEMP CONT RENT MON</v>
          </cell>
          <cell r="S757">
            <v>0</v>
          </cell>
          <cell r="T757">
            <v>15.77</v>
          </cell>
          <cell r="U757">
            <v>0</v>
          </cell>
          <cell r="V757">
            <v>0</v>
          </cell>
          <cell r="W757">
            <v>0</v>
          </cell>
          <cell r="X757">
            <v>0</v>
          </cell>
          <cell r="Y757">
            <v>0</v>
          </cell>
          <cell r="Z757">
            <v>0</v>
          </cell>
          <cell r="AA757">
            <v>0</v>
          </cell>
          <cell r="AB757">
            <v>0</v>
          </cell>
          <cell r="AC757">
            <v>0</v>
          </cell>
          <cell r="AD757">
            <v>0</v>
          </cell>
        </row>
        <row r="758">
          <cell r="B758" t="str">
            <v>KITSAP CO -REGULATEDCOMMERCIAL - REARLOADR1.5YDWK</v>
          </cell>
          <cell r="J758" t="str">
            <v>R1.5YDWK</v>
          </cell>
          <cell r="K758" t="str">
            <v>1.5 YD 1X WEEKLY</v>
          </cell>
          <cell r="S758">
            <v>0</v>
          </cell>
          <cell r="T758">
            <v>2904.66</v>
          </cell>
          <cell r="U758">
            <v>0</v>
          </cell>
          <cell r="V758">
            <v>0</v>
          </cell>
          <cell r="W758">
            <v>0</v>
          </cell>
          <cell r="X758">
            <v>0</v>
          </cell>
          <cell r="Y758">
            <v>0</v>
          </cell>
          <cell r="Z758">
            <v>0</v>
          </cell>
          <cell r="AA758">
            <v>0</v>
          </cell>
          <cell r="AB758">
            <v>0</v>
          </cell>
          <cell r="AC758">
            <v>0</v>
          </cell>
          <cell r="AD758">
            <v>0</v>
          </cell>
        </row>
        <row r="759">
          <cell r="B759" t="str">
            <v>KITSAP CO -REGULATEDCOMMERCIAL - REARLOADR1YDEK</v>
          </cell>
          <cell r="J759" t="str">
            <v>R1YDEK</v>
          </cell>
          <cell r="K759" t="str">
            <v>1 YD 1X EOW</v>
          </cell>
          <cell r="S759">
            <v>0</v>
          </cell>
          <cell r="T759">
            <v>132.96</v>
          </cell>
          <cell r="U759">
            <v>0</v>
          </cell>
          <cell r="V759">
            <v>0</v>
          </cell>
          <cell r="W759">
            <v>0</v>
          </cell>
          <cell r="X759">
            <v>0</v>
          </cell>
          <cell r="Y759">
            <v>0</v>
          </cell>
          <cell r="Z759">
            <v>0</v>
          </cell>
          <cell r="AA759">
            <v>0</v>
          </cell>
          <cell r="AB759">
            <v>0</v>
          </cell>
          <cell r="AC759">
            <v>0</v>
          </cell>
          <cell r="AD759">
            <v>0</v>
          </cell>
        </row>
        <row r="760">
          <cell r="B760" t="str">
            <v>KITSAP CO -REGULATEDCOMMERCIAL - REARLOADR1YDRENTM</v>
          </cell>
          <cell r="J760" t="str">
            <v>R1YDRENTM</v>
          </cell>
          <cell r="K760" t="str">
            <v>1YD CONTAINER RENT-MTHLY</v>
          </cell>
          <cell r="S760">
            <v>0</v>
          </cell>
          <cell r="T760">
            <v>42.35</v>
          </cell>
          <cell r="U760">
            <v>0</v>
          </cell>
          <cell r="V760">
            <v>0</v>
          </cell>
          <cell r="W760">
            <v>0</v>
          </cell>
          <cell r="X760">
            <v>0</v>
          </cell>
          <cell r="Y760">
            <v>0</v>
          </cell>
          <cell r="Z760">
            <v>0</v>
          </cell>
          <cell r="AA760">
            <v>0</v>
          </cell>
          <cell r="AB760">
            <v>0</v>
          </cell>
          <cell r="AC760">
            <v>0</v>
          </cell>
          <cell r="AD760">
            <v>0</v>
          </cell>
        </row>
        <row r="761">
          <cell r="B761" t="str">
            <v>KITSAP CO -REGULATEDCOMMERCIAL - REARLOADR1YDWK</v>
          </cell>
          <cell r="J761" t="str">
            <v>R1YDWK</v>
          </cell>
          <cell r="K761" t="str">
            <v>1 YD 1X WEEKLY</v>
          </cell>
          <cell r="S761">
            <v>0</v>
          </cell>
          <cell r="T761">
            <v>66.47</v>
          </cell>
          <cell r="U761">
            <v>0</v>
          </cell>
          <cell r="V761">
            <v>0</v>
          </cell>
          <cell r="W761">
            <v>0</v>
          </cell>
          <cell r="X761">
            <v>0</v>
          </cell>
          <cell r="Y761">
            <v>0</v>
          </cell>
          <cell r="Z761">
            <v>0</v>
          </cell>
          <cell r="AA761">
            <v>0</v>
          </cell>
          <cell r="AB761">
            <v>0</v>
          </cell>
          <cell r="AC761">
            <v>0</v>
          </cell>
          <cell r="AD761">
            <v>0</v>
          </cell>
        </row>
        <row r="762">
          <cell r="B762" t="str">
            <v>KITSAP CO -REGULATEDCOMMERCIAL - REARLOADR2YDEK</v>
          </cell>
          <cell r="J762" t="str">
            <v>R2YDEK</v>
          </cell>
          <cell r="K762" t="str">
            <v>2 YD 1X EOW</v>
          </cell>
          <cell r="S762">
            <v>0</v>
          </cell>
          <cell r="T762">
            <v>2699.63</v>
          </cell>
          <cell r="U762">
            <v>0</v>
          </cell>
          <cell r="V762">
            <v>0</v>
          </cell>
          <cell r="W762">
            <v>0</v>
          </cell>
          <cell r="X762">
            <v>0</v>
          </cell>
          <cell r="Y762">
            <v>0</v>
          </cell>
          <cell r="Z762">
            <v>0</v>
          </cell>
          <cell r="AA762">
            <v>0</v>
          </cell>
          <cell r="AB762">
            <v>0</v>
          </cell>
          <cell r="AC762">
            <v>0</v>
          </cell>
          <cell r="AD762">
            <v>0</v>
          </cell>
        </row>
        <row r="763">
          <cell r="B763" t="str">
            <v>KITSAP CO -REGULATEDCOMMERCIAL - REARLOADR2YDEM</v>
          </cell>
          <cell r="J763" t="str">
            <v>R2YDEM</v>
          </cell>
          <cell r="K763" t="str">
            <v>2 YD 1X EOW</v>
          </cell>
          <cell r="S763">
            <v>0</v>
          </cell>
          <cell r="T763">
            <v>0</v>
          </cell>
          <cell r="U763">
            <v>0</v>
          </cell>
          <cell r="V763">
            <v>0</v>
          </cell>
          <cell r="W763">
            <v>0</v>
          </cell>
          <cell r="X763">
            <v>0</v>
          </cell>
          <cell r="Y763">
            <v>0</v>
          </cell>
          <cell r="Z763">
            <v>0</v>
          </cell>
          <cell r="AA763">
            <v>0</v>
          </cell>
          <cell r="AB763">
            <v>0</v>
          </cell>
          <cell r="AC763">
            <v>0</v>
          </cell>
          <cell r="AD763">
            <v>0</v>
          </cell>
        </row>
        <row r="764">
          <cell r="B764" t="str">
            <v>KITSAP CO -REGULATEDCOMMERCIAL - REARLOADR2YDRENTM</v>
          </cell>
          <cell r="J764" t="str">
            <v>R2YDRENTM</v>
          </cell>
          <cell r="K764" t="str">
            <v>2YD CONTAINER RENT-MTHLY</v>
          </cell>
          <cell r="S764">
            <v>0</v>
          </cell>
          <cell r="T764">
            <v>2382.21</v>
          </cell>
          <cell r="U764">
            <v>0</v>
          </cell>
          <cell r="V764">
            <v>0</v>
          </cell>
          <cell r="W764">
            <v>0</v>
          </cell>
          <cell r="X764">
            <v>0</v>
          </cell>
          <cell r="Y764">
            <v>0</v>
          </cell>
          <cell r="Z764">
            <v>0</v>
          </cell>
          <cell r="AA764">
            <v>0</v>
          </cell>
          <cell r="AB764">
            <v>0</v>
          </cell>
          <cell r="AC764">
            <v>0</v>
          </cell>
          <cell r="AD764">
            <v>0</v>
          </cell>
        </row>
        <row r="765">
          <cell r="B765" t="str">
            <v>KITSAP CO -REGULATEDCOMMERCIAL - REARLOADR2YDRENTT</v>
          </cell>
          <cell r="J765" t="str">
            <v>R2YDRENTT</v>
          </cell>
          <cell r="K765" t="str">
            <v>2YD TEMP CONTAINER RENT</v>
          </cell>
          <cell r="S765">
            <v>0</v>
          </cell>
          <cell r="T765">
            <v>20.7</v>
          </cell>
          <cell r="U765">
            <v>0</v>
          </cell>
          <cell r="V765">
            <v>0</v>
          </cell>
          <cell r="W765">
            <v>0</v>
          </cell>
          <cell r="X765">
            <v>0</v>
          </cell>
          <cell r="Y765">
            <v>0</v>
          </cell>
          <cell r="Z765">
            <v>0</v>
          </cell>
          <cell r="AA765">
            <v>0</v>
          </cell>
          <cell r="AB765">
            <v>0</v>
          </cell>
          <cell r="AC765">
            <v>0</v>
          </cell>
          <cell r="AD765">
            <v>0</v>
          </cell>
        </row>
        <row r="766">
          <cell r="B766" t="str">
            <v>KITSAP CO -REGULATEDCOMMERCIAL - REARLOADR2YDRENTTM</v>
          </cell>
          <cell r="J766" t="str">
            <v>R2YDRENTTM</v>
          </cell>
          <cell r="K766" t="str">
            <v>2 YD TEMP CONT RENT MONTH</v>
          </cell>
          <cell r="S766">
            <v>0</v>
          </cell>
          <cell r="T766">
            <v>41.26</v>
          </cell>
          <cell r="U766">
            <v>0</v>
          </cell>
          <cell r="V766">
            <v>0</v>
          </cell>
          <cell r="W766">
            <v>0</v>
          </cell>
          <cell r="X766">
            <v>0</v>
          </cell>
          <cell r="Y766">
            <v>0</v>
          </cell>
          <cell r="Z766">
            <v>0</v>
          </cell>
          <cell r="AA766">
            <v>0</v>
          </cell>
          <cell r="AB766">
            <v>0</v>
          </cell>
          <cell r="AC766">
            <v>0</v>
          </cell>
          <cell r="AD766">
            <v>0</v>
          </cell>
        </row>
        <row r="767">
          <cell r="B767" t="str">
            <v>KITSAP CO -REGULATEDCOMMERCIAL - REARLOADR2YDWK</v>
          </cell>
          <cell r="J767" t="str">
            <v>R2YDWK</v>
          </cell>
          <cell r="K767" t="str">
            <v>2 YD 1X WEEKLY</v>
          </cell>
          <cell r="S767">
            <v>0</v>
          </cell>
          <cell r="T767">
            <v>15728.26</v>
          </cell>
          <cell r="U767">
            <v>0</v>
          </cell>
          <cell r="V767">
            <v>0</v>
          </cell>
          <cell r="W767">
            <v>0</v>
          </cell>
          <cell r="X767">
            <v>0</v>
          </cell>
          <cell r="Y767">
            <v>0</v>
          </cell>
          <cell r="Z767">
            <v>0</v>
          </cell>
          <cell r="AA767">
            <v>0</v>
          </cell>
          <cell r="AB767">
            <v>0</v>
          </cell>
          <cell r="AC767">
            <v>0</v>
          </cell>
          <cell r="AD767">
            <v>0</v>
          </cell>
        </row>
        <row r="768">
          <cell r="B768" t="str">
            <v>KITSAP CO -REGULATEDCOMMERCIAL - REARLOADUNLOCKRECY</v>
          </cell>
          <cell r="J768" t="str">
            <v>UNLOCKRECY</v>
          </cell>
          <cell r="K768" t="str">
            <v>UNLOCK / UNLATCH RECY</v>
          </cell>
          <cell r="S768">
            <v>0</v>
          </cell>
          <cell r="T768">
            <v>5</v>
          </cell>
          <cell r="U768">
            <v>0</v>
          </cell>
          <cell r="V768">
            <v>0</v>
          </cell>
          <cell r="W768">
            <v>0</v>
          </cell>
          <cell r="X768">
            <v>0</v>
          </cell>
          <cell r="Y768">
            <v>0</v>
          </cell>
          <cell r="Z768">
            <v>0</v>
          </cell>
          <cell r="AA768">
            <v>0</v>
          </cell>
          <cell r="AB768">
            <v>0</v>
          </cell>
          <cell r="AC768">
            <v>0</v>
          </cell>
          <cell r="AD768">
            <v>0</v>
          </cell>
        </row>
        <row r="769">
          <cell r="B769" t="str">
            <v>KITSAP CO -REGULATEDCOMMERCIAL - REARLOADUNLOCKREF</v>
          </cell>
          <cell r="J769" t="str">
            <v>UNLOCKREF</v>
          </cell>
          <cell r="K769" t="str">
            <v>UNLOCK / UNLATCH REFUSE</v>
          </cell>
          <cell r="S769">
            <v>0</v>
          </cell>
          <cell r="T769">
            <v>270.70999999999998</v>
          </cell>
          <cell r="U769">
            <v>0</v>
          </cell>
          <cell r="V769">
            <v>0</v>
          </cell>
          <cell r="W769">
            <v>0</v>
          </cell>
          <cell r="X769">
            <v>0</v>
          </cell>
          <cell r="Y769">
            <v>0</v>
          </cell>
          <cell r="Z769">
            <v>0</v>
          </cell>
          <cell r="AA769">
            <v>0</v>
          </cell>
          <cell r="AB769">
            <v>0</v>
          </cell>
          <cell r="AC769">
            <v>0</v>
          </cell>
          <cell r="AD769">
            <v>0</v>
          </cell>
        </row>
        <row r="770">
          <cell r="B770" t="str">
            <v>KITSAP CO -REGULATEDCOMMERCIAL - REARLOADCDELC</v>
          </cell>
          <cell r="J770" t="str">
            <v>CDELC</v>
          </cell>
          <cell r="K770" t="str">
            <v>CONTAINER DELIVERY CHARGE</v>
          </cell>
          <cell r="S770">
            <v>0</v>
          </cell>
          <cell r="T770">
            <v>27</v>
          </cell>
          <cell r="U770">
            <v>0</v>
          </cell>
          <cell r="V770">
            <v>0</v>
          </cell>
          <cell r="W770">
            <v>0</v>
          </cell>
          <cell r="X770">
            <v>0</v>
          </cell>
          <cell r="Y770">
            <v>0</v>
          </cell>
          <cell r="Z770">
            <v>0</v>
          </cell>
          <cell r="AA770">
            <v>0</v>
          </cell>
          <cell r="AB770">
            <v>0</v>
          </cell>
          <cell r="AC770">
            <v>0</v>
          </cell>
          <cell r="AD770">
            <v>0</v>
          </cell>
        </row>
        <row r="771">
          <cell r="B771" t="str">
            <v>KITSAP CO -REGULATEDCOMMERCIAL - REARLOADCEXYD</v>
          </cell>
          <cell r="J771" t="str">
            <v>CEXYD</v>
          </cell>
          <cell r="K771" t="str">
            <v>CMML EXTRA YARDAGE</v>
          </cell>
          <cell r="S771">
            <v>0</v>
          </cell>
          <cell r="T771">
            <v>14.35</v>
          </cell>
          <cell r="U771">
            <v>0</v>
          </cell>
          <cell r="V771">
            <v>0</v>
          </cell>
          <cell r="W771">
            <v>0</v>
          </cell>
          <cell r="X771">
            <v>0</v>
          </cell>
          <cell r="Y771">
            <v>0</v>
          </cell>
          <cell r="Z771">
            <v>0</v>
          </cell>
          <cell r="AA771">
            <v>0</v>
          </cell>
          <cell r="AB771">
            <v>0</v>
          </cell>
          <cell r="AC771">
            <v>0</v>
          </cell>
          <cell r="AD771">
            <v>0</v>
          </cell>
        </row>
        <row r="772">
          <cell r="B772" t="str">
            <v>KITSAP CO -REGULATEDCOMMERCIAL - REARLOADCOMCAN</v>
          </cell>
          <cell r="J772" t="str">
            <v>COMCAN</v>
          </cell>
          <cell r="K772" t="str">
            <v>COMMERCIAL CAN EXTRA</v>
          </cell>
          <cell r="S772">
            <v>0</v>
          </cell>
          <cell r="T772">
            <v>127.31</v>
          </cell>
          <cell r="U772">
            <v>0</v>
          </cell>
          <cell r="V772">
            <v>0</v>
          </cell>
          <cell r="W772">
            <v>0</v>
          </cell>
          <cell r="X772">
            <v>0</v>
          </cell>
          <cell r="Y772">
            <v>0</v>
          </cell>
          <cell r="Z772">
            <v>0</v>
          </cell>
          <cell r="AA772">
            <v>0</v>
          </cell>
          <cell r="AB772">
            <v>0</v>
          </cell>
          <cell r="AC772">
            <v>0</v>
          </cell>
          <cell r="AD772">
            <v>0</v>
          </cell>
        </row>
        <row r="773">
          <cell r="B773" t="str">
            <v>KITSAP CO -REGULATEDCOMMERCIAL - REARLOADCTRIP</v>
          </cell>
          <cell r="J773" t="str">
            <v>CTRIP</v>
          </cell>
          <cell r="K773" t="str">
            <v>RETURN TRIP CHARGE - CONT</v>
          </cell>
          <cell r="S773">
            <v>0</v>
          </cell>
          <cell r="T773">
            <v>25.28</v>
          </cell>
          <cell r="U773">
            <v>0</v>
          </cell>
          <cell r="V773">
            <v>0</v>
          </cell>
          <cell r="W773">
            <v>0</v>
          </cell>
          <cell r="X773">
            <v>0</v>
          </cell>
          <cell r="Y773">
            <v>0</v>
          </cell>
          <cell r="Z773">
            <v>0</v>
          </cell>
          <cell r="AA773">
            <v>0</v>
          </cell>
          <cell r="AB773">
            <v>0</v>
          </cell>
          <cell r="AC773">
            <v>0</v>
          </cell>
          <cell r="AD773">
            <v>0</v>
          </cell>
        </row>
        <row r="774">
          <cell r="B774" t="str">
            <v>KITSAP CO -REGULATEDCOMMERCIAL - REARLOADR1.5YDPU</v>
          </cell>
          <cell r="J774" t="str">
            <v>R1.5YDPU</v>
          </cell>
          <cell r="K774" t="str">
            <v>1.5YD CONTAINER PICKUP</v>
          </cell>
          <cell r="S774">
            <v>0</v>
          </cell>
          <cell r="T774">
            <v>33.1</v>
          </cell>
          <cell r="U774">
            <v>0</v>
          </cell>
          <cell r="V774">
            <v>0</v>
          </cell>
          <cell r="W774">
            <v>0</v>
          </cell>
          <cell r="X774">
            <v>0</v>
          </cell>
          <cell r="Y774">
            <v>0</v>
          </cell>
          <cell r="Z774">
            <v>0</v>
          </cell>
          <cell r="AA774">
            <v>0</v>
          </cell>
          <cell r="AB774">
            <v>0</v>
          </cell>
          <cell r="AC774">
            <v>0</v>
          </cell>
          <cell r="AD774">
            <v>0</v>
          </cell>
        </row>
        <row r="775">
          <cell r="B775" t="str">
            <v>KITSAP CO -REGULATEDCOMMERCIAL - REARLOADR2YDPU</v>
          </cell>
          <cell r="J775" t="str">
            <v>R2YDPU</v>
          </cell>
          <cell r="K775" t="str">
            <v>2YD CONTAINER PICKUP</v>
          </cell>
          <cell r="S775">
            <v>0</v>
          </cell>
          <cell r="T775">
            <v>108.35</v>
          </cell>
          <cell r="U775">
            <v>0</v>
          </cell>
          <cell r="V775">
            <v>0</v>
          </cell>
          <cell r="W775">
            <v>0</v>
          </cell>
          <cell r="X775">
            <v>0</v>
          </cell>
          <cell r="Y775">
            <v>0</v>
          </cell>
          <cell r="Z775">
            <v>0</v>
          </cell>
          <cell r="AA775">
            <v>0</v>
          </cell>
          <cell r="AB775">
            <v>0</v>
          </cell>
          <cell r="AC775">
            <v>0</v>
          </cell>
          <cell r="AD775">
            <v>0</v>
          </cell>
        </row>
        <row r="776">
          <cell r="B776" t="str">
            <v>KITSAP CO -REGULATEDCOMMERCIAL - REARLOADR2YDWK</v>
          </cell>
          <cell r="J776" t="str">
            <v>R2YDWK</v>
          </cell>
          <cell r="K776" t="str">
            <v>2 YD 1X WEEKLY</v>
          </cell>
          <cell r="S776">
            <v>0</v>
          </cell>
          <cell r="T776">
            <v>-46.96</v>
          </cell>
          <cell r="U776">
            <v>0</v>
          </cell>
          <cell r="V776">
            <v>0</v>
          </cell>
          <cell r="W776">
            <v>0</v>
          </cell>
          <cell r="X776">
            <v>0</v>
          </cell>
          <cell r="Y776">
            <v>0</v>
          </cell>
          <cell r="Z776">
            <v>0</v>
          </cell>
          <cell r="AA776">
            <v>0</v>
          </cell>
          <cell r="AB776">
            <v>0</v>
          </cell>
          <cell r="AC776">
            <v>0</v>
          </cell>
          <cell r="AD776">
            <v>0</v>
          </cell>
        </row>
        <row r="777">
          <cell r="B777" t="str">
            <v>KITSAP CO -REGULATEDCOMMERCIAL - REARLOADROLLOUTOC</v>
          </cell>
          <cell r="J777" t="str">
            <v>ROLLOUTOC</v>
          </cell>
          <cell r="K777" t="str">
            <v>ROLL OUT</v>
          </cell>
          <cell r="S777">
            <v>0</v>
          </cell>
          <cell r="T777">
            <v>327.60000000000002</v>
          </cell>
          <cell r="U777">
            <v>0</v>
          </cell>
          <cell r="V777">
            <v>0</v>
          </cell>
          <cell r="W777">
            <v>0</v>
          </cell>
          <cell r="X777">
            <v>0</v>
          </cell>
          <cell r="Y777">
            <v>0</v>
          </cell>
          <cell r="Z777">
            <v>0</v>
          </cell>
          <cell r="AA777">
            <v>0</v>
          </cell>
          <cell r="AB777">
            <v>0</v>
          </cell>
          <cell r="AC777">
            <v>0</v>
          </cell>
          <cell r="AD777">
            <v>0</v>
          </cell>
        </row>
        <row r="778">
          <cell r="B778" t="str">
            <v>KITSAP CO -REGULATEDCOMMERCIAL - REARLOADUNLOCKREF</v>
          </cell>
          <cell r="J778" t="str">
            <v>UNLOCKREF</v>
          </cell>
          <cell r="K778" t="str">
            <v>UNLOCK / UNLATCH REFUSE</v>
          </cell>
          <cell r="S778">
            <v>0</v>
          </cell>
          <cell r="T778">
            <v>2.5299999999999998</v>
          </cell>
          <cell r="U778">
            <v>0</v>
          </cell>
          <cell r="V778">
            <v>0</v>
          </cell>
          <cell r="W778">
            <v>0</v>
          </cell>
          <cell r="X778">
            <v>0</v>
          </cell>
          <cell r="Y778">
            <v>0</v>
          </cell>
          <cell r="Z778">
            <v>0</v>
          </cell>
          <cell r="AA778">
            <v>0</v>
          </cell>
          <cell r="AB778">
            <v>0</v>
          </cell>
          <cell r="AC778">
            <v>0</v>
          </cell>
          <cell r="AD778">
            <v>0</v>
          </cell>
        </row>
        <row r="779">
          <cell r="B779" t="str">
            <v>KITSAP CO -REGULATEDCOMMERCIAL RECYCLER2YDOCCW</v>
          </cell>
          <cell r="J779" t="str">
            <v>R2YDOCCW</v>
          </cell>
          <cell r="K779" t="str">
            <v>2YD OCC-WEEKLY</v>
          </cell>
          <cell r="S779">
            <v>0</v>
          </cell>
          <cell r="T779">
            <v>67.97</v>
          </cell>
          <cell r="U779">
            <v>0</v>
          </cell>
          <cell r="V779">
            <v>0</v>
          </cell>
          <cell r="W779">
            <v>0</v>
          </cell>
          <cell r="X779">
            <v>0</v>
          </cell>
          <cell r="Y779">
            <v>0</v>
          </cell>
          <cell r="Z779">
            <v>0</v>
          </cell>
          <cell r="AA779">
            <v>0</v>
          </cell>
          <cell r="AB779">
            <v>0</v>
          </cell>
          <cell r="AC779">
            <v>0</v>
          </cell>
          <cell r="AD779">
            <v>0</v>
          </cell>
        </row>
        <row r="780">
          <cell r="B780" t="str">
            <v>KITSAP CO -REGULATEDCOMMERCIAL RECYCLERECYCLERMA</v>
          </cell>
          <cell r="J780" t="str">
            <v>RECYCLERMA</v>
          </cell>
          <cell r="K780" t="str">
            <v>VALUE OF RECYCLEABLES</v>
          </cell>
          <cell r="S780">
            <v>0</v>
          </cell>
          <cell r="T780">
            <v>-223.88</v>
          </cell>
          <cell r="U780">
            <v>0</v>
          </cell>
          <cell r="V780">
            <v>0</v>
          </cell>
          <cell r="W780">
            <v>0</v>
          </cell>
          <cell r="X780">
            <v>0</v>
          </cell>
          <cell r="Y780">
            <v>0</v>
          </cell>
          <cell r="Z780">
            <v>0</v>
          </cell>
          <cell r="AA780">
            <v>0</v>
          </cell>
          <cell r="AB780">
            <v>0</v>
          </cell>
          <cell r="AC780">
            <v>0</v>
          </cell>
          <cell r="AD780">
            <v>0</v>
          </cell>
        </row>
        <row r="781">
          <cell r="B781" t="str">
            <v>KITSAP CO -REGULATEDCOMMERCIAL RECYCLERECYCRMA</v>
          </cell>
          <cell r="J781" t="str">
            <v>RECYCRMA</v>
          </cell>
          <cell r="K781" t="str">
            <v>RECYCLE MONTHLY ARREARS</v>
          </cell>
          <cell r="S781">
            <v>0</v>
          </cell>
          <cell r="T781">
            <v>1062.56</v>
          </cell>
          <cell r="U781">
            <v>0</v>
          </cell>
          <cell r="V781">
            <v>0</v>
          </cell>
          <cell r="W781">
            <v>0</v>
          </cell>
          <cell r="X781">
            <v>0</v>
          </cell>
          <cell r="Y781">
            <v>0</v>
          </cell>
          <cell r="Z781">
            <v>0</v>
          </cell>
          <cell r="AA781">
            <v>0</v>
          </cell>
          <cell r="AB781">
            <v>0</v>
          </cell>
          <cell r="AC781">
            <v>0</v>
          </cell>
          <cell r="AD781">
            <v>0</v>
          </cell>
        </row>
        <row r="782">
          <cell r="B782" t="str">
            <v>KITSAP CO -REGULATEDCOMMERCIAL RECYCLERECYLOCK</v>
          </cell>
          <cell r="J782" t="str">
            <v>RECYLOCK</v>
          </cell>
          <cell r="K782" t="str">
            <v>LOCK/UNLOCK RECYCLING</v>
          </cell>
          <cell r="S782">
            <v>0</v>
          </cell>
          <cell r="T782">
            <v>12.65</v>
          </cell>
          <cell r="U782">
            <v>0</v>
          </cell>
          <cell r="V782">
            <v>0</v>
          </cell>
          <cell r="W782">
            <v>0</v>
          </cell>
          <cell r="X782">
            <v>0</v>
          </cell>
          <cell r="Y782">
            <v>0</v>
          </cell>
          <cell r="Z782">
            <v>0</v>
          </cell>
          <cell r="AA782">
            <v>0</v>
          </cell>
          <cell r="AB782">
            <v>0</v>
          </cell>
          <cell r="AC782">
            <v>0</v>
          </cell>
          <cell r="AD782">
            <v>0</v>
          </cell>
        </row>
        <row r="783">
          <cell r="B783" t="str">
            <v>KITSAP CO -REGULATEDPAYMENTSCC-KOL</v>
          </cell>
          <cell r="J783" t="str">
            <v>CC-KOL</v>
          </cell>
          <cell r="K783" t="str">
            <v>ONLINE PAYMENT-CC</v>
          </cell>
          <cell r="S783">
            <v>0</v>
          </cell>
          <cell r="T783">
            <v>-30353.91</v>
          </cell>
          <cell r="U783">
            <v>0</v>
          </cell>
          <cell r="V783">
            <v>0</v>
          </cell>
          <cell r="W783">
            <v>0</v>
          </cell>
          <cell r="X783">
            <v>0</v>
          </cell>
          <cell r="Y783">
            <v>0</v>
          </cell>
          <cell r="Z783">
            <v>0</v>
          </cell>
          <cell r="AA783">
            <v>0</v>
          </cell>
          <cell r="AB783">
            <v>0</v>
          </cell>
          <cell r="AC783">
            <v>0</v>
          </cell>
          <cell r="AD783">
            <v>0</v>
          </cell>
        </row>
        <row r="784">
          <cell r="B784" t="str">
            <v>KITSAP CO -REGULATEDPAYMENTSCCREF-KOL</v>
          </cell>
          <cell r="J784" t="str">
            <v>CCREF-KOL</v>
          </cell>
          <cell r="K784" t="str">
            <v>CREDIT CARD REFUND</v>
          </cell>
          <cell r="S784">
            <v>0</v>
          </cell>
          <cell r="T784">
            <v>104.24</v>
          </cell>
          <cell r="U784">
            <v>0</v>
          </cell>
          <cell r="V784">
            <v>0</v>
          </cell>
          <cell r="W784">
            <v>0</v>
          </cell>
          <cell r="X784">
            <v>0</v>
          </cell>
          <cell r="Y784">
            <v>0</v>
          </cell>
          <cell r="Z784">
            <v>0</v>
          </cell>
          <cell r="AA784">
            <v>0</v>
          </cell>
          <cell r="AB784">
            <v>0</v>
          </cell>
          <cell r="AC784">
            <v>0</v>
          </cell>
          <cell r="AD784">
            <v>0</v>
          </cell>
        </row>
        <row r="785">
          <cell r="B785" t="str">
            <v>KITSAP CO -REGULATEDPAYMENTSPAY</v>
          </cell>
          <cell r="J785" t="str">
            <v>PAY</v>
          </cell>
          <cell r="K785" t="str">
            <v>PAYMENT-THANK YOU!</v>
          </cell>
          <cell r="S785">
            <v>0</v>
          </cell>
          <cell r="T785">
            <v>-1371.33</v>
          </cell>
          <cell r="U785">
            <v>0</v>
          </cell>
          <cell r="V785">
            <v>0</v>
          </cell>
          <cell r="W785">
            <v>0</v>
          </cell>
          <cell r="X785">
            <v>0</v>
          </cell>
          <cell r="Y785">
            <v>0</v>
          </cell>
          <cell r="Z785">
            <v>0</v>
          </cell>
          <cell r="AA785">
            <v>0</v>
          </cell>
          <cell r="AB785">
            <v>0</v>
          </cell>
          <cell r="AC785">
            <v>0</v>
          </cell>
          <cell r="AD785">
            <v>0</v>
          </cell>
        </row>
        <row r="786">
          <cell r="B786" t="str">
            <v>KITSAP CO -REGULATEDPAYMENTSPAY ICT</v>
          </cell>
          <cell r="J786" t="str">
            <v>PAY ICT</v>
          </cell>
          <cell r="K786" t="str">
            <v>I/C PAYMENT THANK YOU!</v>
          </cell>
          <cell r="S786">
            <v>0</v>
          </cell>
          <cell r="T786">
            <v>105</v>
          </cell>
          <cell r="U786">
            <v>0</v>
          </cell>
          <cell r="V786">
            <v>0</v>
          </cell>
          <cell r="W786">
            <v>0</v>
          </cell>
          <cell r="X786">
            <v>0</v>
          </cell>
          <cell r="Y786">
            <v>0</v>
          </cell>
          <cell r="Z786">
            <v>0</v>
          </cell>
          <cell r="AA786">
            <v>0</v>
          </cell>
          <cell r="AB786">
            <v>0</v>
          </cell>
          <cell r="AC786">
            <v>0</v>
          </cell>
          <cell r="AD786">
            <v>0</v>
          </cell>
        </row>
        <row r="787">
          <cell r="B787" t="str">
            <v>KITSAP CO -REGULATEDPAYMENTSPAY-CFREE</v>
          </cell>
          <cell r="J787" t="str">
            <v>PAY-CFREE</v>
          </cell>
          <cell r="K787" t="str">
            <v>PAYMENT-THANK YOU</v>
          </cell>
          <cell r="S787">
            <v>0</v>
          </cell>
          <cell r="T787">
            <v>-11753.77</v>
          </cell>
          <cell r="U787">
            <v>0</v>
          </cell>
          <cell r="V787">
            <v>0</v>
          </cell>
          <cell r="W787">
            <v>0</v>
          </cell>
          <cell r="X787">
            <v>0</v>
          </cell>
          <cell r="Y787">
            <v>0</v>
          </cell>
          <cell r="Z787">
            <v>0</v>
          </cell>
          <cell r="AA787">
            <v>0</v>
          </cell>
          <cell r="AB787">
            <v>0</v>
          </cell>
          <cell r="AC787">
            <v>0</v>
          </cell>
          <cell r="AD787">
            <v>0</v>
          </cell>
        </row>
        <row r="788">
          <cell r="B788" t="str">
            <v>KITSAP CO -REGULATEDPAYMENTSPAY-KOL</v>
          </cell>
          <cell r="J788" t="str">
            <v>PAY-KOL</v>
          </cell>
          <cell r="K788" t="str">
            <v>PAYMENT-THANK YOU - OL</v>
          </cell>
          <cell r="S788">
            <v>0</v>
          </cell>
          <cell r="T788">
            <v>-11603.37</v>
          </cell>
          <cell r="U788">
            <v>0</v>
          </cell>
          <cell r="V788">
            <v>0</v>
          </cell>
          <cell r="W788">
            <v>0</v>
          </cell>
          <cell r="X788">
            <v>0</v>
          </cell>
          <cell r="Y788">
            <v>0</v>
          </cell>
          <cell r="Z788">
            <v>0</v>
          </cell>
          <cell r="AA788">
            <v>0</v>
          </cell>
          <cell r="AB788">
            <v>0</v>
          </cell>
          <cell r="AC788">
            <v>0</v>
          </cell>
          <cell r="AD788">
            <v>0</v>
          </cell>
        </row>
        <row r="789">
          <cell r="B789" t="str">
            <v>KITSAP CO -REGULATEDPAYMENTSPAY-ORCC</v>
          </cell>
          <cell r="J789" t="str">
            <v>PAY-ORCC</v>
          </cell>
          <cell r="K789" t="str">
            <v>ORCC PAYMENT</v>
          </cell>
          <cell r="S789">
            <v>0</v>
          </cell>
          <cell r="T789">
            <v>-163.43</v>
          </cell>
          <cell r="U789">
            <v>0</v>
          </cell>
          <cell r="V789">
            <v>0</v>
          </cell>
          <cell r="W789">
            <v>0</v>
          </cell>
          <cell r="X789">
            <v>0</v>
          </cell>
          <cell r="Y789">
            <v>0</v>
          </cell>
          <cell r="Z789">
            <v>0</v>
          </cell>
          <cell r="AA789">
            <v>0</v>
          </cell>
          <cell r="AB789">
            <v>0</v>
          </cell>
          <cell r="AC789">
            <v>0</v>
          </cell>
          <cell r="AD789">
            <v>0</v>
          </cell>
        </row>
        <row r="790">
          <cell r="B790" t="str">
            <v>KITSAP CO -REGULATEDPAYMENTSPAY-RPPS</v>
          </cell>
          <cell r="J790" t="str">
            <v>PAY-RPPS</v>
          </cell>
          <cell r="K790" t="str">
            <v>RPSS PAYMENT</v>
          </cell>
          <cell r="S790">
            <v>0</v>
          </cell>
          <cell r="T790">
            <v>-2781.61</v>
          </cell>
          <cell r="U790">
            <v>0</v>
          </cell>
          <cell r="V790">
            <v>0</v>
          </cell>
          <cell r="W790">
            <v>0</v>
          </cell>
          <cell r="X790">
            <v>0</v>
          </cell>
          <cell r="Y790">
            <v>0</v>
          </cell>
          <cell r="Z790">
            <v>0</v>
          </cell>
          <cell r="AA790">
            <v>0</v>
          </cell>
          <cell r="AB790">
            <v>0</v>
          </cell>
          <cell r="AC790">
            <v>0</v>
          </cell>
          <cell r="AD790">
            <v>0</v>
          </cell>
        </row>
        <row r="791">
          <cell r="B791" t="str">
            <v>KITSAP CO -REGULATEDPAYMENTSPAYL</v>
          </cell>
          <cell r="J791" t="str">
            <v>PAYL</v>
          </cell>
          <cell r="K791" t="str">
            <v>PAYMENT-THANK YOU!</v>
          </cell>
          <cell r="S791">
            <v>0</v>
          </cell>
          <cell r="T791">
            <v>-18342.46</v>
          </cell>
          <cell r="U791">
            <v>0</v>
          </cell>
          <cell r="V791">
            <v>0</v>
          </cell>
          <cell r="W791">
            <v>0</v>
          </cell>
          <cell r="X791">
            <v>0</v>
          </cell>
          <cell r="Y791">
            <v>0</v>
          </cell>
          <cell r="Z791">
            <v>0</v>
          </cell>
          <cell r="AA791">
            <v>0</v>
          </cell>
          <cell r="AB791">
            <v>0</v>
          </cell>
          <cell r="AC791">
            <v>0</v>
          </cell>
          <cell r="AD791">
            <v>0</v>
          </cell>
        </row>
        <row r="792">
          <cell r="B792" t="str">
            <v>KITSAP CO -REGULATEDPAYMENTSPAYMET</v>
          </cell>
          <cell r="J792" t="str">
            <v>PAYMET</v>
          </cell>
          <cell r="K792" t="str">
            <v>METAVANTE ONLINE PAYMENT</v>
          </cell>
          <cell r="S792">
            <v>0</v>
          </cell>
          <cell r="T792">
            <v>-813.19</v>
          </cell>
          <cell r="U792">
            <v>0</v>
          </cell>
          <cell r="V792">
            <v>0</v>
          </cell>
          <cell r="W792">
            <v>0</v>
          </cell>
          <cell r="X792">
            <v>0</v>
          </cell>
          <cell r="Y792">
            <v>0</v>
          </cell>
          <cell r="Z792">
            <v>0</v>
          </cell>
          <cell r="AA792">
            <v>0</v>
          </cell>
          <cell r="AB792">
            <v>0</v>
          </cell>
          <cell r="AC792">
            <v>0</v>
          </cell>
          <cell r="AD792">
            <v>0</v>
          </cell>
        </row>
        <row r="793">
          <cell r="B793" t="str">
            <v>KITSAP CO -REGULATEDPAYMENTSRET-KOL</v>
          </cell>
          <cell r="J793" t="str">
            <v>RET-KOL</v>
          </cell>
          <cell r="K793" t="str">
            <v>ONLINE PAYMENT RETURN</v>
          </cell>
          <cell r="S793">
            <v>0</v>
          </cell>
          <cell r="T793">
            <v>25.81</v>
          </cell>
          <cell r="U793">
            <v>0</v>
          </cell>
          <cell r="V793">
            <v>0</v>
          </cell>
          <cell r="W793">
            <v>0</v>
          </cell>
          <cell r="X793">
            <v>0</v>
          </cell>
          <cell r="Y793">
            <v>0</v>
          </cell>
          <cell r="Z793">
            <v>0</v>
          </cell>
          <cell r="AA793">
            <v>0</v>
          </cell>
          <cell r="AB793">
            <v>0</v>
          </cell>
          <cell r="AC793">
            <v>0</v>
          </cell>
          <cell r="AD793">
            <v>0</v>
          </cell>
        </row>
        <row r="794">
          <cell r="B794" t="str">
            <v>KITSAP CO -REGULATEDPAYMENTSCC-KOL</v>
          </cell>
          <cell r="J794" t="str">
            <v>CC-KOL</v>
          </cell>
          <cell r="K794" t="str">
            <v>ONLINE PAYMENT-CC</v>
          </cell>
          <cell r="S794">
            <v>0</v>
          </cell>
          <cell r="T794">
            <v>-13901.91</v>
          </cell>
          <cell r="U794">
            <v>0</v>
          </cell>
          <cell r="V794">
            <v>0</v>
          </cell>
          <cell r="W794">
            <v>0</v>
          </cell>
          <cell r="X794">
            <v>0</v>
          </cell>
          <cell r="Y794">
            <v>0</v>
          </cell>
          <cell r="Z794">
            <v>0</v>
          </cell>
          <cell r="AA794">
            <v>0</v>
          </cell>
          <cell r="AB794">
            <v>0</v>
          </cell>
          <cell r="AC794">
            <v>0</v>
          </cell>
          <cell r="AD794">
            <v>0</v>
          </cell>
        </row>
        <row r="795">
          <cell r="B795" t="str">
            <v>KITSAP CO -REGULATEDPAYMENTSCCREF-KOL</v>
          </cell>
          <cell r="J795" t="str">
            <v>CCREF-KOL</v>
          </cell>
          <cell r="K795" t="str">
            <v>CREDIT CARD REFUND</v>
          </cell>
          <cell r="S795">
            <v>0</v>
          </cell>
          <cell r="T795">
            <v>746.74</v>
          </cell>
          <cell r="U795">
            <v>0</v>
          </cell>
          <cell r="V795">
            <v>0</v>
          </cell>
          <cell r="W795">
            <v>0</v>
          </cell>
          <cell r="X795">
            <v>0</v>
          </cell>
          <cell r="Y795">
            <v>0</v>
          </cell>
          <cell r="Z795">
            <v>0</v>
          </cell>
          <cell r="AA795">
            <v>0</v>
          </cell>
          <cell r="AB795">
            <v>0</v>
          </cell>
          <cell r="AC795">
            <v>0</v>
          </cell>
          <cell r="AD795">
            <v>0</v>
          </cell>
        </row>
        <row r="796">
          <cell r="B796" t="str">
            <v>KITSAP CO -REGULATEDPAYMENTSPAY</v>
          </cell>
          <cell r="J796" t="str">
            <v>PAY</v>
          </cell>
          <cell r="K796" t="str">
            <v>PAYMENT-THANK YOU!</v>
          </cell>
          <cell r="S796">
            <v>0</v>
          </cell>
          <cell r="T796">
            <v>-6825.18</v>
          </cell>
          <cell r="U796">
            <v>0</v>
          </cell>
          <cell r="V796">
            <v>0</v>
          </cell>
          <cell r="W796">
            <v>0</v>
          </cell>
          <cell r="X796">
            <v>0</v>
          </cell>
          <cell r="Y796">
            <v>0</v>
          </cell>
          <cell r="Z796">
            <v>0</v>
          </cell>
          <cell r="AA796">
            <v>0</v>
          </cell>
          <cell r="AB796">
            <v>0</v>
          </cell>
          <cell r="AC796">
            <v>0</v>
          </cell>
          <cell r="AD796">
            <v>0</v>
          </cell>
        </row>
        <row r="797">
          <cell r="B797" t="str">
            <v>KITSAP CO -REGULATEDPAYMENTSPAY-CFREE</v>
          </cell>
          <cell r="J797" t="str">
            <v>PAY-CFREE</v>
          </cell>
          <cell r="K797" t="str">
            <v>PAYMENT-THANK YOU</v>
          </cell>
          <cell r="S797">
            <v>0</v>
          </cell>
          <cell r="T797">
            <v>-701.26</v>
          </cell>
          <cell r="U797">
            <v>0</v>
          </cell>
          <cell r="V797">
            <v>0</v>
          </cell>
          <cell r="W797">
            <v>0</v>
          </cell>
          <cell r="X797">
            <v>0</v>
          </cell>
          <cell r="Y797">
            <v>0</v>
          </cell>
          <cell r="Z797">
            <v>0</v>
          </cell>
          <cell r="AA797">
            <v>0</v>
          </cell>
          <cell r="AB797">
            <v>0</v>
          </cell>
          <cell r="AC797">
            <v>0</v>
          </cell>
          <cell r="AD797">
            <v>0</v>
          </cell>
        </row>
        <row r="798">
          <cell r="B798" t="str">
            <v>KITSAP CO -REGULATEDPAYMENTSPAY-KOL</v>
          </cell>
          <cell r="J798" t="str">
            <v>PAY-KOL</v>
          </cell>
          <cell r="K798" t="str">
            <v>PAYMENT-THANK YOU - OL</v>
          </cell>
          <cell r="S798">
            <v>0</v>
          </cell>
          <cell r="T798">
            <v>-3994.49</v>
          </cell>
          <cell r="U798">
            <v>0</v>
          </cell>
          <cell r="V798">
            <v>0</v>
          </cell>
          <cell r="W798">
            <v>0</v>
          </cell>
          <cell r="X798">
            <v>0</v>
          </cell>
          <cell r="Y798">
            <v>0</v>
          </cell>
          <cell r="Z798">
            <v>0</v>
          </cell>
          <cell r="AA798">
            <v>0</v>
          </cell>
          <cell r="AB798">
            <v>0</v>
          </cell>
          <cell r="AC798">
            <v>0</v>
          </cell>
          <cell r="AD798">
            <v>0</v>
          </cell>
        </row>
        <row r="799">
          <cell r="B799" t="str">
            <v>KITSAP CO -REGULATEDPAYMENTSPAY-NATL</v>
          </cell>
          <cell r="J799" t="str">
            <v>PAY-NATL</v>
          </cell>
          <cell r="K799" t="str">
            <v>PAYMENT THANK YOU</v>
          </cell>
          <cell r="S799">
            <v>0</v>
          </cell>
          <cell r="T799">
            <v>-500.47</v>
          </cell>
          <cell r="U799">
            <v>0</v>
          </cell>
          <cell r="V799">
            <v>0</v>
          </cell>
          <cell r="W799">
            <v>0</v>
          </cell>
          <cell r="X799">
            <v>0</v>
          </cell>
          <cell r="Y799">
            <v>0</v>
          </cell>
          <cell r="Z799">
            <v>0</v>
          </cell>
          <cell r="AA799">
            <v>0</v>
          </cell>
          <cell r="AB799">
            <v>0</v>
          </cell>
          <cell r="AC799">
            <v>0</v>
          </cell>
          <cell r="AD799">
            <v>0</v>
          </cell>
        </row>
        <row r="800">
          <cell r="B800" t="str">
            <v>KITSAP CO -REGULATEDPAYMENTSPAY-OAK</v>
          </cell>
          <cell r="J800" t="str">
            <v>PAY-OAK</v>
          </cell>
          <cell r="K800" t="str">
            <v>OAKLEAF PAYMENT</v>
          </cell>
          <cell r="S800">
            <v>0</v>
          </cell>
          <cell r="T800">
            <v>-861.92</v>
          </cell>
          <cell r="U800">
            <v>0</v>
          </cell>
          <cell r="V800">
            <v>0</v>
          </cell>
          <cell r="W800">
            <v>0</v>
          </cell>
          <cell r="X800">
            <v>0</v>
          </cell>
          <cell r="Y800">
            <v>0</v>
          </cell>
          <cell r="Z800">
            <v>0</v>
          </cell>
          <cell r="AA800">
            <v>0</v>
          </cell>
          <cell r="AB800">
            <v>0</v>
          </cell>
          <cell r="AC800">
            <v>0</v>
          </cell>
          <cell r="AD800">
            <v>0</v>
          </cell>
        </row>
        <row r="801">
          <cell r="B801" t="str">
            <v>KITSAP CO -REGULATEDPAYMENTSPAY-RPPS</v>
          </cell>
          <cell r="J801" t="str">
            <v>PAY-RPPS</v>
          </cell>
          <cell r="K801" t="str">
            <v>RPSS PAYMENT</v>
          </cell>
          <cell r="S801">
            <v>0</v>
          </cell>
          <cell r="T801">
            <v>-848.48</v>
          </cell>
          <cell r="U801">
            <v>0</v>
          </cell>
          <cell r="V801">
            <v>0</v>
          </cell>
          <cell r="W801">
            <v>0</v>
          </cell>
          <cell r="X801">
            <v>0</v>
          </cell>
          <cell r="Y801">
            <v>0</v>
          </cell>
          <cell r="Z801">
            <v>0</v>
          </cell>
          <cell r="AA801">
            <v>0</v>
          </cell>
          <cell r="AB801">
            <v>0</v>
          </cell>
          <cell r="AC801">
            <v>0</v>
          </cell>
          <cell r="AD801">
            <v>0</v>
          </cell>
        </row>
        <row r="802">
          <cell r="B802" t="str">
            <v>KITSAP CO -REGULATEDPAYMENTSPAYL</v>
          </cell>
          <cell r="J802" t="str">
            <v>PAYL</v>
          </cell>
          <cell r="K802" t="str">
            <v>PAYMENT-THANK YOU!</v>
          </cell>
          <cell r="S802">
            <v>0</v>
          </cell>
          <cell r="T802">
            <v>-13967.3</v>
          </cell>
          <cell r="U802">
            <v>0</v>
          </cell>
          <cell r="V802">
            <v>0</v>
          </cell>
          <cell r="W802">
            <v>0</v>
          </cell>
          <cell r="X802">
            <v>0</v>
          </cell>
          <cell r="Y802">
            <v>0</v>
          </cell>
          <cell r="Z802">
            <v>0</v>
          </cell>
          <cell r="AA802">
            <v>0</v>
          </cell>
          <cell r="AB802">
            <v>0</v>
          </cell>
          <cell r="AC802">
            <v>0</v>
          </cell>
          <cell r="AD802">
            <v>0</v>
          </cell>
        </row>
        <row r="803">
          <cell r="B803" t="str">
            <v>KITSAP CO -REGULATEDPAYMENTSPAYMET</v>
          </cell>
          <cell r="J803" t="str">
            <v>PAYMET</v>
          </cell>
          <cell r="K803" t="str">
            <v>METAVANTE ONLINE PAYMENT</v>
          </cell>
          <cell r="S803">
            <v>0</v>
          </cell>
          <cell r="T803">
            <v>-7.23</v>
          </cell>
          <cell r="U803">
            <v>0</v>
          </cell>
          <cell r="V803">
            <v>0</v>
          </cell>
          <cell r="W803">
            <v>0</v>
          </cell>
          <cell r="X803">
            <v>0</v>
          </cell>
          <cell r="Y803">
            <v>0</v>
          </cell>
          <cell r="Z803">
            <v>0</v>
          </cell>
          <cell r="AA803">
            <v>0</v>
          </cell>
          <cell r="AB803">
            <v>0</v>
          </cell>
          <cell r="AC803">
            <v>0</v>
          </cell>
          <cell r="AD803">
            <v>0</v>
          </cell>
        </row>
        <row r="804">
          <cell r="B804" t="str">
            <v>KITSAP CO -REGULATEDRESIDENTIAL35RE1</v>
          </cell>
          <cell r="J804" t="str">
            <v>35RE1</v>
          </cell>
          <cell r="K804" t="str">
            <v>1-35 GAL CART EOW SVC</v>
          </cell>
          <cell r="S804">
            <v>0</v>
          </cell>
          <cell r="T804">
            <v>11.98</v>
          </cell>
          <cell r="U804">
            <v>0</v>
          </cell>
          <cell r="V804">
            <v>0</v>
          </cell>
          <cell r="W804">
            <v>0</v>
          </cell>
          <cell r="X804">
            <v>0</v>
          </cell>
          <cell r="Y804">
            <v>0</v>
          </cell>
          <cell r="Z804">
            <v>0</v>
          </cell>
          <cell r="AA804">
            <v>0</v>
          </cell>
          <cell r="AB804">
            <v>0</v>
          </cell>
          <cell r="AC804">
            <v>0</v>
          </cell>
          <cell r="AD804">
            <v>0</v>
          </cell>
        </row>
        <row r="805">
          <cell r="B805" t="str">
            <v>KITSAP CO -REGULATEDRESIDENTIAL35RW1</v>
          </cell>
          <cell r="J805" t="str">
            <v>35RW1</v>
          </cell>
          <cell r="K805" t="str">
            <v>1-35 GAL CART WEEKLY SVC</v>
          </cell>
          <cell r="S805">
            <v>0</v>
          </cell>
          <cell r="T805">
            <v>66.75</v>
          </cell>
          <cell r="U805">
            <v>0</v>
          </cell>
          <cell r="V805">
            <v>0</v>
          </cell>
          <cell r="W805">
            <v>0</v>
          </cell>
          <cell r="X805">
            <v>0</v>
          </cell>
          <cell r="Y805">
            <v>0</v>
          </cell>
          <cell r="Z805">
            <v>0</v>
          </cell>
          <cell r="AA805">
            <v>0</v>
          </cell>
          <cell r="AB805">
            <v>0</v>
          </cell>
          <cell r="AC805">
            <v>0</v>
          </cell>
          <cell r="AD805">
            <v>0</v>
          </cell>
        </row>
        <row r="806">
          <cell r="B806" t="str">
            <v>KITSAP CO -REGULATEDRESIDENTIAL48RE1</v>
          </cell>
          <cell r="J806" t="str">
            <v>48RE1</v>
          </cell>
          <cell r="K806" t="str">
            <v>1-48 GAL EOW</v>
          </cell>
          <cell r="S806">
            <v>0</v>
          </cell>
          <cell r="T806">
            <v>-36.82</v>
          </cell>
          <cell r="U806">
            <v>0</v>
          </cell>
          <cell r="V806">
            <v>0</v>
          </cell>
          <cell r="W806">
            <v>0</v>
          </cell>
          <cell r="X806">
            <v>0</v>
          </cell>
          <cell r="Y806">
            <v>0</v>
          </cell>
          <cell r="Z806">
            <v>0</v>
          </cell>
          <cell r="AA806">
            <v>0</v>
          </cell>
          <cell r="AB806">
            <v>0</v>
          </cell>
          <cell r="AC806">
            <v>0</v>
          </cell>
          <cell r="AD806">
            <v>0</v>
          </cell>
        </row>
        <row r="807">
          <cell r="B807" t="str">
            <v>KITSAP CO -REGULATEDRESIDENTIAL48RW1</v>
          </cell>
          <cell r="J807" t="str">
            <v>48RW1</v>
          </cell>
          <cell r="K807" t="str">
            <v>1-48 GAL WEEKLY</v>
          </cell>
          <cell r="S807">
            <v>0</v>
          </cell>
          <cell r="T807">
            <v>-27.53</v>
          </cell>
          <cell r="U807">
            <v>0</v>
          </cell>
          <cell r="V807">
            <v>0</v>
          </cell>
          <cell r="W807">
            <v>0</v>
          </cell>
          <cell r="X807">
            <v>0</v>
          </cell>
          <cell r="Y807">
            <v>0</v>
          </cell>
          <cell r="Z807">
            <v>0</v>
          </cell>
          <cell r="AA807">
            <v>0</v>
          </cell>
          <cell r="AB807">
            <v>0</v>
          </cell>
          <cell r="AC807">
            <v>0</v>
          </cell>
          <cell r="AD807">
            <v>0</v>
          </cell>
        </row>
        <row r="808">
          <cell r="B808" t="str">
            <v>KITSAP CO -REGULATEDRESIDENTIAL64RE1</v>
          </cell>
          <cell r="J808" t="str">
            <v>64RE1</v>
          </cell>
          <cell r="K808" t="str">
            <v>1-64 GAL EOW</v>
          </cell>
          <cell r="S808">
            <v>0</v>
          </cell>
          <cell r="T808">
            <v>50.12</v>
          </cell>
          <cell r="U808">
            <v>0</v>
          </cell>
          <cell r="V808">
            <v>0</v>
          </cell>
          <cell r="W808">
            <v>0</v>
          </cell>
          <cell r="X808">
            <v>0</v>
          </cell>
          <cell r="Y808">
            <v>0</v>
          </cell>
          <cell r="Z808">
            <v>0</v>
          </cell>
          <cell r="AA808">
            <v>0</v>
          </cell>
          <cell r="AB808">
            <v>0</v>
          </cell>
          <cell r="AC808">
            <v>0</v>
          </cell>
          <cell r="AD808">
            <v>0</v>
          </cell>
        </row>
        <row r="809">
          <cell r="B809" t="str">
            <v>KITSAP CO -REGULATEDRESIDENTIAL64RW1</v>
          </cell>
          <cell r="J809" t="str">
            <v>64RW1</v>
          </cell>
          <cell r="K809" t="str">
            <v>1-64 GAL CART WEEKLY SVC</v>
          </cell>
          <cell r="S809">
            <v>0</v>
          </cell>
          <cell r="T809">
            <v>-11.01</v>
          </cell>
          <cell r="U809">
            <v>0</v>
          </cell>
          <cell r="V809">
            <v>0</v>
          </cell>
          <cell r="W809">
            <v>0</v>
          </cell>
          <cell r="X809">
            <v>0</v>
          </cell>
          <cell r="Y809">
            <v>0</v>
          </cell>
          <cell r="Z809">
            <v>0</v>
          </cell>
          <cell r="AA809">
            <v>0</v>
          </cell>
          <cell r="AB809">
            <v>0</v>
          </cell>
          <cell r="AC809">
            <v>0</v>
          </cell>
          <cell r="AD809">
            <v>0</v>
          </cell>
        </row>
        <row r="810">
          <cell r="B810" t="str">
            <v>KITSAP CO -REGULATEDRESIDENTIAL96RE1</v>
          </cell>
          <cell r="J810" t="str">
            <v>96RE1</v>
          </cell>
          <cell r="K810" t="str">
            <v>1-96 GAL EOW</v>
          </cell>
          <cell r="S810">
            <v>0</v>
          </cell>
          <cell r="T810">
            <v>37.01</v>
          </cell>
          <cell r="U810">
            <v>0</v>
          </cell>
          <cell r="V810">
            <v>0</v>
          </cell>
          <cell r="W810">
            <v>0</v>
          </cell>
          <cell r="X810">
            <v>0</v>
          </cell>
          <cell r="Y810">
            <v>0</v>
          </cell>
          <cell r="Z810">
            <v>0</v>
          </cell>
          <cell r="AA810">
            <v>0</v>
          </cell>
          <cell r="AB810">
            <v>0</v>
          </cell>
          <cell r="AC810">
            <v>0</v>
          </cell>
          <cell r="AD810">
            <v>0</v>
          </cell>
        </row>
        <row r="811">
          <cell r="B811" t="str">
            <v>KITSAP CO -REGULATEDRESIDENTIAL96RW1</v>
          </cell>
          <cell r="J811" t="str">
            <v>96RW1</v>
          </cell>
          <cell r="K811" t="str">
            <v>1-96 GAL CART WEEKLY SVC</v>
          </cell>
          <cell r="S811">
            <v>0</v>
          </cell>
          <cell r="T811">
            <v>-6.93</v>
          </cell>
          <cell r="U811">
            <v>0</v>
          </cell>
          <cell r="V811">
            <v>0</v>
          </cell>
          <cell r="W811">
            <v>0</v>
          </cell>
          <cell r="X811">
            <v>0</v>
          </cell>
          <cell r="Y811">
            <v>0</v>
          </cell>
          <cell r="Z811">
            <v>0</v>
          </cell>
          <cell r="AA811">
            <v>0</v>
          </cell>
          <cell r="AB811">
            <v>0</v>
          </cell>
          <cell r="AC811">
            <v>0</v>
          </cell>
          <cell r="AD811">
            <v>0</v>
          </cell>
        </row>
        <row r="812">
          <cell r="B812" t="str">
            <v>KITSAP CO -REGULATEDRESIDENTIALRECYCLECR</v>
          </cell>
          <cell r="J812" t="str">
            <v>RECYCLECR</v>
          </cell>
          <cell r="K812" t="str">
            <v>VALUE OF RECYCLABLES</v>
          </cell>
          <cell r="S812">
            <v>0</v>
          </cell>
          <cell r="T812">
            <v>-0.15</v>
          </cell>
          <cell r="U812">
            <v>0</v>
          </cell>
          <cell r="V812">
            <v>0</v>
          </cell>
          <cell r="W812">
            <v>0</v>
          </cell>
          <cell r="X812">
            <v>0</v>
          </cell>
          <cell r="Y812">
            <v>0</v>
          </cell>
          <cell r="Z812">
            <v>0</v>
          </cell>
          <cell r="AA812">
            <v>0</v>
          </cell>
          <cell r="AB812">
            <v>0</v>
          </cell>
          <cell r="AC812">
            <v>0</v>
          </cell>
          <cell r="AD812">
            <v>0</v>
          </cell>
        </row>
        <row r="813">
          <cell r="B813" t="str">
            <v>KITSAP CO -REGULATEDRESIDENTIALRECYR</v>
          </cell>
          <cell r="J813" t="str">
            <v>RECYR</v>
          </cell>
          <cell r="K813" t="str">
            <v>RESIDENTIAL RECYCLE</v>
          </cell>
          <cell r="S813">
            <v>0</v>
          </cell>
          <cell r="T813">
            <v>-4.58</v>
          </cell>
          <cell r="U813">
            <v>0</v>
          </cell>
          <cell r="V813">
            <v>0</v>
          </cell>
          <cell r="W813">
            <v>0</v>
          </cell>
          <cell r="X813">
            <v>0</v>
          </cell>
          <cell r="Y813">
            <v>0</v>
          </cell>
          <cell r="Z813">
            <v>0</v>
          </cell>
          <cell r="AA813">
            <v>0</v>
          </cell>
          <cell r="AB813">
            <v>0</v>
          </cell>
          <cell r="AC813">
            <v>0</v>
          </cell>
          <cell r="AD813">
            <v>0</v>
          </cell>
        </row>
        <row r="814">
          <cell r="B814" t="str">
            <v>KITSAP CO -REGULATEDRESIDENTIAL35RE1</v>
          </cell>
          <cell r="J814" t="str">
            <v>35RE1</v>
          </cell>
          <cell r="K814" t="str">
            <v>1-35 GAL CART EOW SVC</v>
          </cell>
          <cell r="S814">
            <v>0</v>
          </cell>
          <cell r="T814">
            <v>-17.96</v>
          </cell>
          <cell r="U814">
            <v>0</v>
          </cell>
          <cell r="V814">
            <v>0</v>
          </cell>
          <cell r="W814">
            <v>0</v>
          </cell>
          <cell r="X814">
            <v>0</v>
          </cell>
          <cell r="Y814">
            <v>0</v>
          </cell>
          <cell r="Z814">
            <v>0</v>
          </cell>
          <cell r="AA814">
            <v>0</v>
          </cell>
          <cell r="AB814">
            <v>0</v>
          </cell>
          <cell r="AC814">
            <v>0</v>
          </cell>
          <cell r="AD814">
            <v>0</v>
          </cell>
        </row>
        <row r="815">
          <cell r="B815" t="str">
            <v>KITSAP CO -REGULATEDRESIDENTIAL35ROCC1</v>
          </cell>
          <cell r="J815" t="str">
            <v>35ROCC1</v>
          </cell>
          <cell r="K815" t="str">
            <v>1-35 GAL ON CALL PICKUP</v>
          </cell>
          <cell r="S815">
            <v>0</v>
          </cell>
          <cell r="T815">
            <v>-6</v>
          </cell>
          <cell r="U815">
            <v>0</v>
          </cell>
          <cell r="V815">
            <v>0</v>
          </cell>
          <cell r="W815">
            <v>0</v>
          </cell>
          <cell r="X815">
            <v>0</v>
          </cell>
          <cell r="Y815">
            <v>0</v>
          </cell>
          <cell r="Z815">
            <v>0</v>
          </cell>
          <cell r="AA815">
            <v>0</v>
          </cell>
          <cell r="AB815">
            <v>0</v>
          </cell>
          <cell r="AC815">
            <v>0</v>
          </cell>
          <cell r="AD815">
            <v>0</v>
          </cell>
        </row>
        <row r="816">
          <cell r="B816" t="str">
            <v>KITSAP CO -REGULATEDRESIDENTIAL35RW1</v>
          </cell>
          <cell r="J816" t="str">
            <v>35RW1</v>
          </cell>
          <cell r="K816" t="str">
            <v>1-35 GAL CART WEEKLY SVC</v>
          </cell>
          <cell r="S816">
            <v>0</v>
          </cell>
          <cell r="T816">
            <v>-69.92</v>
          </cell>
          <cell r="U816">
            <v>0</v>
          </cell>
          <cell r="V816">
            <v>0</v>
          </cell>
          <cell r="W816">
            <v>0</v>
          </cell>
          <cell r="X816">
            <v>0</v>
          </cell>
          <cell r="Y816">
            <v>0</v>
          </cell>
          <cell r="Z816">
            <v>0</v>
          </cell>
          <cell r="AA816">
            <v>0</v>
          </cell>
          <cell r="AB816">
            <v>0</v>
          </cell>
          <cell r="AC816">
            <v>0</v>
          </cell>
          <cell r="AD816">
            <v>0</v>
          </cell>
        </row>
        <row r="817">
          <cell r="B817" t="str">
            <v>KITSAP CO -REGULATEDRESIDENTIAL48RE1</v>
          </cell>
          <cell r="J817" t="str">
            <v>48RE1</v>
          </cell>
          <cell r="K817" t="str">
            <v>1-48 GAL EOW</v>
          </cell>
          <cell r="S817">
            <v>0</v>
          </cell>
          <cell r="T817">
            <v>-10.52</v>
          </cell>
          <cell r="U817">
            <v>0</v>
          </cell>
          <cell r="V817">
            <v>0</v>
          </cell>
          <cell r="W817">
            <v>0</v>
          </cell>
          <cell r="X817">
            <v>0</v>
          </cell>
          <cell r="Y817">
            <v>0</v>
          </cell>
          <cell r="Z817">
            <v>0</v>
          </cell>
          <cell r="AA817">
            <v>0</v>
          </cell>
          <cell r="AB817">
            <v>0</v>
          </cell>
          <cell r="AC817">
            <v>0</v>
          </cell>
          <cell r="AD817">
            <v>0</v>
          </cell>
        </row>
        <row r="818">
          <cell r="B818" t="str">
            <v>KITSAP CO -REGULATEDRESIDENTIAL48RW1</v>
          </cell>
          <cell r="J818" t="str">
            <v>48RW1</v>
          </cell>
          <cell r="K818" t="str">
            <v>1-48 GAL WEEKLY</v>
          </cell>
          <cell r="S818">
            <v>0</v>
          </cell>
          <cell r="T818">
            <v>-4.59</v>
          </cell>
          <cell r="U818">
            <v>0</v>
          </cell>
          <cell r="V818">
            <v>0</v>
          </cell>
          <cell r="W818">
            <v>0</v>
          </cell>
          <cell r="X818">
            <v>0</v>
          </cell>
          <cell r="Y818">
            <v>0</v>
          </cell>
          <cell r="Z818">
            <v>0</v>
          </cell>
          <cell r="AA818">
            <v>0</v>
          </cell>
          <cell r="AB818">
            <v>0</v>
          </cell>
          <cell r="AC818">
            <v>0</v>
          </cell>
          <cell r="AD818">
            <v>0</v>
          </cell>
        </row>
        <row r="819">
          <cell r="B819" t="str">
            <v>KITSAP CO -REGULATEDRESIDENTIAL64RE1</v>
          </cell>
          <cell r="J819" t="str">
            <v>64RE1</v>
          </cell>
          <cell r="K819" t="str">
            <v>1-64 GAL EOW</v>
          </cell>
          <cell r="S819">
            <v>0</v>
          </cell>
          <cell r="T819">
            <v>-43.84</v>
          </cell>
          <cell r="U819">
            <v>0</v>
          </cell>
          <cell r="V819">
            <v>0</v>
          </cell>
          <cell r="W819">
            <v>0</v>
          </cell>
          <cell r="X819">
            <v>0</v>
          </cell>
          <cell r="Y819">
            <v>0</v>
          </cell>
          <cell r="Z819">
            <v>0</v>
          </cell>
          <cell r="AA819">
            <v>0</v>
          </cell>
          <cell r="AB819">
            <v>0</v>
          </cell>
          <cell r="AC819">
            <v>0</v>
          </cell>
          <cell r="AD819">
            <v>0</v>
          </cell>
        </row>
        <row r="820">
          <cell r="B820" t="str">
            <v>KITSAP CO -REGULATEDRESIDENTIAL64ROCC1</v>
          </cell>
          <cell r="J820" t="str">
            <v>64ROCC1</v>
          </cell>
          <cell r="K820" t="str">
            <v>1-64 GAL ON CALL PICKUP</v>
          </cell>
          <cell r="S820">
            <v>0</v>
          </cell>
          <cell r="T820">
            <v>8.9</v>
          </cell>
          <cell r="U820">
            <v>0</v>
          </cell>
          <cell r="V820">
            <v>0</v>
          </cell>
          <cell r="W820">
            <v>0</v>
          </cell>
          <cell r="X820">
            <v>0</v>
          </cell>
          <cell r="Y820">
            <v>0</v>
          </cell>
          <cell r="Z820">
            <v>0</v>
          </cell>
          <cell r="AA820">
            <v>0</v>
          </cell>
          <cell r="AB820">
            <v>0</v>
          </cell>
          <cell r="AC820">
            <v>0</v>
          </cell>
          <cell r="AD820">
            <v>0</v>
          </cell>
        </row>
        <row r="821">
          <cell r="B821" t="str">
            <v>KITSAP CO -REGULATEDRESIDENTIAL64RW1</v>
          </cell>
          <cell r="J821" t="str">
            <v>64RW1</v>
          </cell>
          <cell r="K821" t="str">
            <v>1-64 GAL CART WEEKLY SVC</v>
          </cell>
          <cell r="S821">
            <v>0</v>
          </cell>
          <cell r="T821">
            <v>-27.5</v>
          </cell>
          <cell r="U821">
            <v>0</v>
          </cell>
          <cell r="V821">
            <v>0</v>
          </cell>
          <cell r="W821">
            <v>0</v>
          </cell>
          <cell r="X821">
            <v>0</v>
          </cell>
          <cell r="Y821">
            <v>0</v>
          </cell>
          <cell r="Z821">
            <v>0</v>
          </cell>
          <cell r="AA821">
            <v>0</v>
          </cell>
          <cell r="AB821">
            <v>0</v>
          </cell>
          <cell r="AC821">
            <v>0</v>
          </cell>
          <cell r="AD821">
            <v>0</v>
          </cell>
        </row>
        <row r="822">
          <cell r="B822" t="str">
            <v>KITSAP CO -REGULATEDRESIDENTIAL96RW1</v>
          </cell>
          <cell r="J822" t="str">
            <v>96RW1</v>
          </cell>
          <cell r="K822" t="str">
            <v>1-96 GAL CART WEEKLY SVC</v>
          </cell>
          <cell r="S822">
            <v>0</v>
          </cell>
          <cell r="T822">
            <v>-13.86</v>
          </cell>
          <cell r="U822">
            <v>0</v>
          </cell>
          <cell r="V822">
            <v>0</v>
          </cell>
          <cell r="W822">
            <v>0</v>
          </cell>
          <cell r="X822">
            <v>0</v>
          </cell>
          <cell r="Y822">
            <v>0</v>
          </cell>
          <cell r="Z822">
            <v>0</v>
          </cell>
          <cell r="AA822">
            <v>0</v>
          </cell>
          <cell r="AB822">
            <v>0</v>
          </cell>
          <cell r="AC822">
            <v>0</v>
          </cell>
          <cell r="AD822">
            <v>0</v>
          </cell>
        </row>
        <row r="823">
          <cell r="B823" t="str">
            <v>KITSAP CO -REGULATEDRESIDENTIALEXPUR</v>
          </cell>
          <cell r="J823" t="str">
            <v>EXPUR</v>
          </cell>
          <cell r="K823" t="str">
            <v>EXTRA PICKUP</v>
          </cell>
          <cell r="S823">
            <v>0</v>
          </cell>
          <cell r="T823">
            <v>86.94</v>
          </cell>
          <cell r="U823">
            <v>0</v>
          </cell>
          <cell r="V823">
            <v>0</v>
          </cell>
          <cell r="W823">
            <v>0</v>
          </cell>
          <cell r="X823">
            <v>0</v>
          </cell>
          <cell r="Y823">
            <v>0</v>
          </cell>
          <cell r="Z823">
            <v>0</v>
          </cell>
          <cell r="AA823">
            <v>0</v>
          </cell>
          <cell r="AB823">
            <v>0</v>
          </cell>
          <cell r="AC823">
            <v>0</v>
          </cell>
          <cell r="AD823">
            <v>0</v>
          </cell>
        </row>
        <row r="824">
          <cell r="B824" t="str">
            <v>KITSAP CO -REGULATEDRESIDENTIALEXTRAR</v>
          </cell>
          <cell r="J824" t="str">
            <v>EXTRAR</v>
          </cell>
          <cell r="K824" t="str">
            <v>EXTRA CAN/BAGS</v>
          </cell>
          <cell r="S824">
            <v>0</v>
          </cell>
          <cell r="T824">
            <v>654.12</v>
          </cell>
          <cell r="U824">
            <v>0</v>
          </cell>
          <cell r="V824">
            <v>0</v>
          </cell>
          <cell r="W824">
            <v>0</v>
          </cell>
          <cell r="X824">
            <v>0</v>
          </cell>
          <cell r="Y824">
            <v>0</v>
          </cell>
          <cell r="Z824">
            <v>0</v>
          </cell>
          <cell r="AA824">
            <v>0</v>
          </cell>
          <cell r="AB824">
            <v>0</v>
          </cell>
          <cell r="AC824">
            <v>0</v>
          </cell>
          <cell r="AD824">
            <v>0</v>
          </cell>
        </row>
        <row r="825">
          <cell r="B825" t="str">
            <v>KITSAP CO -REGULATEDRESIDENTIALOFOWR</v>
          </cell>
          <cell r="J825" t="str">
            <v>OFOWR</v>
          </cell>
          <cell r="K825" t="str">
            <v>OVERFILL/OVERWEIGHT CHG</v>
          </cell>
          <cell r="S825">
            <v>0</v>
          </cell>
          <cell r="T825">
            <v>418.14</v>
          </cell>
          <cell r="U825">
            <v>0</v>
          </cell>
          <cell r="V825">
            <v>0</v>
          </cell>
          <cell r="W825">
            <v>0</v>
          </cell>
          <cell r="X825">
            <v>0</v>
          </cell>
          <cell r="Y825">
            <v>0</v>
          </cell>
          <cell r="Z825">
            <v>0</v>
          </cell>
          <cell r="AA825">
            <v>0</v>
          </cell>
          <cell r="AB825">
            <v>0</v>
          </cell>
          <cell r="AC825">
            <v>0</v>
          </cell>
          <cell r="AD825">
            <v>0</v>
          </cell>
        </row>
        <row r="826">
          <cell r="B826" t="str">
            <v>KITSAP CO -REGULATEDRESIDENTIALRECYCLECR</v>
          </cell>
          <cell r="J826" t="str">
            <v>RECYCLECR</v>
          </cell>
          <cell r="K826" t="str">
            <v>VALUE OF RECYCLABLES</v>
          </cell>
          <cell r="S826">
            <v>0</v>
          </cell>
          <cell r="T826">
            <v>12.57</v>
          </cell>
          <cell r="U826">
            <v>0</v>
          </cell>
          <cell r="V826">
            <v>0</v>
          </cell>
          <cell r="W826">
            <v>0</v>
          </cell>
          <cell r="X826">
            <v>0</v>
          </cell>
          <cell r="Y826">
            <v>0</v>
          </cell>
          <cell r="Z826">
            <v>0</v>
          </cell>
          <cell r="AA826">
            <v>0</v>
          </cell>
          <cell r="AB826">
            <v>0</v>
          </cell>
          <cell r="AC826">
            <v>0</v>
          </cell>
          <cell r="AD826">
            <v>0</v>
          </cell>
        </row>
        <row r="827">
          <cell r="B827" t="str">
            <v>KITSAP CO -REGULATEDRESIDENTIALRECYR</v>
          </cell>
          <cell r="J827" t="str">
            <v>RECYR</v>
          </cell>
          <cell r="K827" t="str">
            <v>RESIDENTIAL RECYCLE</v>
          </cell>
          <cell r="S827">
            <v>0</v>
          </cell>
          <cell r="T827">
            <v>-64.12</v>
          </cell>
          <cell r="U827">
            <v>0</v>
          </cell>
          <cell r="V827">
            <v>0</v>
          </cell>
          <cell r="W827">
            <v>0</v>
          </cell>
          <cell r="X827">
            <v>0</v>
          </cell>
          <cell r="Y827">
            <v>0</v>
          </cell>
          <cell r="Z827">
            <v>0</v>
          </cell>
          <cell r="AA827">
            <v>0</v>
          </cell>
          <cell r="AB827">
            <v>0</v>
          </cell>
          <cell r="AC827">
            <v>0</v>
          </cell>
          <cell r="AD827">
            <v>0</v>
          </cell>
        </row>
        <row r="828">
          <cell r="B828" t="str">
            <v>KITSAP CO -REGULATEDRESIDENTIALREDELIVER</v>
          </cell>
          <cell r="J828" t="str">
            <v>REDELIVER</v>
          </cell>
          <cell r="K828" t="str">
            <v>DELIVERY CHARGE</v>
          </cell>
          <cell r="S828">
            <v>0</v>
          </cell>
          <cell r="T828">
            <v>33.880000000000003</v>
          </cell>
          <cell r="U828">
            <v>0</v>
          </cell>
          <cell r="V828">
            <v>0</v>
          </cell>
          <cell r="W828">
            <v>0</v>
          </cell>
          <cell r="X828">
            <v>0</v>
          </cell>
          <cell r="Y828">
            <v>0</v>
          </cell>
          <cell r="Z828">
            <v>0</v>
          </cell>
          <cell r="AA828">
            <v>0</v>
          </cell>
          <cell r="AB828">
            <v>0</v>
          </cell>
          <cell r="AC828">
            <v>0</v>
          </cell>
          <cell r="AD828">
            <v>0</v>
          </cell>
        </row>
        <row r="829">
          <cell r="B829" t="str">
            <v>KITSAP CO -REGULATEDRESIDENTIALRESTART</v>
          </cell>
          <cell r="J829" t="str">
            <v>RESTART</v>
          </cell>
          <cell r="K829" t="str">
            <v>SERVICE RESTART FEE</v>
          </cell>
          <cell r="S829">
            <v>0</v>
          </cell>
          <cell r="T829">
            <v>292.24</v>
          </cell>
          <cell r="U829">
            <v>0</v>
          </cell>
          <cell r="V829">
            <v>0</v>
          </cell>
          <cell r="W829">
            <v>0</v>
          </cell>
          <cell r="X829">
            <v>0</v>
          </cell>
          <cell r="Y829">
            <v>0</v>
          </cell>
          <cell r="Z829">
            <v>0</v>
          </cell>
          <cell r="AA829">
            <v>0</v>
          </cell>
          <cell r="AB829">
            <v>0</v>
          </cell>
          <cell r="AC829">
            <v>0</v>
          </cell>
          <cell r="AD829">
            <v>0</v>
          </cell>
        </row>
        <row r="830">
          <cell r="B830" t="str">
            <v>KITSAP CO -REGULATEDRESIDENTIALDRVNRE1RECYMA</v>
          </cell>
          <cell r="J830" t="str">
            <v>DRVNRE1RECYMA</v>
          </cell>
          <cell r="K830" t="str">
            <v>DRIVE IN UP TO 250 EOW-RE</v>
          </cell>
          <cell r="S830">
            <v>0</v>
          </cell>
          <cell r="T830">
            <v>31.56</v>
          </cell>
          <cell r="U830">
            <v>0</v>
          </cell>
          <cell r="V830">
            <v>0</v>
          </cell>
          <cell r="W830">
            <v>0</v>
          </cell>
          <cell r="X830">
            <v>0</v>
          </cell>
          <cell r="Y830">
            <v>0</v>
          </cell>
          <cell r="Z830">
            <v>0</v>
          </cell>
          <cell r="AA830">
            <v>0</v>
          </cell>
          <cell r="AB830">
            <v>0</v>
          </cell>
          <cell r="AC830">
            <v>0</v>
          </cell>
          <cell r="AD830">
            <v>0</v>
          </cell>
        </row>
        <row r="831">
          <cell r="B831" t="str">
            <v>KITSAP CO -REGULATEDRESIDENTIAL35ROCC1</v>
          </cell>
          <cell r="J831" t="str">
            <v>35ROCC1</v>
          </cell>
          <cell r="K831" t="str">
            <v>1-35 GAL ON CALL PICKUP</v>
          </cell>
          <cell r="S831">
            <v>0</v>
          </cell>
          <cell r="T831">
            <v>259.72000000000003</v>
          </cell>
          <cell r="U831">
            <v>0</v>
          </cell>
          <cell r="V831">
            <v>0</v>
          </cell>
          <cell r="W831">
            <v>0</v>
          </cell>
          <cell r="X831">
            <v>0</v>
          </cell>
          <cell r="Y831">
            <v>0</v>
          </cell>
          <cell r="Z831">
            <v>0</v>
          </cell>
          <cell r="AA831">
            <v>0</v>
          </cell>
          <cell r="AB831">
            <v>0</v>
          </cell>
          <cell r="AC831">
            <v>0</v>
          </cell>
          <cell r="AD831">
            <v>0</v>
          </cell>
        </row>
        <row r="832">
          <cell r="B832" t="str">
            <v>KITSAP CO -REGULATEDRESIDENTIAL35RW1</v>
          </cell>
          <cell r="J832" t="str">
            <v>35RW1</v>
          </cell>
          <cell r="K832" t="str">
            <v>1-35 GAL CART WEEKLY SVC</v>
          </cell>
          <cell r="S832">
            <v>0</v>
          </cell>
          <cell r="T832">
            <v>-12.45</v>
          </cell>
          <cell r="U832">
            <v>0</v>
          </cell>
          <cell r="V832">
            <v>0</v>
          </cell>
          <cell r="W832">
            <v>0</v>
          </cell>
          <cell r="X832">
            <v>0</v>
          </cell>
          <cell r="Y832">
            <v>0</v>
          </cell>
          <cell r="Z832">
            <v>0</v>
          </cell>
          <cell r="AA832">
            <v>0</v>
          </cell>
          <cell r="AB832">
            <v>0</v>
          </cell>
          <cell r="AC832">
            <v>0</v>
          </cell>
          <cell r="AD832">
            <v>0</v>
          </cell>
        </row>
        <row r="833">
          <cell r="B833" t="str">
            <v>KITSAP CO -REGULATEDRESIDENTIAL48ROCC1</v>
          </cell>
          <cell r="J833" t="str">
            <v>48ROCC1</v>
          </cell>
          <cell r="K833" t="str">
            <v>1-48 GAL ON CALL PICKUP</v>
          </cell>
          <cell r="S833">
            <v>0</v>
          </cell>
          <cell r="T833">
            <v>52.92</v>
          </cell>
          <cell r="U833">
            <v>0</v>
          </cell>
          <cell r="V833">
            <v>0</v>
          </cell>
          <cell r="W833">
            <v>0</v>
          </cell>
          <cell r="X833">
            <v>0</v>
          </cell>
          <cell r="Y833">
            <v>0</v>
          </cell>
          <cell r="Z833">
            <v>0</v>
          </cell>
          <cell r="AA833">
            <v>0</v>
          </cell>
          <cell r="AB833">
            <v>0</v>
          </cell>
          <cell r="AC833">
            <v>0</v>
          </cell>
          <cell r="AD833">
            <v>0</v>
          </cell>
        </row>
        <row r="834">
          <cell r="B834" t="str">
            <v>KITSAP CO -REGULATEDRESIDENTIAL64ROCC1</v>
          </cell>
          <cell r="J834" t="str">
            <v>64ROCC1</v>
          </cell>
          <cell r="K834" t="str">
            <v>1-64 GAL ON CALL PICKUP</v>
          </cell>
          <cell r="S834">
            <v>0</v>
          </cell>
          <cell r="T834">
            <v>8.9</v>
          </cell>
          <cell r="U834">
            <v>0</v>
          </cell>
          <cell r="V834">
            <v>0</v>
          </cell>
          <cell r="W834">
            <v>0</v>
          </cell>
          <cell r="X834">
            <v>0</v>
          </cell>
          <cell r="Y834">
            <v>0</v>
          </cell>
          <cell r="Z834">
            <v>0</v>
          </cell>
          <cell r="AA834">
            <v>0</v>
          </cell>
          <cell r="AB834">
            <v>0</v>
          </cell>
          <cell r="AC834">
            <v>0</v>
          </cell>
          <cell r="AD834">
            <v>0</v>
          </cell>
        </row>
        <row r="835">
          <cell r="B835" t="str">
            <v>KITSAP CO -REGULATEDRESIDENTIAL96ROCC1</v>
          </cell>
          <cell r="J835" t="str">
            <v>96ROCC1</v>
          </cell>
          <cell r="K835" t="str">
            <v>1-96 GAL ON CALL PICKUP</v>
          </cell>
          <cell r="S835">
            <v>0</v>
          </cell>
          <cell r="T835">
            <v>21.74</v>
          </cell>
          <cell r="U835">
            <v>0</v>
          </cell>
          <cell r="V835">
            <v>0</v>
          </cell>
          <cell r="W835">
            <v>0</v>
          </cell>
          <cell r="X835">
            <v>0</v>
          </cell>
          <cell r="Y835">
            <v>0</v>
          </cell>
          <cell r="Z835">
            <v>0</v>
          </cell>
          <cell r="AA835">
            <v>0</v>
          </cell>
          <cell r="AB835">
            <v>0</v>
          </cell>
          <cell r="AC835">
            <v>0</v>
          </cell>
          <cell r="AD835">
            <v>0</v>
          </cell>
        </row>
        <row r="836">
          <cell r="B836" t="str">
            <v>KITSAP CO -REGULATEDRESIDENTIALEXTRAR</v>
          </cell>
          <cell r="J836" t="str">
            <v>EXTRAR</v>
          </cell>
          <cell r="K836" t="str">
            <v>EXTRA CAN/BAGS</v>
          </cell>
          <cell r="S836">
            <v>0</v>
          </cell>
          <cell r="T836">
            <v>8.2799999999999994</v>
          </cell>
          <cell r="U836">
            <v>0</v>
          </cell>
          <cell r="V836">
            <v>0</v>
          </cell>
          <cell r="W836">
            <v>0</v>
          </cell>
          <cell r="X836">
            <v>0</v>
          </cell>
          <cell r="Y836">
            <v>0</v>
          </cell>
          <cell r="Z836">
            <v>0</v>
          </cell>
          <cell r="AA836">
            <v>0</v>
          </cell>
          <cell r="AB836">
            <v>0</v>
          </cell>
          <cell r="AC836">
            <v>0</v>
          </cell>
          <cell r="AD836">
            <v>0</v>
          </cell>
        </row>
        <row r="837">
          <cell r="B837" t="str">
            <v>KITSAP CO -REGULATEDRESIDENTIALOFOWR</v>
          </cell>
          <cell r="J837" t="str">
            <v>OFOWR</v>
          </cell>
          <cell r="K837" t="str">
            <v>OVERFILL/OVERWEIGHT CHG</v>
          </cell>
          <cell r="S837">
            <v>0</v>
          </cell>
          <cell r="T837">
            <v>4.1399999999999997</v>
          </cell>
          <cell r="U837">
            <v>0</v>
          </cell>
          <cell r="V837">
            <v>0</v>
          </cell>
          <cell r="W837">
            <v>0</v>
          </cell>
          <cell r="X837">
            <v>0</v>
          </cell>
          <cell r="Y837">
            <v>0</v>
          </cell>
          <cell r="Z837">
            <v>0</v>
          </cell>
          <cell r="AA837">
            <v>0</v>
          </cell>
          <cell r="AB837">
            <v>0</v>
          </cell>
          <cell r="AC837">
            <v>0</v>
          </cell>
          <cell r="AD837">
            <v>0</v>
          </cell>
        </row>
        <row r="838">
          <cell r="B838" t="str">
            <v>KITSAP CO -REGULATEDROLLOFFROLID</v>
          </cell>
          <cell r="J838" t="str">
            <v>ROLID</v>
          </cell>
          <cell r="K838" t="str">
            <v>ROLL OFF-LID</v>
          </cell>
          <cell r="S838">
            <v>0</v>
          </cell>
          <cell r="T838">
            <v>29.12</v>
          </cell>
          <cell r="U838">
            <v>0</v>
          </cell>
          <cell r="V838">
            <v>0</v>
          </cell>
          <cell r="W838">
            <v>0</v>
          </cell>
          <cell r="X838">
            <v>0</v>
          </cell>
          <cell r="Y838">
            <v>0</v>
          </cell>
          <cell r="Z838">
            <v>0</v>
          </cell>
          <cell r="AA838">
            <v>0</v>
          </cell>
          <cell r="AB838">
            <v>0</v>
          </cell>
          <cell r="AC838">
            <v>0</v>
          </cell>
          <cell r="AD838">
            <v>0</v>
          </cell>
        </row>
        <row r="839">
          <cell r="B839" t="str">
            <v>KITSAP CO -REGULATEDROLLOFFRORENT20D</v>
          </cell>
          <cell r="J839" t="str">
            <v>RORENT20D</v>
          </cell>
          <cell r="K839" t="str">
            <v>20YD ROLL OFF-DAILY RENT</v>
          </cell>
          <cell r="S839">
            <v>0</v>
          </cell>
          <cell r="T839">
            <v>829.38</v>
          </cell>
          <cell r="U839">
            <v>0</v>
          </cell>
          <cell r="V839">
            <v>0</v>
          </cell>
          <cell r="W839">
            <v>0</v>
          </cell>
          <cell r="X839">
            <v>0</v>
          </cell>
          <cell r="Y839">
            <v>0</v>
          </cell>
          <cell r="Z839">
            <v>0</v>
          </cell>
          <cell r="AA839">
            <v>0</v>
          </cell>
          <cell r="AB839">
            <v>0</v>
          </cell>
          <cell r="AC839">
            <v>0</v>
          </cell>
          <cell r="AD839">
            <v>0</v>
          </cell>
        </row>
        <row r="840">
          <cell r="B840" t="str">
            <v>KITSAP CO -REGULATEDROLLOFFRORENT20M</v>
          </cell>
          <cell r="J840" t="str">
            <v>RORENT20M</v>
          </cell>
          <cell r="K840" t="str">
            <v>20YD ROLL OFF-MNTHLY RENT</v>
          </cell>
          <cell r="S840">
            <v>0</v>
          </cell>
          <cell r="T840">
            <v>97.48</v>
          </cell>
          <cell r="U840">
            <v>0</v>
          </cell>
          <cell r="V840">
            <v>0</v>
          </cell>
          <cell r="W840">
            <v>0</v>
          </cell>
          <cell r="X840">
            <v>0</v>
          </cell>
          <cell r="Y840">
            <v>0</v>
          </cell>
          <cell r="Z840">
            <v>0</v>
          </cell>
          <cell r="AA840">
            <v>0</v>
          </cell>
          <cell r="AB840">
            <v>0</v>
          </cell>
          <cell r="AC840">
            <v>0</v>
          </cell>
          <cell r="AD840">
            <v>0</v>
          </cell>
        </row>
        <row r="841">
          <cell r="B841" t="str">
            <v>KITSAP CO -REGULATEDROLLOFFRORENT40D</v>
          </cell>
          <cell r="J841" t="str">
            <v>RORENT40D</v>
          </cell>
          <cell r="K841" t="str">
            <v>40YD ROLL OFF-DAILY RENT</v>
          </cell>
          <cell r="S841">
            <v>0</v>
          </cell>
          <cell r="T841">
            <v>425.7</v>
          </cell>
          <cell r="U841">
            <v>0</v>
          </cell>
          <cell r="V841">
            <v>0</v>
          </cell>
          <cell r="W841">
            <v>0</v>
          </cell>
          <cell r="X841">
            <v>0</v>
          </cell>
          <cell r="Y841">
            <v>0</v>
          </cell>
          <cell r="Z841">
            <v>0</v>
          </cell>
          <cell r="AA841">
            <v>0</v>
          </cell>
          <cell r="AB841">
            <v>0</v>
          </cell>
          <cell r="AC841">
            <v>0</v>
          </cell>
          <cell r="AD841">
            <v>0</v>
          </cell>
        </row>
        <row r="842">
          <cell r="B842" t="str">
            <v>KITSAP CO -REGULATEDROLLOFFRORENT40M</v>
          </cell>
          <cell r="J842" t="str">
            <v>RORENT40M</v>
          </cell>
          <cell r="K842" t="str">
            <v>40YD ROLL OFF-MNTHLY RENT</v>
          </cell>
          <cell r="S842">
            <v>0</v>
          </cell>
          <cell r="T842">
            <v>165.74</v>
          </cell>
          <cell r="U842">
            <v>0</v>
          </cell>
          <cell r="V842">
            <v>0</v>
          </cell>
          <cell r="W842">
            <v>0</v>
          </cell>
          <cell r="X842">
            <v>0</v>
          </cell>
          <cell r="Y842">
            <v>0</v>
          </cell>
          <cell r="Z842">
            <v>0</v>
          </cell>
          <cell r="AA842">
            <v>0</v>
          </cell>
          <cell r="AB842">
            <v>0</v>
          </cell>
          <cell r="AC842">
            <v>0</v>
          </cell>
          <cell r="AD842">
            <v>0</v>
          </cell>
        </row>
        <row r="843">
          <cell r="B843" t="str">
            <v>KITSAP CO -REGULATEDROLLOFFCPHAUL15</v>
          </cell>
          <cell r="J843" t="str">
            <v>CPHAUL15</v>
          </cell>
          <cell r="K843" t="str">
            <v>15YD COMPACTOR-HAUL</v>
          </cell>
          <cell r="S843">
            <v>0</v>
          </cell>
          <cell r="T843">
            <v>146.16999999999999</v>
          </cell>
          <cell r="U843">
            <v>0</v>
          </cell>
          <cell r="V843">
            <v>0</v>
          </cell>
          <cell r="W843">
            <v>0</v>
          </cell>
          <cell r="X843">
            <v>0</v>
          </cell>
          <cell r="Y843">
            <v>0</v>
          </cell>
          <cell r="Z843">
            <v>0</v>
          </cell>
          <cell r="AA843">
            <v>0</v>
          </cell>
          <cell r="AB843">
            <v>0</v>
          </cell>
          <cell r="AC843">
            <v>0</v>
          </cell>
          <cell r="AD843">
            <v>0</v>
          </cell>
        </row>
        <row r="844">
          <cell r="B844" t="str">
            <v>KITSAP CO -REGULATEDROLLOFFCPHAUL20</v>
          </cell>
          <cell r="J844" t="str">
            <v>CPHAUL20</v>
          </cell>
          <cell r="K844" t="str">
            <v>20YD COMPACTOR-HAUL</v>
          </cell>
          <cell r="S844">
            <v>0</v>
          </cell>
          <cell r="T844">
            <v>311.86</v>
          </cell>
          <cell r="U844">
            <v>0</v>
          </cell>
          <cell r="V844">
            <v>0</v>
          </cell>
          <cell r="W844">
            <v>0</v>
          </cell>
          <cell r="X844">
            <v>0</v>
          </cell>
          <cell r="Y844">
            <v>0</v>
          </cell>
          <cell r="Z844">
            <v>0</v>
          </cell>
          <cell r="AA844">
            <v>0</v>
          </cell>
          <cell r="AB844">
            <v>0</v>
          </cell>
          <cell r="AC844">
            <v>0</v>
          </cell>
          <cell r="AD844">
            <v>0</v>
          </cell>
        </row>
        <row r="845">
          <cell r="B845" t="str">
            <v>KITSAP CO -REGULATEDROLLOFFCPHAUL25</v>
          </cell>
          <cell r="J845" t="str">
            <v>CPHAUL25</v>
          </cell>
          <cell r="K845" t="str">
            <v>25YD COMPACTOR-HAUL</v>
          </cell>
          <cell r="S845">
            <v>0</v>
          </cell>
          <cell r="T845">
            <v>512.07000000000005</v>
          </cell>
          <cell r="U845">
            <v>0</v>
          </cell>
          <cell r="V845">
            <v>0</v>
          </cell>
          <cell r="W845">
            <v>0</v>
          </cell>
          <cell r="X845">
            <v>0</v>
          </cell>
          <cell r="Y845">
            <v>0</v>
          </cell>
          <cell r="Z845">
            <v>0</v>
          </cell>
          <cell r="AA845">
            <v>0</v>
          </cell>
          <cell r="AB845">
            <v>0</v>
          </cell>
          <cell r="AC845">
            <v>0</v>
          </cell>
          <cell r="AD845">
            <v>0</v>
          </cell>
        </row>
        <row r="846">
          <cell r="B846" t="str">
            <v>KITSAP CO -REGULATEDROLLOFFCPHAUL35</v>
          </cell>
          <cell r="J846" t="str">
            <v>CPHAUL35</v>
          </cell>
          <cell r="K846" t="str">
            <v>35YD COMPACTOR-HAUL</v>
          </cell>
          <cell r="S846">
            <v>0</v>
          </cell>
          <cell r="T846">
            <v>448.18</v>
          </cell>
          <cell r="U846">
            <v>0</v>
          </cell>
          <cell r="V846">
            <v>0</v>
          </cell>
          <cell r="W846">
            <v>0</v>
          </cell>
          <cell r="X846">
            <v>0</v>
          </cell>
          <cell r="Y846">
            <v>0</v>
          </cell>
          <cell r="Z846">
            <v>0</v>
          </cell>
          <cell r="AA846">
            <v>0</v>
          </cell>
          <cell r="AB846">
            <v>0</v>
          </cell>
          <cell r="AC846">
            <v>0</v>
          </cell>
          <cell r="AD846">
            <v>0</v>
          </cell>
        </row>
        <row r="847">
          <cell r="B847" t="str">
            <v>KITSAP CO -REGULATEDROLLOFFDISPOLY-TON</v>
          </cell>
          <cell r="J847" t="str">
            <v>DISPOLY-TON</v>
          </cell>
          <cell r="K847" t="str">
            <v>OLYMPIC LANDFILL PER TON</v>
          </cell>
          <cell r="S847">
            <v>0</v>
          </cell>
          <cell r="T847">
            <v>5877.38</v>
          </cell>
          <cell r="U847">
            <v>0</v>
          </cell>
          <cell r="V847">
            <v>0</v>
          </cell>
          <cell r="W847">
            <v>0</v>
          </cell>
          <cell r="X847">
            <v>0</v>
          </cell>
          <cell r="Y847">
            <v>0</v>
          </cell>
          <cell r="Z847">
            <v>0</v>
          </cell>
          <cell r="AA847">
            <v>0</v>
          </cell>
          <cell r="AB847">
            <v>0</v>
          </cell>
          <cell r="AC847">
            <v>0</v>
          </cell>
          <cell r="AD847">
            <v>0</v>
          </cell>
        </row>
        <row r="848">
          <cell r="B848" t="str">
            <v>KITSAP CO -REGULATEDROLLOFFRODEL</v>
          </cell>
          <cell r="J848" t="str">
            <v>RODEL</v>
          </cell>
          <cell r="K848" t="str">
            <v>ROLL OFF-DELIVERY</v>
          </cell>
          <cell r="S848">
            <v>0</v>
          </cell>
          <cell r="T848">
            <v>623.67999999999995</v>
          </cell>
          <cell r="U848">
            <v>0</v>
          </cell>
          <cell r="V848">
            <v>0</v>
          </cell>
          <cell r="W848">
            <v>0</v>
          </cell>
          <cell r="X848">
            <v>0</v>
          </cell>
          <cell r="Y848">
            <v>0</v>
          </cell>
          <cell r="Z848">
            <v>0</v>
          </cell>
          <cell r="AA848">
            <v>0</v>
          </cell>
          <cell r="AB848">
            <v>0</v>
          </cell>
          <cell r="AC848">
            <v>0</v>
          </cell>
          <cell r="AD848">
            <v>0</v>
          </cell>
        </row>
        <row r="849">
          <cell r="B849" t="str">
            <v>KITSAP CO -REGULATEDROLLOFFROHAUL20</v>
          </cell>
          <cell r="J849" t="str">
            <v>ROHAUL20</v>
          </cell>
          <cell r="K849" t="str">
            <v>20YD ROLL OFF-HAUL</v>
          </cell>
          <cell r="S849">
            <v>0</v>
          </cell>
          <cell r="T849">
            <v>389.92</v>
          </cell>
          <cell r="U849">
            <v>0</v>
          </cell>
          <cell r="V849">
            <v>0</v>
          </cell>
          <cell r="W849">
            <v>0</v>
          </cell>
          <cell r="X849">
            <v>0</v>
          </cell>
          <cell r="Y849">
            <v>0</v>
          </cell>
          <cell r="Z849">
            <v>0</v>
          </cell>
          <cell r="AA849">
            <v>0</v>
          </cell>
          <cell r="AB849">
            <v>0</v>
          </cell>
          <cell r="AC849">
            <v>0</v>
          </cell>
          <cell r="AD849">
            <v>0</v>
          </cell>
        </row>
        <row r="850">
          <cell r="B850" t="str">
            <v>KITSAP CO -REGULATEDROLLOFFROHAUL20T</v>
          </cell>
          <cell r="J850" t="str">
            <v>ROHAUL20T</v>
          </cell>
          <cell r="K850" t="str">
            <v>20YD ROLL OFF TEMP HAUL</v>
          </cell>
          <cell r="S850">
            <v>0</v>
          </cell>
          <cell r="T850">
            <v>682.36</v>
          </cell>
          <cell r="U850">
            <v>0</v>
          </cell>
          <cell r="V850">
            <v>0</v>
          </cell>
          <cell r="W850">
            <v>0</v>
          </cell>
          <cell r="X850">
            <v>0</v>
          </cell>
          <cell r="Y850">
            <v>0</v>
          </cell>
          <cell r="Z850">
            <v>0</v>
          </cell>
          <cell r="AA850">
            <v>0</v>
          </cell>
          <cell r="AB850">
            <v>0</v>
          </cell>
          <cell r="AC850">
            <v>0</v>
          </cell>
          <cell r="AD850">
            <v>0</v>
          </cell>
        </row>
        <row r="851">
          <cell r="B851" t="str">
            <v>KITSAP CO -REGULATEDROLLOFFROHAUL40T</v>
          </cell>
          <cell r="J851" t="str">
            <v>ROHAUL40T</v>
          </cell>
          <cell r="K851" t="str">
            <v>40YD ROLL OFF TEMP HAUL</v>
          </cell>
          <cell r="S851">
            <v>0</v>
          </cell>
          <cell r="T851">
            <v>662.96</v>
          </cell>
          <cell r="U851">
            <v>0</v>
          </cell>
          <cell r="V851">
            <v>0</v>
          </cell>
          <cell r="W851">
            <v>0</v>
          </cell>
          <cell r="X851">
            <v>0</v>
          </cell>
          <cell r="Y851">
            <v>0</v>
          </cell>
          <cell r="Z851">
            <v>0</v>
          </cell>
          <cell r="AA851">
            <v>0</v>
          </cell>
          <cell r="AB851">
            <v>0</v>
          </cell>
          <cell r="AC851">
            <v>0</v>
          </cell>
          <cell r="AD851">
            <v>0</v>
          </cell>
        </row>
        <row r="852">
          <cell r="B852" t="str">
            <v>KITSAP CO -REGULATEDROLLOFFROMILE</v>
          </cell>
          <cell r="J852" t="str">
            <v>ROMILE</v>
          </cell>
          <cell r="K852" t="str">
            <v>ROLL OFF-MILEAGE</v>
          </cell>
          <cell r="S852">
            <v>0</v>
          </cell>
          <cell r="T852">
            <v>63.18</v>
          </cell>
          <cell r="U852">
            <v>0</v>
          </cell>
          <cell r="V852">
            <v>0</v>
          </cell>
          <cell r="W852">
            <v>0</v>
          </cell>
          <cell r="X852">
            <v>0</v>
          </cell>
          <cell r="Y852">
            <v>0</v>
          </cell>
          <cell r="Z852">
            <v>0</v>
          </cell>
          <cell r="AA852">
            <v>0</v>
          </cell>
          <cell r="AB852">
            <v>0</v>
          </cell>
          <cell r="AC852">
            <v>0</v>
          </cell>
          <cell r="AD852">
            <v>0</v>
          </cell>
        </row>
        <row r="853">
          <cell r="B853" t="str">
            <v>KITSAP CO -REGULATEDROLLOFFRORENT20D</v>
          </cell>
          <cell r="J853" t="str">
            <v>RORENT20D</v>
          </cell>
          <cell r="K853" t="str">
            <v>20YD ROLL OFF-DAILY RENT</v>
          </cell>
          <cell r="S853">
            <v>0</v>
          </cell>
          <cell r="T853">
            <v>258.43</v>
          </cell>
          <cell r="U853">
            <v>0</v>
          </cell>
          <cell r="V853">
            <v>0</v>
          </cell>
          <cell r="W853">
            <v>0</v>
          </cell>
          <cell r="X853">
            <v>0</v>
          </cell>
          <cell r="Y853">
            <v>0</v>
          </cell>
          <cell r="Z853">
            <v>0</v>
          </cell>
          <cell r="AA853">
            <v>0</v>
          </cell>
          <cell r="AB853">
            <v>0</v>
          </cell>
          <cell r="AC853">
            <v>0</v>
          </cell>
          <cell r="AD853">
            <v>0</v>
          </cell>
        </row>
        <row r="854">
          <cell r="B854" t="str">
            <v>KITSAP CO -REGULATEDROLLOFFRORENT40D</v>
          </cell>
          <cell r="J854" t="str">
            <v>RORENT40D</v>
          </cell>
          <cell r="K854" t="str">
            <v>40YD ROLL OFF-DAILY RENT</v>
          </cell>
          <cell r="S854">
            <v>0</v>
          </cell>
          <cell r="T854">
            <v>227.04</v>
          </cell>
          <cell r="U854">
            <v>0</v>
          </cell>
          <cell r="V854">
            <v>0</v>
          </cell>
          <cell r="W854">
            <v>0</v>
          </cell>
          <cell r="X854">
            <v>0</v>
          </cell>
          <cell r="Y854">
            <v>0</v>
          </cell>
          <cell r="Z854">
            <v>0</v>
          </cell>
          <cell r="AA854">
            <v>0</v>
          </cell>
          <cell r="AB854">
            <v>0</v>
          </cell>
          <cell r="AC854">
            <v>0</v>
          </cell>
          <cell r="AD854">
            <v>0</v>
          </cell>
        </row>
        <row r="855">
          <cell r="B855" t="str">
            <v>KITSAP CO -REGULATEDSURCFUEL-COM MASON</v>
          </cell>
          <cell r="J855" t="str">
            <v>FUEL-COM MASON</v>
          </cell>
          <cell r="K855" t="str">
            <v>FUEL &amp; MATERIAL SURCHARGE</v>
          </cell>
          <cell r="S855">
            <v>0</v>
          </cell>
          <cell r="T855">
            <v>0</v>
          </cell>
          <cell r="U855">
            <v>0</v>
          </cell>
          <cell r="V855">
            <v>0</v>
          </cell>
          <cell r="W855">
            <v>0</v>
          </cell>
          <cell r="X855">
            <v>0</v>
          </cell>
          <cell r="Y855">
            <v>0</v>
          </cell>
          <cell r="Z855">
            <v>0</v>
          </cell>
          <cell r="AA855">
            <v>0</v>
          </cell>
          <cell r="AB855">
            <v>0</v>
          </cell>
          <cell r="AC855">
            <v>0</v>
          </cell>
          <cell r="AD855">
            <v>0</v>
          </cell>
        </row>
        <row r="856">
          <cell r="B856" t="str">
            <v>KITSAP CO -REGULATEDSURCFUEL-RES MASON</v>
          </cell>
          <cell r="J856" t="str">
            <v>FUEL-RES MASON</v>
          </cell>
          <cell r="K856" t="str">
            <v>FUEL &amp; MATERIAL SURCHARGE</v>
          </cell>
          <cell r="S856">
            <v>0</v>
          </cell>
          <cell r="T856">
            <v>0</v>
          </cell>
          <cell r="U856">
            <v>0</v>
          </cell>
          <cell r="V856">
            <v>0</v>
          </cell>
          <cell r="W856">
            <v>0</v>
          </cell>
          <cell r="X856">
            <v>0</v>
          </cell>
          <cell r="Y856">
            <v>0</v>
          </cell>
          <cell r="Z856">
            <v>0</v>
          </cell>
          <cell r="AA856">
            <v>0</v>
          </cell>
          <cell r="AB856">
            <v>0</v>
          </cell>
          <cell r="AC856">
            <v>0</v>
          </cell>
          <cell r="AD856">
            <v>0</v>
          </cell>
        </row>
        <row r="857">
          <cell r="B857" t="str">
            <v>KITSAP CO -REGULATEDSURCFUEL-COM MASON</v>
          </cell>
          <cell r="J857" t="str">
            <v>FUEL-COM MASON</v>
          </cell>
          <cell r="K857" t="str">
            <v>FUEL &amp; MATERIAL SURCHARGE</v>
          </cell>
          <cell r="S857">
            <v>0</v>
          </cell>
          <cell r="T857">
            <v>0</v>
          </cell>
          <cell r="U857">
            <v>0</v>
          </cell>
          <cell r="V857">
            <v>0</v>
          </cell>
          <cell r="W857">
            <v>0</v>
          </cell>
          <cell r="X857">
            <v>0</v>
          </cell>
          <cell r="Y857">
            <v>0</v>
          </cell>
          <cell r="Z857">
            <v>0</v>
          </cell>
          <cell r="AA857">
            <v>0</v>
          </cell>
          <cell r="AB857">
            <v>0</v>
          </cell>
          <cell r="AC857">
            <v>0</v>
          </cell>
          <cell r="AD857">
            <v>0</v>
          </cell>
        </row>
        <row r="858">
          <cell r="B858" t="str">
            <v>KITSAP CO -REGULATEDSURCFUEL-RECY MASON</v>
          </cell>
          <cell r="J858" t="str">
            <v>FUEL-RECY MASON</v>
          </cell>
          <cell r="K858" t="str">
            <v>FUEL &amp; MATERIAL SURCHARGE</v>
          </cell>
          <cell r="S858">
            <v>0</v>
          </cell>
          <cell r="T858">
            <v>0</v>
          </cell>
          <cell r="U858">
            <v>0</v>
          </cell>
          <cell r="V858">
            <v>0</v>
          </cell>
          <cell r="W858">
            <v>0</v>
          </cell>
          <cell r="X858">
            <v>0</v>
          </cell>
          <cell r="Y858">
            <v>0</v>
          </cell>
          <cell r="Z858">
            <v>0</v>
          </cell>
          <cell r="AA858">
            <v>0</v>
          </cell>
          <cell r="AB858">
            <v>0</v>
          </cell>
          <cell r="AC858">
            <v>0</v>
          </cell>
          <cell r="AD858">
            <v>0</v>
          </cell>
        </row>
        <row r="859">
          <cell r="B859" t="str">
            <v>KITSAP CO -REGULATEDSURCFUEL-RES MASON</v>
          </cell>
          <cell r="J859" t="str">
            <v>FUEL-RES MASON</v>
          </cell>
          <cell r="K859" t="str">
            <v>FUEL &amp; MATERIAL SURCHARGE</v>
          </cell>
          <cell r="S859">
            <v>0</v>
          </cell>
          <cell r="T859">
            <v>0</v>
          </cell>
          <cell r="U859">
            <v>0</v>
          </cell>
          <cell r="V859">
            <v>0</v>
          </cell>
          <cell r="W859">
            <v>0</v>
          </cell>
          <cell r="X859">
            <v>0</v>
          </cell>
          <cell r="Y859">
            <v>0</v>
          </cell>
          <cell r="Z859">
            <v>0</v>
          </cell>
          <cell r="AA859">
            <v>0</v>
          </cell>
          <cell r="AB859">
            <v>0</v>
          </cell>
          <cell r="AC859">
            <v>0</v>
          </cell>
          <cell r="AD859">
            <v>0</v>
          </cell>
        </row>
        <row r="860">
          <cell r="B860" t="str">
            <v>KITSAP CO -REGULATEDSURCFUEL-RO MASON</v>
          </cell>
          <cell r="J860" t="str">
            <v>FUEL-RO MASON</v>
          </cell>
          <cell r="K860" t="str">
            <v>FUEL &amp; MATERIAL SURCHARGE</v>
          </cell>
          <cell r="S860">
            <v>0</v>
          </cell>
          <cell r="T860">
            <v>0</v>
          </cell>
          <cell r="U860">
            <v>0</v>
          </cell>
          <cell r="V860">
            <v>0</v>
          </cell>
          <cell r="W860">
            <v>0</v>
          </cell>
          <cell r="X860">
            <v>0</v>
          </cell>
          <cell r="Y860">
            <v>0</v>
          </cell>
          <cell r="Z860">
            <v>0</v>
          </cell>
          <cell r="AA860">
            <v>0</v>
          </cell>
          <cell r="AB860">
            <v>0</v>
          </cell>
          <cell r="AC860">
            <v>0</v>
          </cell>
          <cell r="AD860">
            <v>0</v>
          </cell>
        </row>
        <row r="861">
          <cell r="B861" t="str">
            <v>KITSAP CO -REGULATEDSURCFUEL-RECY MASON</v>
          </cell>
          <cell r="J861" t="str">
            <v>FUEL-RECY MASON</v>
          </cell>
          <cell r="K861" t="str">
            <v>FUEL &amp; MATERIAL SURCHARGE</v>
          </cell>
          <cell r="S861">
            <v>0</v>
          </cell>
          <cell r="T861">
            <v>0</v>
          </cell>
          <cell r="U861">
            <v>0</v>
          </cell>
          <cell r="V861">
            <v>0</v>
          </cell>
          <cell r="W861">
            <v>0</v>
          </cell>
          <cell r="X861">
            <v>0</v>
          </cell>
          <cell r="Y861">
            <v>0</v>
          </cell>
          <cell r="Z861">
            <v>0</v>
          </cell>
          <cell r="AA861">
            <v>0</v>
          </cell>
          <cell r="AB861">
            <v>0</v>
          </cell>
          <cell r="AC861">
            <v>0</v>
          </cell>
          <cell r="AD861">
            <v>0</v>
          </cell>
        </row>
        <row r="862">
          <cell r="B862" t="str">
            <v>KITSAP CO -REGULATEDSURCFUEL-RES MASON</v>
          </cell>
          <cell r="J862" t="str">
            <v>FUEL-RES MASON</v>
          </cell>
          <cell r="K862" t="str">
            <v>FUEL &amp; MATERIAL SURCHARGE</v>
          </cell>
          <cell r="S862">
            <v>0</v>
          </cell>
          <cell r="T862">
            <v>0</v>
          </cell>
          <cell r="U862">
            <v>0</v>
          </cell>
          <cell r="V862">
            <v>0</v>
          </cell>
          <cell r="W862">
            <v>0</v>
          </cell>
          <cell r="X862">
            <v>0</v>
          </cell>
          <cell r="Y862">
            <v>0</v>
          </cell>
          <cell r="Z862">
            <v>0</v>
          </cell>
          <cell r="AA862">
            <v>0</v>
          </cell>
          <cell r="AB862">
            <v>0</v>
          </cell>
          <cell r="AC862">
            <v>0</v>
          </cell>
          <cell r="AD862">
            <v>0</v>
          </cell>
        </row>
        <row r="863">
          <cell r="B863" t="str">
            <v>KITSAP CO -REGULATEDSURCFUEL-COM MASON</v>
          </cell>
          <cell r="J863" t="str">
            <v>FUEL-COM MASON</v>
          </cell>
          <cell r="K863" t="str">
            <v>FUEL &amp; MATERIAL SURCHARGE</v>
          </cell>
          <cell r="S863">
            <v>0</v>
          </cell>
          <cell r="T863">
            <v>0</v>
          </cell>
          <cell r="U863">
            <v>0</v>
          </cell>
          <cell r="V863">
            <v>0</v>
          </cell>
          <cell r="W863">
            <v>0</v>
          </cell>
          <cell r="X863">
            <v>0</v>
          </cell>
          <cell r="Y863">
            <v>0</v>
          </cell>
          <cell r="Z863">
            <v>0</v>
          </cell>
          <cell r="AA863">
            <v>0</v>
          </cell>
          <cell r="AB863">
            <v>0</v>
          </cell>
          <cell r="AC863">
            <v>0</v>
          </cell>
          <cell r="AD863">
            <v>0</v>
          </cell>
        </row>
        <row r="864">
          <cell r="B864" t="str">
            <v>KITSAP CO -REGULATEDSURCFUEL-RECY MASON</v>
          </cell>
          <cell r="J864" t="str">
            <v>FUEL-RECY MASON</v>
          </cell>
          <cell r="K864" t="str">
            <v>FUEL &amp; MATERIAL SURCHARGE</v>
          </cell>
          <cell r="S864">
            <v>0</v>
          </cell>
          <cell r="T864">
            <v>0</v>
          </cell>
          <cell r="U864">
            <v>0</v>
          </cell>
          <cell r="V864">
            <v>0</v>
          </cell>
          <cell r="W864">
            <v>0</v>
          </cell>
          <cell r="X864">
            <v>0</v>
          </cell>
          <cell r="Y864">
            <v>0</v>
          </cell>
          <cell r="Z864">
            <v>0</v>
          </cell>
          <cell r="AA864">
            <v>0</v>
          </cell>
          <cell r="AB864">
            <v>0</v>
          </cell>
          <cell r="AC864">
            <v>0</v>
          </cell>
          <cell r="AD864">
            <v>0</v>
          </cell>
        </row>
        <row r="865">
          <cell r="B865" t="str">
            <v>KITSAP CO -REGULATEDSURCFUEL-RES MASON</v>
          </cell>
          <cell r="J865" t="str">
            <v>FUEL-RES MASON</v>
          </cell>
          <cell r="K865" t="str">
            <v>FUEL &amp; MATERIAL SURCHARGE</v>
          </cell>
          <cell r="S865">
            <v>0</v>
          </cell>
          <cell r="T865">
            <v>0</v>
          </cell>
          <cell r="U865">
            <v>0</v>
          </cell>
          <cell r="V865">
            <v>0</v>
          </cell>
          <cell r="W865">
            <v>0</v>
          </cell>
          <cell r="X865">
            <v>0</v>
          </cell>
          <cell r="Y865">
            <v>0</v>
          </cell>
          <cell r="Z865">
            <v>0</v>
          </cell>
          <cell r="AA865">
            <v>0</v>
          </cell>
          <cell r="AB865">
            <v>0</v>
          </cell>
          <cell r="AC865">
            <v>0</v>
          </cell>
          <cell r="AD865">
            <v>0</v>
          </cell>
        </row>
        <row r="866">
          <cell r="B866" t="str">
            <v>KITSAP CO -REGULATEDSURCFUEL-COM MASON</v>
          </cell>
          <cell r="J866" t="str">
            <v>FUEL-COM MASON</v>
          </cell>
          <cell r="K866" t="str">
            <v>FUEL &amp; MATERIAL SURCHARGE</v>
          </cell>
          <cell r="S866">
            <v>0</v>
          </cell>
          <cell r="T866">
            <v>0</v>
          </cell>
          <cell r="U866">
            <v>0</v>
          </cell>
          <cell r="V866">
            <v>0</v>
          </cell>
          <cell r="W866">
            <v>0</v>
          </cell>
          <cell r="X866">
            <v>0</v>
          </cell>
          <cell r="Y866">
            <v>0</v>
          </cell>
          <cell r="Z866">
            <v>0</v>
          </cell>
          <cell r="AA866">
            <v>0</v>
          </cell>
          <cell r="AB866">
            <v>0</v>
          </cell>
          <cell r="AC866">
            <v>0</v>
          </cell>
          <cell r="AD866">
            <v>0</v>
          </cell>
        </row>
        <row r="867">
          <cell r="B867" t="str">
            <v>KITSAP CO -REGULATEDSURCFUEL-RO MASON</v>
          </cell>
          <cell r="J867" t="str">
            <v>FUEL-RO MASON</v>
          </cell>
          <cell r="K867" t="str">
            <v>FUEL &amp; MATERIAL SURCHARGE</v>
          </cell>
          <cell r="S867">
            <v>0</v>
          </cell>
          <cell r="T867">
            <v>0</v>
          </cell>
          <cell r="U867">
            <v>0</v>
          </cell>
          <cell r="V867">
            <v>0</v>
          </cell>
          <cell r="W867">
            <v>0</v>
          </cell>
          <cell r="X867">
            <v>0</v>
          </cell>
          <cell r="Y867">
            <v>0</v>
          </cell>
          <cell r="Z867">
            <v>0</v>
          </cell>
          <cell r="AA867">
            <v>0</v>
          </cell>
          <cell r="AB867">
            <v>0</v>
          </cell>
          <cell r="AC867">
            <v>0</v>
          </cell>
          <cell r="AD867">
            <v>0</v>
          </cell>
        </row>
        <row r="868">
          <cell r="B868" t="str">
            <v>KITSAP CO -REGULATEDTAXESREF</v>
          </cell>
          <cell r="J868" t="str">
            <v>REF</v>
          </cell>
          <cell r="K868" t="str">
            <v>3.6% WA Refuse Tax</v>
          </cell>
          <cell r="S868">
            <v>0</v>
          </cell>
          <cell r="T868">
            <v>0.6</v>
          </cell>
          <cell r="U868">
            <v>0</v>
          </cell>
          <cell r="V868">
            <v>0</v>
          </cell>
          <cell r="W868">
            <v>0</v>
          </cell>
          <cell r="X868">
            <v>0</v>
          </cell>
          <cell r="Y868">
            <v>0</v>
          </cell>
          <cell r="Z868">
            <v>0</v>
          </cell>
          <cell r="AA868">
            <v>0</v>
          </cell>
          <cell r="AB868">
            <v>0</v>
          </cell>
          <cell r="AC868">
            <v>0</v>
          </cell>
          <cell r="AD868">
            <v>0</v>
          </cell>
        </row>
        <row r="869">
          <cell r="B869" t="str">
            <v>KITSAP CO -REGULATEDTAXESREF</v>
          </cell>
          <cell r="J869" t="str">
            <v>REF</v>
          </cell>
          <cell r="K869" t="str">
            <v>3.6% WA Refuse Tax</v>
          </cell>
          <cell r="S869">
            <v>0</v>
          </cell>
          <cell r="T869">
            <v>891.09</v>
          </cell>
          <cell r="U869">
            <v>0</v>
          </cell>
          <cell r="V869">
            <v>0</v>
          </cell>
          <cell r="W869">
            <v>0</v>
          </cell>
          <cell r="X869">
            <v>0</v>
          </cell>
          <cell r="Y869">
            <v>0</v>
          </cell>
          <cell r="Z869">
            <v>0</v>
          </cell>
          <cell r="AA869">
            <v>0</v>
          </cell>
          <cell r="AB869">
            <v>0</v>
          </cell>
          <cell r="AC869">
            <v>0</v>
          </cell>
          <cell r="AD869">
            <v>0</v>
          </cell>
        </row>
        <row r="870">
          <cell r="B870" t="str">
            <v>KITSAP CO -REGULATEDTAXESSALES TAX</v>
          </cell>
          <cell r="J870" t="str">
            <v>SALES TAX</v>
          </cell>
          <cell r="K870" t="str">
            <v>8.5% Sales Tax</v>
          </cell>
          <cell r="S870">
            <v>0</v>
          </cell>
          <cell r="T870">
            <v>308.86</v>
          </cell>
          <cell r="U870">
            <v>0</v>
          </cell>
          <cell r="V870">
            <v>0</v>
          </cell>
          <cell r="W870">
            <v>0</v>
          </cell>
          <cell r="X870">
            <v>0</v>
          </cell>
          <cell r="Y870">
            <v>0</v>
          </cell>
          <cell r="Z870">
            <v>0</v>
          </cell>
          <cell r="AA870">
            <v>0</v>
          </cell>
          <cell r="AB870">
            <v>0</v>
          </cell>
          <cell r="AC870">
            <v>0</v>
          </cell>
          <cell r="AD870">
            <v>0</v>
          </cell>
        </row>
        <row r="871">
          <cell r="B871" t="str">
            <v>KITSAP CO -REGULATEDTAXESREF</v>
          </cell>
          <cell r="J871" t="str">
            <v>REF</v>
          </cell>
          <cell r="K871" t="str">
            <v>3.6% WA Refuse Tax</v>
          </cell>
          <cell r="S871">
            <v>0</v>
          </cell>
          <cell r="T871">
            <v>37.46</v>
          </cell>
          <cell r="U871">
            <v>0</v>
          </cell>
          <cell r="V871">
            <v>0</v>
          </cell>
          <cell r="W871">
            <v>0</v>
          </cell>
          <cell r="X871">
            <v>0</v>
          </cell>
          <cell r="Y871">
            <v>0</v>
          </cell>
          <cell r="Z871">
            <v>0</v>
          </cell>
          <cell r="AA871">
            <v>0</v>
          </cell>
          <cell r="AB871">
            <v>0</v>
          </cell>
          <cell r="AC871">
            <v>0</v>
          </cell>
          <cell r="AD871">
            <v>0</v>
          </cell>
        </row>
        <row r="872">
          <cell r="B872" t="str">
            <v>KITSAP CO -REGULATEDTAXESREF</v>
          </cell>
          <cell r="J872" t="str">
            <v>REF</v>
          </cell>
          <cell r="K872" t="str">
            <v>3.6% WA Refuse Tax</v>
          </cell>
          <cell r="S872">
            <v>0</v>
          </cell>
          <cell r="T872">
            <v>17.46</v>
          </cell>
          <cell r="U872">
            <v>0</v>
          </cell>
          <cell r="V872">
            <v>0</v>
          </cell>
          <cell r="W872">
            <v>0</v>
          </cell>
          <cell r="X872">
            <v>0</v>
          </cell>
          <cell r="Y872">
            <v>0</v>
          </cell>
          <cell r="Z872">
            <v>0</v>
          </cell>
          <cell r="AA872">
            <v>0</v>
          </cell>
          <cell r="AB872">
            <v>0</v>
          </cell>
          <cell r="AC872">
            <v>0</v>
          </cell>
          <cell r="AD872">
            <v>0</v>
          </cell>
        </row>
        <row r="873">
          <cell r="B873" t="str">
            <v>KITSAP CO -REGULATEDTAXESSALES TAX</v>
          </cell>
          <cell r="J873" t="str">
            <v>SALES TAX</v>
          </cell>
          <cell r="K873" t="str">
            <v>8.5% Sales Tax</v>
          </cell>
          <cell r="S873">
            <v>0</v>
          </cell>
          <cell r="T873">
            <v>2.96</v>
          </cell>
          <cell r="U873">
            <v>0</v>
          </cell>
          <cell r="V873">
            <v>0</v>
          </cell>
          <cell r="W873">
            <v>0</v>
          </cell>
          <cell r="X873">
            <v>0</v>
          </cell>
          <cell r="Y873">
            <v>0</v>
          </cell>
          <cell r="Z873">
            <v>0</v>
          </cell>
          <cell r="AA873">
            <v>0</v>
          </cell>
          <cell r="AB873">
            <v>0</v>
          </cell>
          <cell r="AC873">
            <v>0</v>
          </cell>
          <cell r="AD873">
            <v>0</v>
          </cell>
        </row>
        <row r="874">
          <cell r="B874" t="str">
            <v>KITSAP CO -REGULATEDTAXESREF</v>
          </cell>
          <cell r="J874" t="str">
            <v>REF</v>
          </cell>
          <cell r="K874" t="str">
            <v>3.6% WA Refuse Tax</v>
          </cell>
          <cell r="S874">
            <v>0</v>
          </cell>
          <cell r="T874">
            <v>275.8</v>
          </cell>
          <cell r="U874">
            <v>0</v>
          </cell>
          <cell r="V874">
            <v>0</v>
          </cell>
          <cell r="W874">
            <v>0</v>
          </cell>
          <cell r="X874">
            <v>0</v>
          </cell>
          <cell r="Y874">
            <v>0</v>
          </cell>
          <cell r="Z874">
            <v>0</v>
          </cell>
          <cell r="AA874">
            <v>0</v>
          </cell>
          <cell r="AB874">
            <v>0</v>
          </cell>
          <cell r="AC874">
            <v>0</v>
          </cell>
          <cell r="AD874">
            <v>0</v>
          </cell>
        </row>
        <row r="875">
          <cell r="B875" t="str">
            <v>KITSAP CO -REGULATEDTAXESSALES TAX</v>
          </cell>
          <cell r="J875" t="str">
            <v>SALES TAX</v>
          </cell>
          <cell r="K875" t="str">
            <v>8.5% Sales Tax</v>
          </cell>
          <cell r="S875">
            <v>0</v>
          </cell>
          <cell r="T875">
            <v>208.06</v>
          </cell>
          <cell r="U875">
            <v>0</v>
          </cell>
          <cell r="V875">
            <v>0</v>
          </cell>
          <cell r="W875">
            <v>0</v>
          </cell>
          <cell r="X875">
            <v>0</v>
          </cell>
          <cell r="Y875">
            <v>0</v>
          </cell>
          <cell r="Z875">
            <v>0</v>
          </cell>
          <cell r="AA875">
            <v>0</v>
          </cell>
          <cell r="AB875">
            <v>0</v>
          </cell>
          <cell r="AC875">
            <v>0</v>
          </cell>
          <cell r="AD875">
            <v>0</v>
          </cell>
        </row>
        <row r="876">
          <cell r="B876" t="str">
            <v>KITSAP CO-UNREGULATEDACCOUNTING ADJUSTMENTSFINCHG</v>
          </cell>
          <cell r="J876" t="str">
            <v>FINCHG</v>
          </cell>
          <cell r="K876" t="str">
            <v>LATE FEE</v>
          </cell>
          <cell r="S876">
            <v>0</v>
          </cell>
          <cell r="T876">
            <v>19.850000000000001</v>
          </cell>
          <cell r="U876">
            <v>0</v>
          </cell>
          <cell r="V876">
            <v>0</v>
          </cell>
          <cell r="W876">
            <v>0</v>
          </cell>
          <cell r="X876">
            <v>0</v>
          </cell>
          <cell r="Y876">
            <v>0</v>
          </cell>
          <cell r="Z876">
            <v>0</v>
          </cell>
          <cell r="AA876">
            <v>0</v>
          </cell>
          <cell r="AB876">
            <v>0</v>
          </cell>
          <cell r="AC876">
            <v>0</v>
          </cell>
          <cell r="AD876">
            <v>0</v>
          </cell>
        </row>
        <row r="877">
          <cell r="B877" t="str">
            <v>KITSAP CO-UNREGULATEDACCOUNTING ADJUSTMENTSFINCHG</v>
          </cell>
          <cell r="J877" t="str">
            <v>FINCHG</v>
          </cell>
          <cell r="K877" t="str">
            <v>LATE FEE</v>
          </cell>
          <cell r="S877">
            <v>0</v>
          </cell>
          <cell r="T877">
            <v>-1</v>
          </cell>
          <cell r="U877">
            <v>0</v>
          </cell>
          <cell r="V877">
            <v>0</v>
          </cell>
          <cell r="W877">
            <v>0</v>
          </cell>
          <cell r="X877">
            <v>0</v>
          </cell>
          <cell r="Y877">
            <v>0</v>
          </cell>
          <cell r="Z877">
            <v>0</v>
          </cell>
          <cell r="AA877">
            <v>0</v>
          </cell>
          <cell r="AB877">
            <v>0</v>
          </cell>
          <cell r="AC877">
            <v>0</v>
          </cell>
          <cell r="AD877">
            <v>0</v>
          </cell>
        </row>
        <row r="878">
          <cell r="B878" t="str">
            <v>KITSAP CO-UNREGULATEDCOMMERCIAL RECYCLE96CRCOGE1</v>
          </cell>
          <cell r="J878" t="str">
            <v>96CRCOGE1</v>
          </cell>
          <cell r="K878" t="str">
            <v>96 COMMINGLE WG-EOW</v>
          </cell>
          <cell r="S878">
            <v>0</v>
          </cell>
          <cell r="T878">
            <v>64.95</v>
          </cell>
          <cell r="U878">
            <v>0</v>
          </cell>
          <cell r="V878">
            <v>0</v>
          </cell>
          <cell r="W878">
            <v>0</v>
          </cell>
          <cell r="X878">
            <v>0</v>
          </cell>
          <cell r="Y878">
            <v>0</v>
          </cell>
          <cell r="Z878">
            <v>0</v>
          </cell>
          <cell r="AA878">
            <v>0</v>
          </cell>
          <cell r="AB878">
            <v>0</v>
          </cell>
          <cell r="AC878">
            <v>0</v>
          </cell>
          <cell r="AD878">
            <v>0</v>
          </cell>
        </row>
        <row r="879">
          <cell r="B879" t="str">
            <v>KITSAP CO-UNREGULATEDCOMMERCIAL RECYCLE96CRCOGM1</v>
          </cell>
          <cell r="J879" t="str">
            <v>96CRCOGM1</v>
          </cell>
          <cell r="K879" t="str">
            <v>96 COMMINGLE WGMNTHLY</v>
          </cell>
          <cell r="S879">
            <v>0</v>
          </cell>
          <cell r="T879">
            <v>83.35</v>
          </cell>
          <cell r="U879">
            <v>0</v>
          </cell>
          <cell r="V879">
            <v>0</v>
          </cell>
          <cell r="W879">
            <v>0</v>
          </cell>
          <cell r="X879">
            <v>0</v>
          </cell>
          <cell r="Y879">
            <v>0</v>
          </cell>
          <cell r="Z879">
            <v>0</v>
          </cell>
          <cell r="AA879">
            <v>0</v>
          </cell>
          <cell r="AB879">
            <v>0</v>
          </cell>
          <cell r="AC879">
            <v>0</v>
          </cell>
          <cell r="AD879">
            <v>0</v>
          </cell>
        </row>
        <row r="880">
          <cell r="B880" t="str">
            <v>KITSAP CO-UNREGULATEDCOMMERCIAL RECYCLE96CRCOGW1</v>
          </cell>
          <cell r="J880" t="str">
            <v>96CRCOGW1</v>
          </cell>
          <cell r="K880" t="str">
            <v>96 COMMINGLE WG-WEEKLY</v>
          </cell>
          <cell r="S880">
            <v>0</v>
          </cell>
          <cell r="T880">
            <v>533.75</v>
          </cell>
          <cell r="U880">
            <v>0</v>
          </cell>
          <cell r="V880">
            <v>0</v>
          </cell>
          <cell r="W880">
            <v>0</v>
          </cell>
          <cell r="X880">
            <v>0</v>
          </cell>
          <cell r="Y880">
            <v>0</v>
          </cell>
          <cell r="Z880">
            <v>0</v>
          </cell>
          <cell r="AA880">
            <v>0</v>
          </cell>
          <cell r="AB880">
            <v>0</v>
          </cell>
          <cell r="AC880">
            <v>0</v>
          </cell>
          <cell r="AD880">
            <v>0</v>
          </cell>
        </row>
        <row r="881">
          <cell r="B881" t="str">
            <v>KITSAP CO-UNREGULATEDCOMMERCIAL RECYCLE96CRCONGE1</v>
          </cell>
          <cell r="J881" t="str">
            <v>96CRCONGE1</v>
          </cell>
          <cell r="K881" t="str">
            <v>96 COMMINGLE NG-EOW</v>
          </cell>
          <cell r="S881">
            <v>0</v>
          </cell>
          <cell r="T881">
            <v>367.02</v>
          </cell>
          <cell r="U881">
            <v>0</v>
          </cell>
          <cell r="V881">
            <v>0</v>
          </cell>
          <cell r="W881">
            <v>0</v>
          </cell>
          <cell r="X881">
            <v>0</v>
          </cell>
          <cell r="Y881">
            <v>0</v>
          </cell>
          <cell r="Z881">
            <v>0</v>
          </cell>
          <cell r="AA881">
            <v>0</v>
          </cell>
          <cell r="AB881">
            <v>0</v>
          </cell>
          <cell r="AC881">
            <v>0</v>
          </cell>
          <cell r="AD881">
            <v>0</v>
          </cell>
        </row>
        <row r="882">
          <cell r="B882" t="str">
            <v>KITSAP CO-UNREGULATEDCOMMERCIAL RECYCLE96CRCONGM1</v>
          </cell>
          <cell r="J882" t="str">
            <v>96CRCONGM1</v>
          </cell>
          <cell r="K882" t="str">
            <v>96 COMMINGLE NG-MNTHLY</v>
          </cell>
          <cell r="S882">
            <v>0</v>
          </cell>
          <cell r="T882">
            <v>133.36000000000001</v>
          </cell>
          <cell r="U882">
            <v>0</v>
          </cell>
          <cell r="V882">
            <v>0</v>
          </cell>
          <cell r="W882">
            <v>0</v>
          </cell>
          <cell r="X882">
            <v>0</v>
          </cell>
          <cell r="Y882">
            <v>0</v>
          </cell>
          <cell r="Z882">
            <v>0</v>
          </cell>
          <cell r="AA882">
            <v>0</v>
          </cell>
          <cell r="AB882">
            <v>0</v>
          </cell>
          <cell r="AC882">
            <v>0</v>
          </cell>
          <cell r="AD882">
            <v>0</v>
          </cell>
        </row>
        <row r="883">
          <cell r="B883" t="str">
            <v>KITSAP CO-UNREGULATEDCOMMERCIAL RECYCLE96CRCONGW1</v>
          </cell>
          <cell r="J883" t="str">
            <v>96CRCONGW1</v>
          </cell>
          <cell r="K883" t="str">
            <v>96 COMMINGLE NG-WEEKLY</v>
          </cell>
          <cell r="S883">
            <v>0</v>
          </cell>
          <cell r="T883">
            <v>606.96</v>
          </cell>
          <cell r="U883">
            <v>0</v>
          </cell>
          <cell r="V883">
            <v>0</v>
          </cell>
          <cell r="W883">
            <v>0</v>
          </cell>
          <cell r="X883">
            <v>0</v>
          </cell>
          <cell r="Y883">
            <v>0</v>
          </cell>
          <cell r="Z883">
            <v>0</v>
          </cell>
          <cell r="AA883">
            <v>0</v>
          </cell>
          <cell r="AB883">
            <v>0</v>
          </cell>
          <cell r="AC883">
            <v>0</v>
          </cell>
          <cell r="AD883">
            <v>0</v>
          </cell>
        </row>
        <row r="884">
          <cell r="B884" t="str">
            <v xml:space="preserve">KITSAP CO-UNREGULATEDCOMMERCIAL RECYCLER2YDOCCE </v>
          </cell>
          <cell r="J884" t="str">
            <v xml:space="preserve">R2YDOCCE </v>
          </cell>
          <cell r="K884" t="str">
            <v>2YD OCC-EOW</v>
          </cell>
          <cell r="S884">
            <v>0</v>
          </cell>
          <cell r="T884">
            <v>281.64</v>
          </cell>
          <cell r="U884">
            <v>0</v>
          </cell>
          <cell r="V884">
            <v>0</v>
          </cell>
          <cell r="W884">
            <v>0</v>
          </cell>
          <cell r="X884">
            <v>0</v>
          </cell>
          <cell r="Y884">
            <v>0</v>
          </cell>
          <cell r="Z884">
            <v>0</v>
          </cell>
          <cell r="AA884">
            <v>0</v>
          </cell>
          <cell r="AB884">
            <v>0</v>
          </cell>
          <cell r="AC884">
            <v>0</v>
          </cell>
          <cell r="AD884">
            <v>0</v>
          </cell>
        </row>
        <row r="885">
          <cell r="B885" t="str">
            <v>KITSAP CO-UNREGULATEDCOMMERCIAL RECYCLER2YDOCCEX</v>
          </cell>
          <cell r="J885" t="str">
            <v>R2YDOCCEX</v>
          </cell>
          <cell r="K885" t="str">
            <v>2YD OCC-EXTRA CONTAINER</v>
          </cell>
          <cell r="S885">
            <v>0</v>
          </cell>
          <cell r="T885">
            <v>139.61000000000001</v>
          </cell>
          <cell r="U885">
            <v>0</v>
          </cell>
          <cell r="V885">
            <v>0</v>
          </cell>
          <cell r="W885">
            <v>0</v>
          </cell>
          <cell r="X885">
            <v>0</v>
          </cell>
          <cell r="Y885">
            <v>0</v>
          </cell>
          <cell r="Z885">
            <v>0</v>
          </cell>
          <cell r="AA885">
            <v>0</v>
          </cell>
          <cell r="AB885">
            <v>0</v>
          </cell>
          <cell r="AC885">
            <v>0</v>
          </cell>
          <cell r="AD885">
            <v>0</v>
          </cell>
        </row>
        <row r="886">
          <cell r="B886" t="str">
            <v>KITSAP CO-UNREGULATEDCOMMERCIAL RECYCLER2YDOCCM</v>
          </cell>
          <cell r="J886" t="str">
            <v>R2YDOCCM</v>
          </cell>
          <cell r="K886" t="str">
            <v>2YD OCC-MNTHLY</v>
          </cell>
          <cell r="S886">
            <v>0</v>
          </cell>
          <cell r="T886">
            <v>324.72000000000003</v>
          </cell>
          <cell r="U886">
            <v>0</v>
          </cell>
          <cell r="V886">
            <v>0</v>
          </cell>
          <cell r="W886">
            <v>0</v>
          </cell>
          <cell r="X886">
            <v>0</v>
          </cell>
          <cell r="Y886">
            <v>0</v>
          </cell>
          <cell r="Z886">
            <v>0</v>
          </cell>
          <cell r="AA886">
            <v>0</v>
          </cell>
          <cell r="AB886">
            <v>0</v>
          </cell>
          <cell r="AC886">
            <v>0</v>
          </cell>
          <cell r="AD886">
            <v>0</v>
          </cell>
        </row>
        <row r="887">
          <cell r="B887" t="str">
            <v>KITSAP CO-UNREGULATEDCOMMERCIAL RECYCLER2YDOCCW</v>
          </cell>
          <cell r="J887" t="str">
            <v>R2YDOCCW</v>
          </cell>
          <cell r="K887" t="str">
            <v>2YD OCC-WEEKLY</v>
          </cell>
          <cell r="S887">
            <v>0</v>
          </cell>
          <cell r="T887">
            <v>1414.4</v>
          </cell>
          <cell r="U887">
            <v>0</v>
          </cell>
          <cell r="V887">
            <v>0</v>
          </cell>
          <cell r="W887">
            <v>0</v>
          </cell>
          <cell r="X887">
            <v>0</v>
          </cell>
          <cell r="Y887">
            <v>0</v>
          </cell>
          <cell r="Z887">
            <v>0</v>
          </cell>
          <cell r="AA887">
            <v>0</v>
          </cell>
          <cell r="AB887">
            <v>0</v>
          </cell>
          <cell r="AC887">
            <v>0</v>
          </cell>
          <cell r="AD887">
            <v>0</v>
          </cell>
        </row>
        <row r="888">
          <cell r="B888" t="str">
            <v>KITSAP CO-UNREGULATEDCOMMERCIAL RECYCLERECYLOCK</v>
          </cell>
          <cell r="J888" t="str">
            <v>RECYLOCK</v>
          </cell>
          <cell r="K888" t="str">
            <v>LOCK/UNLOCK RECYCLING</v>
          </cell>
          <cell r="S888">
            <v>0</v>
          </cell>
          <cell r="T888">
            <v>27.83</v>
          </cell>
          <cell r="U888">
            <v>0</v>
          </cell>
          <cell r="V888">
            <v>0</v>
          </cell>
          <cell r="W888">
            <v>0</v>
          </cell>
          <cell r="X888">
            <v>0</v>
          </cell>
          <cell r="Y888">
            <v>0</v>
          </cell>
          <cell r="Z888">
            <v>0</v>
          </cell>
          <cell r="AA888">
            <v>0</v>
          </cell>
          <cell r="AB888">
            <v>0</v>
          </cell>
          <cell r="AC888">
            <v>0</v>
          </cell>
          <cell r="AD888">
            <v>0</v>
          </cell>
        </row>
        <row r="889">
          <cell r="B889" t="str">
            <v>KITSAP CO-UNREGULATEDCOMMERCIAL RECYCLE96CRCONGOC</v>
          </cell>
          <cell r="J889" t="str">
            <v>96CRCONGOC</v>
          </cell>
          <cell r="K889" t="str">
            <v>96 COMMINGLE NGON CALL</v>
          </cell>
          <cell r="S889">
            <v>0</v>
          </cell>
          <cell r="T889">
            <v>16.670000000000002</v>
          </cell>
          <cell r="U889">
            <v>0</v>
          </cell>
          <cell r="V889">
            <v>0</v>
          </cell>
          <cell r="W889">
            <v>0</v>
          </cell>
          <cell r="X889">
            <v>0</v>
          </cell>
          <cell r="Y889">
            <v>0</v>
          </cell>
          <cell r="Z889">
            <v>0</v>
          </cell>
          <cell r="AA889">
            <v>0</v>
          </cell>
          <cell r="AB889">
            <v>0</v>
          </cell>
          <cell r="AC889">
            <v>0</v>
          </cell>
          <cell r="AD889">
            <v>0</v>
          </cell>
        </row>
        <row r="890">
          <cell r="B890" t="str">
            <v>KITSAP CO-UNREGULATEDCOMMERCIAL RECYCLEDEL-REC</v>
          </cell>
          <cell r="J890" t="str">
            <v>DEL-REC</v>
          </cell>
          <cell r="K890" t="str">
            <v>DELIVER RECYCLE BIN</v>
          </cell>
          <cell r="S890">
            <v>0</v>
          </cell>
          <cell r="T890">
            <v>30</v>
          </cell>
          <cell r="U890">
            <v>0</v>
          </cell>
          <cell r="V890">
            <v>0</v>
          </cell>
          <cell r="W890">
            <v>0</v>
          </cell>
          <cell r="X890">
            <v>0</v>
          </cell>
          <cell r="Y890">
            <v>0</v>
          </cell>
          <cell r="Z890">
            <v>0</v>
          </cell>
          <cell r="AA890">
            <v>0</v>
          </cell>
          <cell r="AB890">
            <v>0</v>
          </cell>
          <cell r="AC890">
            <v>0</v>
          </cell>
          <cell r="AD890">
            <v>0</v>
          </cell>
        </row>
        <row r="891">
          <cell r="B891" t="str">
            <v>KITSAP CO-UNREGULATEDCOMMERCIAL RECYCLER2YDOCCOC</v>
          </cell>
          <cell r="J891" t="str">
            <v>R2YDOCCOC</v>
          </cell>
          <cell r="K891" t="str">
            <v>2YD OCC-ON CALL</v>
          </cell>
          <cell r="S891">
            <v>0</v>
          </cell>
          <cell r="T891">
            <v>72.16</v>
          </cell>
          <cell r="U891">
            <v>0</v>
          </cell>
          <cell r="V891">
            <v>0</v>
          </cell>
          <cell r="W891">
            <v>0</v>
          </cell>
          <cell r="X891">
            <v>0</v>
          </cell>
          <cell r="Y891">
            <v>0</v>
          </cell>
          <cell r="Z891">
            <v>0</v>
          </cell>
          <cell r="AA891">
            <v>0</v>
          </cell>
          <cell r="AB891">
            <v>0</v>
          </cell>
          <cell r="AC891">
            <v>0</v>
          </cell>
          <cell r="AD891">
            <v>0</v>
          </cell>
        </row>
        <row r="892">
          <cell r="B892" t="str">
            <v>KITSAP CO-UNREGULATEDCOMMERCIAL RECYCLERECYLOCK</v>
          </cell>
          <cell r="J892" t="str">
            <v>RECYLOCK</v>
          </cell>
          <cell r="K892" t="str">
            <v>LOCK/UNLOCK RECYCLING</v>
          </cell>
          <cell r="S892">
            <v>0</v>
          </cell>
          <cell r="T892">
            <v>7.59</v>
          </cell>
          <cell r="U892">
            <v>0</v>
          </cell>
          <cell r="V892">
            <v>0</v>
          </cell>
          <cell r="W892">
            <v>0</v>
          </cell>
          <cell r="X892">
            <v>0</v>
          </cell>
          <cell r="Y892">
            <v>0</v>
          </cell>
          <cell r="Z892">
            <v>0</v>
          </cell>
          <cell r="AA892">
            <v>0</v>
          </cell>
          <cell r="AB892">
            <v>0</v>
          </cell>
          <cell r="AC892">
            <v>0</v>
          </cell>
          <cell r="AD892">
            <v>0</v>
          </cell>
        </row>
        <row r="893">
          <cell r="B893" t="str">
            <v>KITSAP CO-UNREGULATEDCOMMERCIAL RECYCLEROLLOUTOCC</v>
          </cell>
          <cell r="J893" t="str">
            <v>ROLLOUTOCC</v>
          </cell>
          <cell r="K893" t="str">
            <v>ROLL OUT FEE - RECYCLE</v>
          </cell>
          <cell r="S893">
            <v>0</v>
          </cell>
          <cell r="T893">
            <v>100.8</v>
          </cell>
          <cell r="U893">
            <v>0</v>
          </cell>
          <cell r="V893">
            <v>0</v>
          </cell>
          <cell r="W893">
            <v>0</v>
          </cell>
          <cell r="X893">
            <v>0</v>
          </cell>
          <cell r="Y893">
            <v>0</v>
          </cell>
          <cell r="Z893">
            <v>0</v>
          </cell>
          <cell r="AA893">
            <v>0</v>
          </cell>
          <cell r="AB893">
            <v>0</v>
          </cell>
          <cell r="AC893">
            <v>0</v>
          </cell>
          <cell r="AD893">
            <v>0</v>
          </cell>
        </row>
        <row r="894">
          <cell r="B894" t="str">
            <v>KITSAP CO-UNREGULATEDCOMMERCIAL RECYCLEWLKNRECY</v>
          </cell>
          <cell r="J894" t="str">
            <v>WLKNRECY</v>
          </cell>
          <cell r="K894" t="str">
            <v>WALK IN RECYCLE</v>
          </cell>
          <cell r="S894">
            <v>0</v>
          </cell>
          <cell r="T894">
            <v>82.46</v>
          </cell>
          <cell r="U894">
            <v>0</v>
          </cell>
          <cell r="V894">
            <v>0</v>
          </cell>
          <cell r="W894">
            <v>0</v>
          </cell>
          <cell r="X894">
            <v>0</v>
          </cell>
          <cell r="Y894">
            <v>0</v>
          </cell>
          <cell r="Z894">
            <v>0</v>
          </cell>
          <cell r="AA894">
            <v>0</v>
          </cell>
          <cell r="AB894">
            <v>0</v>
          </cell>
          <cell r="AC894">
            <v>0</v>
          </cell>
          <cell r="AD894">
            <v>0</v>
          </cell>
        </row>
        <row r="895">
          <cell r="B895" t="str">
            <v>KITSAP CO-UNREGULATEDPAYMENTSCC-KOL</v>
          </cell>
          <cell r="J895" t="str">
            <v>CC-KOL</v>
          </cell>
          <cell r="K895" t="str">
            <v>ONLINE PAYMENT-CC</v>
          </cell>
          <cell r="S895">
            <v>0</v>
          </cell>
          <cell r="T895">
            <v>-930.82</v>
          </cell>
          <cell r="U895">
            <v>0</v>
          </cell>
          <cell r="V895">
            <v>0</v>
          </cell>
          <cell r="W895">
            <v>0</v>
          </cell>
          <cell r="X895">
            <v>0</v>
          </cell>
          <cell r="Y895">
            <v>0</v>
          </cell>
          <cell r="Z895">
            <v>0</v>
          </cell>
          <cell r="AA895">
            <v>0</v>
          </cell>
          <cell r="AB895">
            <v>0</v>
          </cell>
          <cell r="AC895">
            <v>0</v>
          </cell>
          <cell r="AD895">
            <v>0</v>
          </cell>
        </row>
        <row r="896">
          <cell r="B896" t="str">
            <v>KITSAP CO-UNREGULATEDPAYMENTSPAY</v>
          </cell>
          <cell r="J896" t="str">
            <v>PAY</v>
          </cell>
          <cell r="K896" t="str">
            <v>PAYMENT-THANK YOU!</v>
          </cell>
          <cell r="S896">
            <v>0</v>
          </cell>
          <cell r="T896">
            <v>-527.76</v>
          </cell>
          <cell r="U896">
            <v>0</v>
          </cell>
          <cell r="V896">
            <v>0</v>
          </cell>
          <cell r="W896">
            <v>0</v>
          </cell>
          <cell r="X896">
            <v>0</v>
          </cell>
          <cell r="Y896">
            <v>0</v>
          </cell>
          <cell r="Z896">
            <v>0</v>
          </cell>
          <cell r="AA896">
            <v>0</v>
          </cell>
          <cell r="AB896">
            <v>0</v>
          </cell>
          <cell r="AC896">
            <v>0</v>
          </cell>
          <cell r="AD896">
            <v>0</v>
          </cell>
        </row>
        <row r="897">
          <cell r="B897" t="str">
            <v>KITSAP CO-UNREGULATEDPAYMENTSPAY-CFREE</v>
          </cell>
          <cell r="J897" t="str">
            <v>PAY-CFREE</v>
          </cell>
          <cell r="K897" t="str">
            <v>PAYMENT-THANK YOU</v>
          </cell>
          <cell r="S897">
            <v>0</v>
          </cell>
          <cell r="T897">
            <v>-167.35</v>
          </cell>
          <cell r="U897">
            <v>0</v>
          </cell>
          <cell r="V897">
            <v>0</v>
          </cell>
          <cell r="W897">
            <v>0</v>
          </cell>
          <cell r="X897">
            <v>0</v>
          </cell>
          <cell r="Y897">
            <v>0</v>
          </cell>
          <cell r="Z897">
            <v>0</v>
          </cell>
          <cell r="AA897">
            <v>0</v>
          </cell>
          <cell r="AB897">
            <v>0</v>
          </cell>
          <cell r="AC897">
            <v>0</v>
          </cell>
          <cell r="AD897">
            <v>0</v>
          </cell>
        </row>
        <row r="898">
          <cell r="B898" t="str">
            <v>KITSAP CO-UNREGULATEDPAYMENTSPAY-KOL</v>
          </cell>
          <cell r="J898" t="str">
            <v>PAY-KOL</v>
          </cell>
          <cell r="K898" t="str">
            <v>PAYMENT-THANK YOU - OL</v>
          </cell>
          <cell r="S898">
            <v>0</v>
          </cell>
          <cell r="T898">
            <v>-628.03</v>
          </cell>
          <cell r="U898">
            <v>0</v>
          </cell>
          <cell r="V898">
            <v>0</v>
          </cell>
          <cell r="W898">
            <v>0</v>
          </cell>
          <cell r="X898">
            <v>0</v>
          </cell>
          <cell r="Y898">
            <v>0</v>
          </cell>
          <cell r="Z898">
            <v>0</v>
          </cell>
          <cell r="AA898">
            <v>0</v>
          </cell>
          <cell r="AB898">
            <v>0</v>
          </cell>
          <cell r="AC898">
            <v>0</v>
          </cell>
          <cell r="AD898">
            <v>0</v>
          </cell>
        </row>
        <row r="899">
          <cell r="B899" t="str">
            <v>KITSAP CO-UNREGULATEDPAYMENTSPAY-OAK</v>
          </cell>
          <cell r="J899" t="str">
            <v>PAY-OAK</v>
          </cell>
          <cell r="K899" t="str">
            <v>OAKLEAF PAYMENT</v>
          </cell>
          <cell r="S899">
            <v>0</v>
          </cell>
          <cell r="T899">
            <v>-313.85000000000002</v>
          </cell>
          <cell r="U899">
            <v>0</v>
          </cell>
          <cell r="V899">
            <v>0</v>
          </cell>
          <cell r="W899">
            <v>0</v>
          </cell>
          <cell r="X899">
            <v>0</v>
          </cell>
          <cell r="Y899">
            <v>0</v>
          </cell>
          <cell r="Z899">
            <v>0</v>
          </cell>
          <cell r="AA899">
            <v>0</v>
          </cell>
          <cell r="AB899">
            <v>0</v>
          </cell>
          <cell r="AC899">
            <v>0</v>
          </cell>
          <cell r="AD899">
            <v>0</v>
          </cell>
        </row>
        <row r="900">
          <cell r="B900" t="str">
            <v>KITSAP CO-UNREGULATEDPAYMENTSPAY-RPPS</v>
          </cell>
          <cell r="J900" t="str">
            <v>PAY-RPPS</v>
          </cell>
          <cell r="K900" t="str">
            <v>RPSS PAYMENT</v>
          </cell>
          <cell r="S900">
            <v>0</v>
          </cell>
          <cell r="T900">
            <v>-112.08</v>
          </cell>
          <cell r="U900">
            <v>0</v>
          </cell>
          <cell r="V900">
            <v>0</v>
          </cell>
          <cell r="W900">
            <v>0</v>
          </cell>
          <cell r="X900">
            <v>0</v>
          </cell>
          <cell r="Y900">
            <v>0</v>
          </cell>
          <cell r="Z900">
            <v>0</v>
          </cell>
          <cell r="AA900">
            <v>0</v>
          </cell>
          <cell r="AB900">
            <v>0</v>
          </cell>
          <cell r="AC900">
            <v>0</v>
          </cell>
          <cell r="AD900">
            <v>0</v>
          </cell>
        </row>
        <row r="901">
          <cell r="B901" t="str">
            <v>KITSAP CO-UNREGULATEDPAYMENTSPAYL</v>
          </cell>
          <cell r="J901" t="str">
            <v>PAYL</v>
          </cell>
          <cell r="K901" t="str">
            <v>PAYMENT-THANK YOU!</v>
          </cell>
          <cell r="S901">
            <v>0</v>
          </cell>
          <cell r="T901">
            <v>-1117.6500000000001</v>
          </cell>
          <cell r="U901">
            <v>0</v>
          </cell>
          <cell r="V901">
            <v>0</v>
          </cell>
          <cell r="W901">
            <v>0</v>
          </cell>
          <cell r="X901">
            <v>0</v>
          </cell>
          <cell r="Y901">
            <v>0</v>
          </cell>
          <cell r="Z901">
            <v>0</v>
          </cell>
          <cell r="AA901">
            <v>0</v>
          </cell>
          <cell r="AB901">
            <v>0</v>
          </cell>
          <cell r="AC901">
            <v>0</v>
          </cell>
          <cell r="AD901">
            <v>0</v>
          </cell>
        </row>
        <row r="902">
          <cell r="B902" t="str">
            <v>KITSAP CO-UNREGULATEDROLLOFFROLIDRECY</v>
          </cell>
          <cell r="J902" t="str">
            <v>ROLIDRECY</v>
          </cell>
          <cell r="K902" t="str">
            <v>ROLL OFF LID-RECYCLE</v>
          </cell>
          <cell r="S902">
            <v>0</v>
          </cell>
          <cell r="T902">
            <v>14.56</v>
          </cell>
          <cell r="U902">
            <v>0</v>
          </cell>
          <cell r="V902">
            <v>0</v>
          </cell>
          <cell r="W902">
            <v>0</v>
          </cell>
          <cell r="X902">
            <v>0</v>
          </cell>
          <cell r="Y902">
            <v>0</v>
          </cell>
          <cell r="Z902">
            <v>0</v>
          </cell>
          <cell r="AA902">
            <v>0</v>
          </cell>
          <cell r="AB902">
            <v>0</v>
          </cell>
          <cell r="AC902">
            <v>0</v>
          </cell>
          <cell r="AD902">
            <v>0</v>
          </cell>
        </row>
        <row r="903">
          <cell r="B903" t="str">
            <v>KITSAP CO-UNREGULATEDROLLOFFRORENT20DRECY</v>
          </cell>
          <cell r="J903" t="str">
            <v>RORENT20DRECY</v>
          </cell>
          <cell r="K903" t="str">
            <v>ROLL OFF RENT DAILY-RECYL</v>
          </cell>
          <cell r="S903">
            <v>0</v>
          </cell>
          <cell r="T903">
            <v>444.74</v>
          </cell>
          <cell r="U903">
            <v>0</v>
          </cell>
          <cell r="V903">
            <v>0</v>
          </cell>
          <cell r="W903">
            <v>0</v>
          </cell>
          <cell r="X903">
            <v>0</v>
          </cell>
          <cell r="Y903">
            <v>0</v>
          </cell>
          <cell r="Z903">
            <v>0</v>
          </cell>
          <cell r="AA903">
            <v>0</v>
          </cell>
          <cell r="AB903">
            <v>0</v>
          </cell>
          <cell r="AC903">
            <v>0</v>
          </cell>
          <cell r="AD903">
            <v>0</v>
          </cell>
        </row>
        <row r="904">
          <cell r="B904" t="str">
            <v>KITSAP CO-UNREGULATEDROLLOFFRECYHAUL</v>
          </cell>
          <cell r="J904" t="str">
            <v>RECYHAUL</v>
          </cell>
          <cell r="K904" t="str">
            <v>ROLL OFF RECYCLE HAUL</v>
          </cell>
          <cell r="S904">
            <v>0</v>
          </cell>
          <cell r="T904">
            <v>487.4</v>
          </cell>
          <cell r="U904">
            <v>0</v>
          </cell>
          <cell r="V904">
            <v>0</v>
          </cell>
          <cell r="W904">
            <v>0</v>
          </cell>
          <cell r="X904">
            <v>0</v>
          </cell>
          <cell r="Y904">
            <v>0</v>
          </cell>
          <cell r="Z904">
            <v>0</v>
          </cell>
          <cell r="AA904">
            <v>0</v>
          </cell>
          <cell r="AB904">
            <v>0</v>
          </cell>
          <cell r="AC904">
            <v>0</v>
          </cell>
          <cell r="AD904">
            <v>0</v>
          </cell>
        </row>
        <row r="905">
          <cell r="B905" t="str">
            <v>KITSAP CO-UNREGULATEDROLLOFFRODELRECY</v>
          </cell>
          <cell r="J905" t="str">
            <v>RODELRECY</v>
          </cell>
          <cell r="K905" t="str">
            <v>ROLL OFF DELIVER-RECYCLE</v>
          </cell>
          <cell r="S905">
            <v>0</v>
          </cell>
          <cell r="T905">
            <v>155.91999999999999</v>
          </cell>
          <cell r="U905">
            <v>0</v>
          </cell>
          <cell r="V905">
            <v>0</v>
          </cell>
          <cell r="W905">
            <v>0</v>
          </cell>
          <cell r="X905">
            <v>0</v>
          </cell>
          <cell r="Y905">
            <v>0</v>
          </cell>
          <cell r="Z905">
            <v>0</v>
          </cell>
          <cell r="AA905">
            <v>0</v>
          </cell>
          <cell r="AB905">
            <v>0</v>
          </cell>
          <cell r="AC905">
            <v>0</v>
          </cell>
          <cell r="AD905">
            <v>0</v>
          </cell>
        </row>
        <row r="906">
          <cell r="B906" t="str">
            <v>KITSAP CO-UNREGULATEDSURCFUEL-RECY MASON</v>
          </cell>
          <cell r="J906" t="str">
            <v>FUEL-RECY MASON</v>
          </cell>
          <cell r="K906" t="str">
            <v>FUEL &amp; MATERIAL SURCHARGE</v>
          </cell>
          <cell r="S906">
            <v>0</v>
          </cell>
          <cell r="T906">
            <v>0</v>
          </cell>
          <cell r="U906">
            <v>0</v>
          </cell>
          <cell r="V906">
            <v>0</v>
          </cell>
          <cell r="W906">
            <v>0</v>
          </cell>
          <cell r="X906">
            <v>0</v>
          </cell>
          <cell r="Y906">
            <v>0</v>
          </cell>
          <cell r="Z906">
            <v>0</v>
          </cell>
          <cell r="AA906">
            <v>0</v>
          </cell>
          <cell r="AB906">
            <v>0</v>
          </cell>
          <cell r="AC906">
            <v>0</v>
          </cell>
          <cell r="AD906">
            <v>0</v>
          </cell>
        </row>
        <row r="907">
          <cell r="B907" t="str">
            <v>KITSAP CO-UNREGULATEDTAXESSALES TAX</v>
          </cell>
          <cell r="J907" t="str">
            <v>SALES TAX</v>
          </cell>
          <cell r="K907" t="str">
            <v>8.5% Sales Tax</v>
          </cell>
          <cell r="S907">
            <v>0</v>
          </cell>
          <cell r="T907">
            <v>51.07</v>
          </cell>
          <cell r="U907">
            <v>0</v>
          </cell>
          <cell r="V907">
            <v>0</v>
          </cell>
          <cell r="W907">
            <v>0</v>
          </cell>
          <cell r="X907">
            <v>0</v>
          </cell>
          <cell r="Y907">
            <v>0</v>
          </cell>
          <cell r="Z907">
            <v>0</v>
          </cell>
          <cell r="AA907">
            <v>0</v>
          </cell>
          <cell r="AB907">
            <v>0</v>
          </cell>
          <cell r="AC907">
            <v>0</v>
          </cell>
          <cell r="AD907">
            <v>0</v>
          </cell>
        </row>
        <row r="908">
          <cell r="B908" t="str">
            <v xml:space="preserve">MASON CO-REGULATEDACCOUNTING ADJUSTMENTSBD </v>
          </cell>
          <cell r="J908" t="str">
            <v xml:space="preserve">BD </v>
          </cell>
          <cell r="K908" t="str">
            <v>W\O BAD DEBT</v>
          </cell>
          <cell r="S908">
            <v>0</v>
          </cell>
          <cell r="T908">
            <v>-14.01</v>
          </cell>
          <cell r="U908">
            <v>0</v>
          </cell>
          <cell r="V908">
            <v>0</v>
          </cell>
          <cell r="W908">
            <v>0</v>
          </cell>
          <cell r="X908">
            <v>0</v>
          </cell>
          <cell r="Y908">
            <v>0</v>
          </cell>
          <cell r="Z908">
            <v>0</v>
          </cell>
          <cell r="AA908">
            <v>0</v>
          </cell>
          <cell r="AB908">
            <v>0</v>
          </cell>
          <cell r="AC908">
            <v>0</v>
          </cell>
          <cell r="AD908">
            <v>0</v>
          </cell>
        </row>
        <row r="909">
          <cell r="B909" t="str">
            <v>MASON CO-REGULATEDACCOUNTING ADJUSTMENTSBDR</v>
          </cell>
          <cell r="J909" t="str">
            <v>BDR</v>
          </cell>
          <cell r="K909" t="str">
            <v>BAD DEBT RECOVERY</v>
          </cell>
          <cell r="S909">
            <v>0</v>
          </cell>
          <cell r="T909">
            <v>136.63</v>
          </cell>
          <cell r="U909">
            <v>0</v>
          </cell>
          <cell r="V909">
            <v>0</v>
          </cell>
          <cell r="W909">
            <v>0</v>
          </cell>
          <cell r="X909">
            <v>0</v>
          </cell>
          <cell r="Y909">
            <v>0</v>
          </cell>
          <cell r="Z909">
            <v>0</v>
          </cell>
          <cell r="AA909">
            <v>0</v>
          </cell>
          <cell r="AB909">
            <v>0</v>
          </cell>
          <cell r="AC909">
            <v>0</v>
          </cell>
          <cell r="AD909">
            <v>0</v>
          </cell>
        </row>
        <row r="910">
          <cell r="B910" t="str">
            <v>MASON CO-REGULATEDACCOUNTING ADJUSTMENTSFINCHG</v>
          </cell>
          <cell r="J910" t="str">
            <v>FINCHG</v>
          </cell>
          <cell r="K910" t="str">
            <v>LATE FEE</v>
          </cell>
          <cell r="S910">
            <v>0</v>
          </cell>
          <cell r="T910">
            <v>-5</v>
          </cell>
          <cell r="U910">
            <v>0</v>
          </cell>
          <cell r="V910">
            <v>0</v>
          </cell>
          <cell r="W910">
            <v>0</v>
          </cell>
          <cell r="X910">
            <v>0</v>
          </cell>
          <cell r="Y910">
            <v>0</v>
          </cell>
          <cell r="Z910">
            <v>0</v>
          </cell>
          <cell r="AA910">
            <v>0</v>
          </cell>
          <cell r="AB910">
            <v>0</v>
          </cell>
          <cell r="AC910">
            <v>0</v>
          </cell>
          <cell r="AD910">
            <v>0</v>
          </cell>
        </row>
        <row r="911">
          <cell r="B911" t="str">
            <v>MASON CO-REGULATEDACCOUNTING ADJUSTMENTSMM</v>
          </cell>
          <cell r="J911" t="str">
            <v>MM</v>
          </cell>
          <cell r="K911" t="str">
            <v>MOVE MONEY</v>
          </cell>
          <cell r="S911">
            <v>0</v>
          </cell>
          <cell r="T911">
            <v>263.25</v>
          </cell>
          <cell r="U911">
            <v>0</v>
          </cell>
          <cell r="V911">
            <v>0</v>
          </cell>
          <cell r="W911">
            <v>0</v>
          </cell>
          <cell r="X911">
            <v>0</v>
          </cell>
          <cell r="Y911">
            <v>0</v>
          </cell>
          <cell r="Z911">
            <v>0</v>
          </cell>
          <cell r="AA911">
            <v>0</v>
          </cell>
          <cell r="AB911">
            <v>0</v>
          </cell>
          <cell r="AC911">
            <v>0</v>
          </cell>
          <cell r="AD911">
            <v>0</v>
          </cell>
        </row>
        <row r="912">
          <cell r="B912" t="str">
            <v>MASON CO-REGULATEDACCOUNTING ADJUSTMENTSNSF FEES</v>
          </cell>
          <cell r="J912" t="str">
            <v>NSF FEES</v>
          </cell>
          <cell r="K912" t="str">
            <v>RETURNED CHECK FEE</v>
          </cell>
          <cell r="S912">
            <v>0</v>
          </cell>
          <cell r="T912">
            <v>21.55</v>
          </cell>
          <cell r="U912">
            <v>0</v>
          </cell>
          <cell r="V912">
            <v>0</v>
          </cell>
          <cell r="W912">
            <v>0</v>
          </cell>
          <cell r="X912">
            <v>0</v>
          </cell>
          <cell r="Y912">
            <v>0</v>
          </cell>
          <cell r="Z912">
            <v>0</v>
          </cell>
          <cell r="AA912">
            <v>0</v>
          </cell>
          <cell r="AB912">
            <v>0</v>
          </cell>
          <cell r="AC912">
            <v>0</v>
          </cell>
          <cell r="AD912">
            <v>0</v>
          </cell>
        </row>
        <row r="913">
          <cell r="B913" t="str">
            <v>MASON CO-REGULATEDACCOUNTING ADJUSTMENTSREFUND</v>
          </cell>
          <cell r="J913" t="str">
            <v>REFUND</v>
          </cell>
          <cell r="K913" t="str">
            <v>REFUND</v>
          </cell>
          <cell r="S913">
            <v>0</v>
          </cell>
          <cell r="T913">
            <v>737</v>
          </cell>
          <cell r="U913">
            <v>0</v>
          </cell>
          <cell r="V913">
            <v>0</v>
          </cell>
          <cell r="W913">
            <v>0</v>
          </cell>
          <cell r="X913">
            <v>0</v>
          </cell>
          <cell r="Y913">
            <v>0</v>
          </cell>
          <cell r="Z913">
            <v>0</v>
          </cell>
          <cell r="AA913">
            <v>0</v>
          </cell>
          <cell r="AB913">
            <v>0</v>
          </cell>
          <cell r="AC913">
            <v>0</v>
          </cell>
          <cell r="AD913">
            <v>0</v>
          </cell>
        </row>
        <row r="914">
          <cell r="B914" t="str">
            <v>MASON CO-REGULATEDACCOUNTING ADJUSTMENTSRETCK</v>
          </cell>
          <cell r="J914" t="str">
            <v>RETCK</v>
          </cell>
          <cell r="K914" t="str">
            <v>RETURNED CHECK</v>
          </cell>
          <cell r="S914">
            <v>0</v>
          </cell>
          <cell r="T914">
            <v>61.6</v>
          </cell>
          <cell r="U914">
            <v>0</v>
          </cell>
          <cell r="V914">
            <v>0</v>
          </cell>
          <cell r="W914">
            <v>0</v>
          </cell>
          <cell r="X914">
            <v>0</v>
          </cell>
          <cell r="Y914">
            <v>0</v>
          </cell>
          <cell r="Z914">
            <v>0</v>
          </cell>
          <cell r="AA914">
            <v>0</v>
          </cell>
          <cell r="AB914">
            <v>0</v>
          </cell>
          <cell r="AC914">
            <v>0</v>
          </cell>
          <cell r="AD914">
            <v>0</v>
          </cell>
        </row>
        <row r="915">
          <cell r="B915" t="str">
            <v>MASON CO-REGULATEDACCOUNTING ADJUSTMENTSFINCHG</v>
          </cell>
          <cell r="J915" t="str">
            <v>FINCHG</v>
          </cell>
          <cell r="K915" t="str">
            <v>LATE FEE</v>
          </cell>
          <cell r="S915">
            <v>0</v>
          </cell>
          <cell r="T915">
            <v>219.76</v>
          </cell>
          <cell r="U915">
            <v>0</v>
          </cell>
          <cell r="V915">
            <v>0</v>
          </cell>
          <cell r="W915">
            <v>0</v>
          </cell>
          <cell r="X915">
            <v>0</v>
          </cell>
          <cell r="Y915">
            <v>0</v>
          </cell>
          <cell r="Z915">
            <v>0</v>
          </cell>
          <cell r="AA915">
            <v>0</v>
          </cell>
          <cell r="AB915">
            <v>0</v>
          </cell>
          <cell r="AC915">
            <v>0</v>
          </cell>
          <cell r="AD915">
            <v>0</v>
          </cell>
        </row>
        <row r="916">
          <cell r="B916" t="str">
            <v xml:space="preserve">MASON CO-REGULATEDACCOUNTING ADJUSTMENTSBD </v>
          </cell>
          <cell r="J916" t="str">
            <v xml:space="preserve">BD </v>
          </cell>
          <cell r="K916" t="str">
            <v>W\O BAD DEBT</v>
          </cell>
          <cell r="S916">
            <v>0</v>
          </cell>
          <cell r="T916">
            <v>-7.23</v>
          </cell>
          <cell r="U916">
            <v>0</v>
          </cell>
          <cell r="V916">
            <v>0</v>
          </cell>
          <cell r="W916">
            <v>0</v>
          </cell>
          <cell r="X916">
            <v>0</v>
          </cell>
          <cell r="Y916">
            <v>0</v>
          </cell>
          <cell r="Z916">
            <v>0</v>
          </cell>
          <cell r="AA916">
            <v>0</v>
          </cell>
          <cell r="AB916">
            <v>0</v>
          </cell>
          <cell r="AC916">
            <v>0</v>
          </cell>
          <cell r="AD916">
            <v>0</v>
          </cell>
        </row>
        <row r="917">
          <cell r="B917" t="str">
            <v>MASON CO-REGULATEDACCOUNTING ADJUSTMENTSFINCHG</v>
          </cell>
          <cell r="J917" t="str">
            <v>FINCHG</v>
          </cell>
          <cell r="K917" t="str">
            <v>LATE FEE</v>
          </cell>
          <cell r="S917">
            <v>0</v>
          </cell>
          <cell r="T917">
            <v>-25.82</v>
          </cell>
          <cell r="U917">
            <v>0</v>
          </cell>
          <cell r="V917">
            <v>0</v>
          </cell>
          <cell r="W917">
            <v>0</v>
          </cell>
          <cell r="X917">
            <v>0</v>
          </cell>
          <cell r="Y917">
            <v>0</v>
          </cell>
          <cell r="Z917">
            <v>0</v>
          </cell>
          <cell r="AA917">
            <v>0</v>
          </cell>
          <cell r="AB917">
            <v>0</v>
          </cell>
          <cell r="AC917">
            <v>0</v>
          </cell>
          <cell r="AD917">
            <v>0</v>
          </cell>
        </row>
        <row r="918">
          <cell r="B918" t="str">
            <v>MASON CO-REGULATEDACCOUNTING ADJUSTMENTSMM</v>
          </cell>
          <cell r="J918" t="str">
            <v>MM</v>
          </cell>
          <cell r="K918" t="str">
            <v>MOVE MONEY</v>
          </cell>
          <cell r="S918">
            <v>0</v>
          </cell>
          <cell r="T918">
            <v>-211.32</v>
          </cell>
          <cell r="U918">
            <v>0</v>
          </cell>
          <cell r="V918">
            <v>0</v>
          </cell>
          <cell r="W918">
            <v>0</v>
          </cell>
          <cell r="X918">
            <v>0</v>
          </cell>
          <cell r="Y918">
            <v>0</v>
          </cell>
          <cell r="Z918">
            <v>0</v>
          </cell>
          <cell r="AA918">
            <v>0</v>
          </cell>
          <cell r="AB918">
            <v>0</v>
          </cell>
          <cell r="AC918">
            <v>0</v>
          </cell>
          <cell r="AD918">
            <v>0</v>
          </cell>
        </row>
        <row r="919">
          <cell r="B919" t="str">
            <v>MASON CO-REGULATEDACCOUNTING ADJUSTMENTSRETCK</v>
          </cell>
          <cell r="J919" t="str">
            <v>RETCK</v>
          </cell>
          <cell r="K919" t="str">
            <v>RETURNED CHECK</v>
          </cell>
          <cell r="S919">
            <v>0</v>
          </cell>
          <cell r="T919">
            <v>126.2</v>
          </cell>
          <cell r="U919">
            <v>0</v>
          </cell>
          <cell r="V919">
            <v>0</v>
          </cell>
          <cell r="W919">
            <v>0</v>
          </cell>
          <cell r="X919">
            <v>0</v>
          </cell>
          <cell r="Y919">
            <v>0</v>
          </cell>
          <cell r="Z919">
            <v>0</v>
          </cell>
          <cell r="AA919">
            <v>0</v>
          </cell>
          <cell r="AB919">
            <v>0</v>
          </cell>
          <cell r="AC919">
            <v>0</v>
          </cell>
          <cell r="AD919">
            <v>0</v>
          </cell>
        </row>
        <row r="920">
          <cell r="B920" t="str">
            <v>MASON CO-REGULATEDCOMMERCIAL  FRONTLOADWLKNRE1RECYMA</v>
          </cell>
          <cell r="J920" t="str">
            <v>WLKNRE1RECYMA</v>
          </cell>
          <cell r="K920" t="str">
            <v>WALK IN 5-25FT EOW-RECYCL</v>
          </cell>
          <cell r="S920">
            <v>0</v>
          </cell>
          <cell r="T920">
            <v>5.04</v>
          </cell>
          <cell r="U920">
            <v>0</v>
          </cell>
          <cell r="V920">
            <v>0</v>
          </cell>
          <cell r="W920">
            <v>0</v>
          </cell>
          <cell r="X920">
            <v>0</v>
          </cell>
          <cell r="Y920">
            <v>0</v>
          </cell>
          <cell r="Z920">
            <v>0</v>
          </cell>
          <cell r="AA920">
            <v>0</v>
          </cell>
          <cell r="AB920">
            <v>0</v>
          </cell>
          <cell r="AC920">
            <v>0</v>
          </cell>
          <cell r="AD920">
            <v>0</v>
          </cell>
        </row>
        <row r="921">
          <cell r="B921" t="str">
            <v>MASON CO-REGULATEDCOMMERCIAL  FRONTLOADWLKNRM1RECYMA</v>
          </cell>
          <cell r="J921" t="str">
            <v>WLKNRM1RECYMA</v>
          </cell>
          <cell r="K921" t="str">
            <v>WALK IN 5-25FT MONTHLY-RE</v>
          </cell>
          <cell r="S921">
            <v>0</v>
          </cell>
          <cell r="T921">
            <v>1.1599999999999999</v>
          </cell>
          <cell r="U921">
            <v>0</v>
          </cell>
          <cell r="V921">
            <v>0</v>
          </cell>
          <cell r="W921">
            <v>0</v>
          </cell>
          <cell r="X921">
            <v>0</v>
          </cell>
          <cell r="Y921">
            <v>0</v>
          </cell>
          <cell r="Z921">
            <v>0</v>
          </cell>
          <cell r="AA921">
            <v>0</v>
          </cell>
          <cell r="AB921">
            <v>0</v>
          </cell>
          <cell r="AC921">
            <v>0</v>
          </cell>
          <cell r="AD921">
            <v>0</v>
          </cell>
        </row>
        <row r="922">
          <cell r="B922" t="str">
            <v>MASON CO-REGULATEDCOMMERCIAL  FRONTLOADWLKNRW2RECYMA</v>
          </cell>
          <cell r="J922" t="str">
            <v>WLKNRW2RECYMA</v>
          </cell>
          <cell r="K922" t="str">
            <v>WALK IN OVER 25 ADDITIONA</v>
          </cell>
          <cell r="S922">
            <v>0</v>
          </cell>
          <cell r="T922">
            <v>0.34</v>
          </cell>
          <cell r="U922">
            <v>0</v>
          </cell>
          <cell r="V922">
            <v>0</v>
          </cell>
          <cell r="W922">
            <v>0</v>
          </cell>
          <cell r="X922">
            <v>0</v>
          </cell>
          <cell r="Y922">
            <v>0</v>
          </cell>
          <cell r="Z922">
            <v>0</v>
          </cell>
          <cell r="AA922">
            <v>0</v>
          </cell>
          <cell r="AB922">
            <v>0</v>
          </cell>
          <cell r="AC922">
            <v>0</v>
          </cell>
          <cell r="AD922">
            <v>0</v>
          </cell>
        </row>
        <row r="923">
          <cell r="B923" t="str">
            <v>MASON CO-REGULATEDCOMMERCIAL - REARLOADCOMCAN</v>
          </cell>
          <cell r="J923" t="str">
            <v>COMCAN</v>
          </cell>
          <cell r="K923" t="str">
            <v>COMMERCIAL CAN EXTRA</v>
          </cell>
          <cell r="S923">
            <v>0</v>
          </cell>
          <cell r="T923">
            <v>4.68</v>
          </cell>
          <cell r="U923">
            <v>0</v>
          </cell>
          <cell r="V923">
            <v>0</v>
          </cell>
          <cell r="W923">
            <v>0</v>
          </cell>
          <cell r="X923">
            <v>0</v>
          </cell>
          <cell r="Y923">
            <v>0</v>
          </cell>
          <cell r="Z923">
            <v>0</v>
          </cell>
          <cell r="AA923">
            <v>0</v>
          </cell>
          <cell r="AB923">
            <v>0</v>
          </cell>
          <cell r="AC923">
            <v>0</v>
          </cell>
          <cell r="AD923">
            <v>0</v>
          </cell>
        </row>
        <row r="924">
          <cell r="B924" t="str">
            <v>MASON CO-REGULATEDCOMMERCIAL - REARLOADDAMAGE</v>
          </cell>
          <cell r="J924" t="str">
            <v>DAMAGE</v>
          </cell>
          <cell r="K924" t="str">
            <v>CHARGE FOR DAMAGE</v>
          </cell>
          <cell r="S924">
            <v>0</v>
          </cell>
          <cell r="T924">
            <v>-40.86</v>
          </cell>
          <cell r="U924">
            <v>0</v>
          </cell>
          <cell r="V924">
            <v>0</v>
          </cell>
          <cell r="W924">
            <v>0</v>
          </cell>
          <cell r="X924">
            <v>0</v>
          </cell>
          <cell r="Y924">
            <v>0</v>
          </cell>
          <cell r="Z924">
            <v>0</v>
          </cell>
          <cell r="AA924">
            <v>0</v>
          </cell>
          <cell r="AB924">
            <v>0</v>
          </cell>
          <cell r="AC924">
            <v>0</v>
          </cell>
          <cell r="AD924">
            <v>0</v>
          </cell>
        </row>
        <row r="925">
          <cell r="B925" t="str">
            <v>MASON CO-REGULATEDCOMMERCIAL - REARLOADUNLOCKREF</v>
          </cell>
          <cell r="J925" t="str">
            <v>UNLOCKREF</v>
          </cell>
          <cell r="K925" t="str">
            <v>UNLOCK / UNLATCH REFUSE</v>
          </cell>
          <cell r="S925">
            <v>0</v>
          </cell>
          <cell r="T925">
            <v>2.5299999999999998</v>
          </cell>
          <cell r="U925">
            <v>0</v>
          </cell>
          <cell r="V925">
            <v>0</v>
          </cell>
          <cell r="W925">
            <v>0</v>
          </cell>
          <cell r="X925">
            <v>0</v>
          </cell>
          <cell r="Y925">
            <v>0</v>
          </cell>
          <cell r="Z925">
            <v>0</v>
          </cell>
          <cell r="AA925">
            <v>0</v>
          </cell>
          <cell r="AB925">
            <v>0</v>
          </cell>
          <cell r="AC925">
            <v>0</v>
          </cell>
          <cell r="AD925">
            <v>0</v>
          </cell>
        </row>
        <row r="926">
          <cell r="B926" t="str">
            <v>MASON CO-REGULATEDCOMMERCIAL - REARLOADR1.5YDEM</v>
          </cell>
          <cell r="J926" t="str">
            <v>R1.5YDEM</v>
          </cell>
          <cell r="K926" t="str">
            <v>1.5 YD 1X EOW</v>
          </cell>
          <cell r="S926">
            <v>0</v>
          </cell>
          <cell r="T926">
            <v>7951.16</v>
          </cell>
          <cell r="U926">
            <v>0</v>
          </cell>
          <cell r="V926">
            <v>0</v>
          </cell>
          <cell r="W926">
            <v>0</v>
          </cell>
          <cell r="X926">
            <v>0</v>
          </cell>
          <cell r="Y926">
            <v>0</v>
          </cell>
          <cell r="Z926">
            <v>0</v>
          </cell>
          <cell r="AA926">
            <v>0</v>
          </cell>
          <cell r="AB926">
            <v>0</v>
          </cell>
          <cell r="AC926">
            <v>0</v>
          </cell>
          <cell r="AD926">
            <v>0</v>
          </cell>
        </row>
        <row r="927">
          <cell r="B927" t="str">
            <v>MASON CO-REGULATEDCOMMERCIAL - REARLOADR1.5YDRENTM</v>
          </cell>
          <cell r="J927" t="str">
            <v>R1.5YDRENTM</v>
          </cell>
          <cell r="K927" t="str">
            <v>1.5YD CONTAINER RENT-MTH</v>
          </cell>
          <cell r="S927">
            <v>0</v>
          </cell>
          <cell r="T927">
            <v>2524.92</v>
          </cell>
          <cell r="U927">
            <v>0</v>
          </cell>
          <cell r="V927">
            <v>0</v>
          </cell>
          <cell r="W927">
            <v>0</v>
          </cell>
          <cell r="X927">
            <v>0</v>
          </cell>
          <cell r="Y927">
            <v>0</v>
          </cell>
          <cell r="Z927">
            <v>0</v>
          </cell>
          <cell r="AA927">
            <v>0</v>
          </cell>
          <cell r="AB927">
            <v>0</v>
          </cell>
          <cell r="AC927">
            <v>0</v>
          </cell>
          <cell r="AD927">
            <v>0</v>
          </cell>
        </row>
        <row r="928">
          <cell r="B928" t="str">
            <v>MASON CO-REGULATEDCOMMERCIAL - REARLOADR1.5YDRENTTM</v>
          </cell>
          <cell r="J928" t="str">
            <v>R1.5YDRENTTM</v>
          </cell>
          <cell r="K928" t="str">
            <v>1.5 YD TEMP CONT RENT MON</v>
          </cell>
          <cell r="S928">
            <v>0</v>
          </cell>
          <cell r="T928">
            <v>31.54</v>
          </cell>
          <cell r="U928">
            <v>0</v>
          </cell>
          <cell r="V928">
            <v>0</v>
          </cell>
          <cell r="W928">
            <v>0</v>
          </cell>
          <cell r="X928">
            <v>0</v>
          </cell>
          <cell r="Y928">
            <v>0</v>
          </cell>
          <cell r="Z928">
            <v>0</v>
          </cell>
          <cell r="AA928">
            <v>0</v>
          </cell>
          <cell r="AB928">
            <v>0</v>
          </cell>
          <cell r="AC928">
            <v>0</v>
          </cell>
          <cell r="AD928">
            <v>0</v>
          </cell>
        </row>
        <row r="929">
          <cell r="B929" t="str">
            <v>MASON CO-REGULATEDCOMMERCIAL - REARLOADR1.5YDWM</v>
          </cell>
          <cell r="J929" t="str">
            <v>R1.5YDWM</v>
          </cell>
          <cell r="K929" t="str">
            <v>1.5 YD 1X WEEKLY</v>
          </cell>
          <cell r="S929">
            <v>0</v>
          </cell>
          <cell r="T929">
            <v>6036.92</v>
          </cell>
          <cell r="U929">
            <v>0</v>
          </cell>
          <cell r="V929">
            <v>0</v>
          </cell>
          <cell r="W929">
            <v>0</v>
          </cell>
          <cell r="X929">
            <v>0</v>
          </cell>
          <cell r="Y929">
            <v>0</v>
          </cell>
          <cell r="Z929">
            <v>0</v>
          </cell>
          <cell r="AA929">
            <v>0</v>
          </cell>
          <cell r="AB929">
            <v>0</v>
          </cell>
          <cell r="AC929">
            <v>0</v>
          </cell>
          <cell r="AD929">
            <v>0</v>
          </cell>
        </row>
        <row r="930">
          <cell r="B930" t="str">
            <v>MASON CO-REGULATEDCOMMERCIAL - REARLOADR1YDEM</v>
          </cell>
          <cell r="J930" t="str">
            <v>R1YDEM</v>
          </cell>
          <cell r="K930" t="str">
            <v>1 YD 1X EOW</v>
          </cell>
          <cell r="S930">
            <v>0</v>
          </cell>
          <cell r="T930">
            <v>555.29999999999995</v>
          </cell>
          <cell r="U930">
            <v>0</v>
          </cell>
          <cell r="V930">
            <v>0</v>
          </cell>
          <cell r="W930">
            <v>0</v>
          </cell>
          <cell r="X930">
            <v>0</v>
          </cell>
          <cell r="Y930">
            <v>0</v>
          </cell>
          <cell r="Z930">
            <v>0</v>
          </cell>
          <cell r="AA930">
            <v>0</v>
          </cell>
          <cell r="AB930">
            <v>0</v>
          </cell>
          <cell r="AC930">
            <v>0</v>
          </cell>
          <cell r="AD930">
            <v>0</v>
          </cell>
        </row>
        <row r="931">
          <cell r="B931" t="str">
            <v>MASON CO-REGULATEDCOMMERCIAL - REARLOADR1YDRENTM</v>
          </cell>
          <cell r="J931" t="str">
            <v>R1YDRENTM</v>
          </cell>
          <cell r="K931" t="str">
            <v>1YD CONTAINER RENT-MTHLY</v>
          </cell>
          <cell r="S931">
            <v>0</v>
          </cell>
          <cell r="T931">
            <v>152.46</v>
          </cell>
          <cell r="U931">
            <v>0</v>
          </cell>
          <cell r="V931">
            <v>0</v>
          </cell>
          <cell r="W931">
            <v>0</v>
          </cell>
          <cell r="X931">
            <v>0</v>
          </cell>
          <cell r="Y931">
            <v>0</v>
          </cell>
          <cell r="Z931">
            <v>0</v>
          </cell>
          <cell r="AA931">
            <v>0</v>
          </cell>
          <cell r="AB931">
            <v>0</v>
          </cell>
          <cell r="AC931">
            <v>0</v>
          </cell>
          <cell r="AD931">
            <v>0</v>
          </cell>
        </row>
        <row r="932">
          <cell r="B932" t="str">
            <v>MASON CO-REGULATEDCOMMERCIAL - REARLOADR1YDWM</v>
          </cell>
          <cell r="J932" t="str">
            <v>R1YDWM</v>
          </cell>
          <cell r="K932" t="str">
            <v>1 YD 1X WEEKLY</v>
          </cell>
          <cell r="S932">
            <v>0</v>
          </cell>
          <cell r="T932">
            <v>221.61</v>
          </cell>
          <cell r="U932">
            <v>0</v>
          </cell>
          <cell r="V932">
            <v>0</v>
          </cell>
          <cell r="W932">
            <v>0</v>
          </cell>
          <cell r="X932">
            <v>0</v>
          </cell>
          <cell r="Y932">
            <v>0</v>
          </cell>
          <cell r="Z932">
            <v>0</v>
          </cell>
          <cell r="AA932">
            <v>0</v>
          </cell>
          <cell r="AB932">
            <v>0</v>
          </cell>
          <cell r="AC932">
            <v>0</v>
          </cell>
          <cell r="AD932">
            <v>0</v>
          </cell>
        </row>
        <row r="933">
          <cell r="B933" t="str">
            <v>MASON CO-REGULATEDCOMMERCIAL - REARLOADR2YDEK</v>
          </cell>
          <cell r="J933" t="str">
            <v>R2YDEK</v>
          </cell>
          <cell r="K933" t="str">
            <v>2 YD 1X EOW</v>
          </cell>
          <cell r="S933">
            <v>0</v>
          </cell>
          <cell r="T933">
            <v>0</v>
          </cell>
          <cell r="U933">
            <v>0</v>
          </cell>
          <cell r="V933">
            <v>0</v>
          </cell>
          <cell r="W933">
            <v>0</v>
          </cell>
          <cell r="X933">
            <v>0</v>
          </cell>
          <cell r="Y933">
            <v>0</v>
          </cell>
          <cell r="Z933">
            <v>0</v>
          </cell>
          <cell r="AA933">
            <v>0</v>
          </cell>
          <cell r="AB933">
            <v>0</v>
          </cell>
          <cell r="AC933">
            <v>0</v>
          </cell>
          <cell r="AD933">
            <v>0</v>
          </cell>
        </row>
        <row r="934">
          <cell r="B934" t="str">
            <v>MASON CO-REGULATEDCOMMERCIAL - REARLOADR2YDEM</v>
          </cell>
          <cell r="J934" t="str">
            <v>R2YDEM</v>
          </cell>
          <cell r="K934" t="str">
            <v>2 YD 1X EOW</v>
          </cell>
          <cell r="S934">
            <v>0</v>
          </cell>
          <cell r="T934">
            <v>5457.03</v>
          </cell>
          <cell r="U934">
            <v>0</v>
          </cell>
          <cell r="V934">
            <v>0</v>
          </cell>
          <cell r="W934">
            <v>0</v>
          </cell>
          <cell r="X934">
            <v>0</v>
          </cell>
          <cell r="Y934">
            <v>0</v>
          </cell>
          <cell r="Z934">
            <v>0</v>
          </cell>
          <cell r="AA934">
            <v>0</v>
          </cell>
          <cell r="AB934">
            <v>0</v>
          </cell>
          <cell r="AC934">
            <v>0</v>
          </cell>
          <cell r="AD934">
            <v>0</v>
          </cell>
        </row>
        <row r="935">
          <cell r="B935" t="str">
            <v>MASON CO-REGULATEDCOMMERCIAL - REARLOADR2YDRENTM</v>
          </cell>
          <cell r="J935" t="str">
            <v>R2YDRENTM</v>
          </cell>
          <cell r="K935" t="str">
            <v>2YD CONTAINER RENT-MTHLY</v>
          </cell>
          <cell r="S935">
            <v>0</v>
          </cell>
          <cell r="T935">
            <v>4192.51</v>
          </cell>
          <cell r="U935">
            <v>0</v>
          </cell>
          <cell r="V935">
            <v>0</v>
          </cell>
          <cell r="W935">
            <v>0</v>
          </cell>
          <cell r="X935">
            <v>0</v>
          </cell>
          <cell r="Y935">
            <v>0</v>
          </cell>
          <cell r="Z935">
            <v>0</v>
          </cell>
          <cell r="AA935">
            <v>0</v>
          </cell>
          <cell r="AB935">
            <v>0</v>
          </cell>
          <cell r="AC935">
            <v>0</v>
          </cell>
          <cell r="AD935">
            <v>0</v>
          </cell>
        </row>
        <row r="936">
          <cell r="B936" t="str">
            <v>MASON CO-REGULATEDCOMMERCIAL - REARLOADR2YDRENTT</v>
          </cell>
          <cell r="J936" t="str">
            <v>R2YDRENTT</v>
          </cell>
          <cell r="K936" t="str">
            <v>2YD TEMP CONTAINER RENT</v>
          </cell>
          <cell r="S936">
            <v>0</v>
          </cell>
          <cell r="T936">
            <v>20.63</v>
          </cell>
          <cell r="U936">
            <v>0</v>
          </cell>
          <cell r="V936">
            <v>0</v>
          </cell>
          <cell r="W936">
            <v>0</v>
          </cell>
          <cell r="X936">
            <v>0</v>
          </cell>
          <cell r="Y936">
            <v>0</v>
          </cell>
          <cell r="Z936">
            <v>0</v>
          </cell>
          <cell r="AA936">
            <v>0</v>
          </cell>
          <cell r="AB936">
            <v>0</v>
          </cell>
          <cell r="AC936">
            <v>0</v>
          </cell>
          <cell r="AD936">
            <v>0</v>
          </cell>
        </row>
        <row r="937">
          <cell r="B937" t="str">
            <v>MASON CO-REGULATEDCOMMERCIAL - REARLOADR2YDRENTTM</v>
          </cell>
          <cell r="J937" t="str">
            <v>R2YDRENTTM</v>
          </cell>
          <cell r="K937" t="str">
            <v>2 YD TEMP CONT RENT MONTH</v>
          </cell>
          <cell r="S937">
            <v>0</v>
          </cell>
          <cell r="T937">
            <v>123.78</v>
          </cell>
          <cell r="U937">
            <v>0</v>
          </cell>
          <cell r="V937">
            <v>0</v>
          </cell>
          <cell r="W937">
            <v>0</v>
          </cell>
          <cell r="X937">
            <v>0</v>
          </cell>
          <cell r="Y937">
            <v>0</v>
          </cell>
          <cell r="Z937">
            <v>0</v>
          </cell>
          <cell r="AA937">
            <v>0</v>
          </cell>
          <cell r="AB937">
            <v>0</v>
          </cell>
          <cell r="AC937">
            <v>0</v>
          </cell>
          <cell r="AD937">
            <v>0</v>
          </cell>
        </row>
        <row r="938">
          <cell r="B938" t="str">
            <v>MASON CO-REGULATEDCOMMERCIAL - REARLOADR2YDWM</v>
          </cell>
          <cell r="J938" t="str">
            <v>R2YDWM</v>
          </cell>
          <cell r="K938" t="str">
            <v>2 YD 1X WEEKLY</v>
          </cell>
          <cell r="S938">
            <v>0</v>
          </cell>
          <cell r="T938">
            <v>26200.26</v>
          </cell>
          <cell r="U938">
            <v>0</v>
          </cell>
          <cell r="V938">
            <v>0</v>
          </cell>
          <cell r="W938">
            <v>0</v>
          </cell>
          <cell r="X938">
            <v>0</v>
          </cell>
          <cell r="Y938">
            <v>0</v>
          </cell>
          <cell r="Z938">
            <v>0</v>
          </cell>
          <cell r="AA938">
            <v>0</v>
          </cell>
          <cell r="AB938">
            <v>0</v>
          </cell>
          <cell r="AC938">
            <v>0</v>
          </cell>
          <cell r="AD938">
            <v>0</v>
          </cell>
        </row>
        <row r="939">
          <cell r="B939" t="str">
            <v>MASON CO-REGULATEDCOMMERCIAL - REARLOADUNLOCKREF</v>
          </cell>
          <cell r="J939" t="str">
            <v>UNLOCKREF</v>
          </cell>
          <cell r="K939" t="str">
            <v>UNLOCK / UNLATCH REFUSE</v>
          </cell>
          <cell r="S939">
            <v>0</v>
          </cell>
          <cell r="T939">
            <v>268.18</v>
          </cell>
          <cell r="U939">
            <v>0</v>
          </cell>
          <cell r="V939">
            <v>0</v>
          </cell>
          <cell r="W939">
            <v>0</v>
          </cell>
          <cell r="X939">
            <v>0</v>
          </cell>
          <cell r="Y939">
            <v>0</v>
          </cell>
          <cell r="Z939">
            <v>0</v>
          </cell>
          <cell r="AA939">
            <v>0</v>
          </cell>
          <cell r="AB939">
            <v>0</v>
          </cell>
          <cell r="AC939">
            <v>0</v>
          </cell>
          <cell r="AD939">
            <v>0</v>
          </cell>
        </row>
        <row r="940">
          <cell r="B940" t="str">
            <v>MASON CO-REGULATEDCOMMERCIAL - REARLOADCDELC</v>
          </cell>
          <cell r="J940" t="str">
            <v>CDELC</v>
          </cell>
          <cell r="K940" t="str">
            <v>CONTAINER DELIVERY CHARGE</v>
          </cell>
          <cell r="S940">
            <v>0</v>
          </cell>
          <cell r="T940">
            <v>108</v>
          </cell>
          <cell r="U940">
            <v>0</v>
          </cell>
          <cell r="V940">
            <v>0</v>
          </cell>
          <cell r="W940">
            <v>0</v>
          </cell>
          <cell r="X940">
            <v>0</v>
          </cell>
          <cell r="Y940">
            <v>0</v>
          </cell>
          <cell r="Z940">
            <v>0</v>
          </cell>
          <cell r="AA940">
            <v>0</v>
          </cell>
          <cell r="AB940">
            <v>0</v>
          </cell>
          <cell r="AC940">
            <v>0</v>
          </cell>
          <cell r="AD940">
            <v>0</v>
          </cell>
        </row>
        <row r="941">
          <cell r="B941" t="str">
            <v>MASON CO-REGULATEDCOMMERCIAL - REARLOADCOMCAN</v>
          </cell>
          <cell r="J941" t="str">
            <v>COMCAN</v>
          </cell>
          <cell r="K941" t="str">
            <v>COMMERCIAL CAN EXTRA</v>
          </cell>
          <cell r="S941">
            <v>0</v>
          </cell>
          <cell r="T941">
            <v>823.68</v>
          </cell>
          <cell r="U941">
            <v>0</v>
          </cell>
          <cell r="V941">
            <v>0</v>
          </cell>
          <cell r="W941">
            <v>0</v>
          </cell>
          <cell r="X941">
            <v>0</v>
          </cell>
          <cell r="Y941">
            <v>0</v>
          </cell>
          <cell r="Z941">
            <v>0</v>
          </cell>
          <cell r="AA941">
            <v>0</v>
          </cell>
          <cell r="AB941">
            <v>0</v>
          </cell>
          <cell r="AC941">
            <v>0</v>
          </cell>
          <cell r="AD941">
            <v>0</v>
          </cell>
        </row>
        <row r="942">
          <cell r="B942" t="str">
            <v>MASON CO-REGULATEDCOMMERCIAL - REARLOADCTRIP</v>
          </cell>
          <cell r="J942" t="str">
            <v>CTRIP</v>
          </cell>
          <cell r="K942" t="str">
            <v>RETURN TRIP CHARGE - CONT</v>
          </cell>
          <cell r="S942">
            <v>0</v>
          </cell>
          <cell r="T942">
            <v>17.39</v>
          </cell>
          <cell r="U942">
            <v>0</v>
          </cell>
          <cell r="V942">
            <v>0</v>
          </cell>
          <cell r="W942">
            <v>0</v>
          </cell>
          <cell r="X942">
            <v>0</v>
          </cell>
          <cell r="Y942">
            <v>0</v>
          </cell>
          <cell r="Z942">
            <v>0</v>
          </cell>
          <cell r="AA942">
            <v>0</v>
          </cell>
          <cell r="AB942">
            <v>0</v>
          </cell>
          <cell r="AC942">
            <v>0</v>
          </cell>
          <cell r="AD942">
            <v>0</v>
          </cell>
        </row>
        <row r="943">
          <cell r="B943" t="str">
            <v>MASON CO-REGULATEDCOMMERCIAL - REARLOADDAMAGE</v>
          </cell>
          <cell r="J943" t="str">
            <v>DAMAGE</v>
          </cell>
          <cell r="K943" t="str">
            <v>CHARGE FOR DAMAGE</v>
          </cell>
          <cell r="S943">
            <v>0</v>
          </cell>
          <cell r="T943">
            <v>40.86</v>
          </cell>
          <cell r="U943">
            <v>0</v>
          </cell>
          <cell r="V943">
            <v>0</v>
          </cell>
          <cell r="W943">
            <v>0</v>
          </cell>
          <cell r="X943">
            <v>0</v>
          </cell>
          <cell r="Y943">
            <v>0</v>
          </cell>
          <cell r="Z943">
            <v>0</v>
          </cell>
          <cell r="AA943">
            <v>0</v>
          </cell>
          <cell r="AB943">
            <v>0</v>
          </cell>
          <cell r="AC943">
            <v>0</v>
          </cell>
          <cell r="AD943">
            <v>0</v>
          </cell>
        </row>
        <row r="944">
          <cell r="B944" t="str">
            <v>MASON CO-REGULATEDCOMMERCIAL - REARLOADR1.5YDPU</v>
          </cell>
          <cell r="J944" t="str">
            <v>R1.5YDPU</v>
          </cell>
          <cell r="K944" t="str">
            <v>1.5YD CONTAINER PICKUP</v>
          </cell>
          <cell r="S944">
            <v>0</v>
          </cell>
          <cell r="T944">
            <v>113.04</v>
          </cell>
          <cell r="U944">
            <v>0</v>
          </cell>
          <cell r="V944">
            <v>0</v>
          </cell>
          <cell r="W944">
            <v>0</v>
          </cell>
          <cell r="X944">
            <v>0</v>
          </cell>
          <cell r="Y944">
            <v>0</v>
          </cell>
          <cell r="Z944">
            <v>0</v>
          </cell>
          <cell r="AA944">
            <v>0</v>
          </cell>
          <cell r="AB944">
            <v>0</v>
          </cell>
          <cell r="AC944">
            <v>0</v>
          </cell>
          <cell r="AD944">
            <v>0</v>
          </cell>
        </row>
        <row r="945">
          <cell r="B945" t="str">
            <v>MASON CO-REGULATEDCOMMERCIAL - REARLOADR1.5YDRENTM</v>
          </cell>
          <cell r="J945" t="str">
            <v>R1.5YDRENTM</v>
          </cell>
          <cell r="K945" t="str">
            <v>1.5YD CONTAINER RENT-MTH</v>
          </cell>
          <cell r="S945">
            <v>0</v>
          </cell>
          <cell r="T945">
            <v>-38.159999999999997</v>
          </cell>
          <cell r="U945">
            <v>0</v>
          </cell>
          <cell r="V945">
            <v>0</v>
          </cell>
          <cell r="W945">
            <v>0</v>
          </cell>
          <cell r="X945">
            <v>0</v>
          </cell>
          <cell r="Y945">
            <v>0</v>
          </cell>
          <cell r="Z945">
            <v>0</v>
          </cell>
          <cell r="AA945">
            <v>0</v>
          </cell>
          <cell r="AB945">
            <v>0</v>
          </cell>
          <cell r="AC945">
            <v>0</v>
          </cell>
          <cell r="AD945">
            <v>0</v>
          </cell>
        </row>
        <row r="946">
          <cell r="B946" t="str">
            <v>MASON CO-REGULATEDCOMMERCIAL - REARLOADR1.5YDWM</v>
          </cell>
          <cell r="J946" t="str">
            <v>R1.5YDWM</v>
          </cell>
          <cell r="K946" t="str">
            <v>1.5 YD 1X WEEKLY</v>
          </cell>
          <cell r="S946">
            <v>0</v>
          </cell>
          <cell r="T946">
            <v>-322.99</v>
          </cell>
          <cell r="U946">
            <v>0</v>
          </cell>
          <cell r="V946">
            <v>0</v>
          </cell>
          <cell r="W946">
            <v>0</v>
          </cell>
          <cell r="X946">
            <v>0</v>
          </cell>
          <cell r="Y946">
            <v>0</v>
          </cell>
          <cell r="Z946">
            <v>0</v>
          </cell>
          <cell r="AA946">
            <v>0</v>
          </cell>
          <cell r="AB946">
            <v>0</v>
          </cell>
          <cell r="AC946">
            <v>0</v>
          </cell>
          <cell r="AD946">
            <v>0</v>
          </cell>
        </row>
        <row r="947">
          <cell r="B947" t="str">
            <v>MASON CO-REGULATEDCOMMERCIAL - REARLOADR2YDPU</v>
          </cell>
          <cell r="J947" t="str">
            <v>R2YDPU</v>
          </cell>
          <cell r="K947" t="str">
            <v>2YD CONTAINER PICKUP</v>
          </cell>
          <cell r="S947">
            <v>0</v>
          </cell>
          <cell r="T947">
            <v>99.6</v>
          </cell>
          <cell r="U947">
            <v>0</v>
          </cell>
          <cell r="V947">
            <v>0</v>
          </cell>
          <cell r="W947">
            <v>0</v>
          </cell>
          <cell r="X947">
            <v>0</v>
          </cell>
          <cell r="Y947">
            <v>0</v>
          </cell>
          <cell r="Z947">
            <v>0</v>
          </cell>
          <cell r="AA947">
            <v>0</v>
          </cell>
          <cell r="AB947">
            <v>0</v>
          </cell>
          <cell r="AC947">
            <v>0</v>
          </cell>
          <cell r="AD947">
            <v>0</v>
          </cell>
        </row>
        <row r="948">
          <cell r="B948" t="str">
            <v>MASON CO-REGULATEDCOMMERCIAL - REARLOADR2YDRENTM</v>
          </cell>
          <cell r="J948" t="str">
            <v>R2YDRENTM</v>
          </cell>
          <cell r="K948" t="str">
            <v>2YD CONTAINER RENT-MTHLY</v>
          </cell>
          <cell r="S948">
            <v>0</v>
          </cell>
          <cell r="T948">
            <v>-268.5</v>
          </cell>
          <cell r="U948">
            <v>0</v>
          </cell>
          <cell r="V948">
            <v>0</v>
          </cell>
          <cell r="W948">
            <v>0</v>
          </cell>
          <cell r="X948">
            <v>0</v>
          </cell>
          <cell r="Y948">
            <v>0</v>
          </cell>
          <cell r="Z948">
            <v>0</v>
          </cell>
          <cell r="AA948">
            <v>0</v>
          </cell>
          <cell r="AB948">
            <v>0</v>
          </cell>
          <cell r="AC948">
            <v>0</v>
          </cell>
          <cell r="AD948">
            <v>0</v>
          </cell>
        </row>
        <row r="949">
          <cell r="B949" t="str">
            <v>MASON CO-REGULATEDCOMMERCIAL - REARLOADROLLOUTOC</v>
          </cell>
          <cell r="J949" t="str">
            <v>ROLLOUTOC</v>
          </cell>
          <cell r="K949" t="str">
            <v>ROLL OUT</v>
          </cell>
          <cell r="S949">
            <v>0</v>
          </cell>
          <cell r="T949">
            <v>388.8</v>
          </cell>
          <cell r="U949">
            <v>0</v>
          </cell>
          <cell r="V949">
            <v>0</v>
          </cell>
          <cell r="W949">
            <v>0</v>
          </cell>
          <cell r="X949">
            <v>0</v>
          </cell>
          <cell r="Y949">
            <v>0</v>
          </cell>
          <cell r="Z949">
            <v>0</v>
          </cell>
          <cell r="AA949">
            <v>0</v>
          </cell>
          <cell r="AB949">
            <v>0</v>
          </cell>
          <cell r="AC949">
            <v>0</v>
          </cell>
          <cell r="AD949">
            <v>0</v>
          </cell>
        </row>
        <row r="950">
          <cell r="B950" t="str">
            <v>MASON CO-REGULATEDCOMMERCIAL - REARLOADUNLOCKREF</v>
          </cell>
          <cell r="J950" t="str">
            <v>UNLOCKREF</v>
          </cell>
          <cell r="K950" t="str">
            <v>UNLOCK / UNLATCH REFUSE</v>
          </cell>
          <cell r="S950">
            <v>0</v>
          </cell>
          <cell r="T950">
            <v>10.119999999999999</v>
          </cell>
          <cell r="U950">
            <v>0</v>
          </cell>
          <cell r="V950">
            <v>0</v>
          </cell>
          <cell r="W950">
            <v>0</v>
          </cell>
          <cell r="X950">
            <v>0</v>
          </cell>
          <cell r="Y950">
            <v>0</v>
          </cell>
          <cell r="Z950">
            <v>0</v>
          </cell>
          <cell r="AA950">
            <v>0</v>
          </cell>
          <cell r="AB950">
            <v>0</v>
          </cell>
          <cell r="AC950">
            <v>0</v>
          </cell>
          <cell r="AD950">
            <v>0</v>
          </cell>
        </row>
        <row r="951">
          <cell r="B951" t="str">
            <v>MASON CO-REGULATEDCOMMERCIAL RECYCLEWLKNRE1RECY</v>
          </cell>
          <cell r="J951" t="str">
            <v>WLKNRE1RECY</v>
          </cell>
          <cell r="K951" t="str">
            <v>WALK IN 5-25FT EOW-RECYCL</v>
          </cell>
          <cell r="S951">
            <v>0</v>
          </cell>
          <cell r="T951">
            <v>2.52</v>
          </cell>
          <cell r="U951">
            <v>0</v>
          </cell>
          <cell r="V951">
            <v>0</v>
          </cell>
          <cell r="W951">
            <v>0</v>
          </cell>
          <cell r="X951">
            <v>0</v>
          </cell>
          <cell r="Y951">
            <v>0</v>
          </cell>
          <cell r="Z951">
            <v>0</v>
          </cell>
          <cell r="AA951">
            <v>0</v>
          </cell>
          <cell r="AB951">
            <v>0</v>
          </cell>
          <cell r="AC951">
            <v>0</v>
          </cell>
          <cell r="AD951">
            <v>0</v>
          </cell>
        </row>
        <row r="952">
          <cell r="B952" t="str">
            <v>MASON CO-REGULATEDCOMMERCIAL RECYCLEWLKNRE1RECY</v>
          </cell>
          <cell r="J952" t="str">
            <v>WLKNRE1RECY</v>
          </cell>
          <cell r="K952" t="str">
            <v>WALK IN 5-25FT EOW-RECYCL</v>
          </cell>
          <cell r="S952">
            <v>0</v>
          </cell>
          <cell r="T952">
            <v>-0.04</v>
          </cell>
          <cell r="U952">
            <v>0</v>
          </cell>
          <cell r="V952">
            <v>0</v>
          </cell>
          <cell r="W952">
            <v>0</v>
          </cell>
          <cell r="X952">
            <v>0</v>
          </cell>
          <cell r="Y952">
            <v>0</v>
          </cell>
          <cell r="Z952">
            <v>0</v>
          </cell>
          <cell r="AA952">
            <v>0</v>
          </cell>
          <cell r="AB952">
            <v>0</v>
          </cell>
          <cell r="AC952">
            <v>0</v>
          </cell>
          <cell r="AD952">
            <v>0</v>
          </cell>
        </row>
        <row r="953">
          <cell r="B953" t="str">
            <v>MASON CO-REGULATEDCOMMERCIAL RECYCLEWLKNRECY</v>
          </cell>
          <cell r="J953" t="str">
            <v>WLKNRECY</v>
          </cell>
          <cell r="K953" t="str">
            <v>WALK IN RECYCLE</v>
          </cell>
          <cell r="S953">
            <v>0</v>
          </cell>
          <cell r="T953">
            <v>-1.26</v>
          </cell>
          <cell r="U953">
            <v>0</v>
          </cell>
          <cell r="V953">
            <v>0</v>
          </cell>
          <cell r="W953">
            <v>0</v>
          </cell>
          <cell r="X953">
            <v>0</v>
          </cell>
          <cell r="Y953">
            <v>0</v>
          </cell>
          <cell r="Z953">
            <v>0</v>
          </cell>
          <cell r="AA953">
            <v>0</v>
          </cell>
          <cell r="AB953">
            <v>0</v>
          </cell>
          <cell r="AC953">
            <v>0</v>
          </cell>
          <cell r="AD953">
            <v>0</v>
          </cell>
        </row>
        <row r="954">
          <cell r="B954" t="str">
            <v>MASON CO-REGULATEDCOMMERCIAL RECYCLE96CRCOGW1</v>
          </cell>
          <cell r="J954" t="str">
            <v>96CRCOGW1</v>
          </cell>
          <cell r="K954" t="str">
            <v>96 COMMINGLE WG-WEEKLY</v>
          </cell>
          <cell r="S954">
            <v>0</v>
          </cell>
          <cell r="T954">
            <v>56.46</v>
          </cell>
          <cell r="U954">
            <v>0</v>
          </cell>
          <cell r="V954">
            <v>0</v>
          </cell>
          <cell r="W954">
            <v>0</v>
          </cell>
          <cell r="X954">
            <v>0</v>
          </cell>
          <cell r="Y954">
            <v>0</v>
          </cell>
          <cell r="Z954">
            <v>0</v>
          </cell>
          <cell r="AA954">
            <v>0</v>
          </cell>
          <cell r="AB954">
            <v>0</v>
          </cell>
          <cell r="AC954">
            <v>0</v>
          </cell>
          <cell r="AD954">
            <v>0</v>
          </cell>
        </row>
        <row r="955">
          <cell r="B955" t="str">
            <v>MASON CO-REGULATEDCOMMERCIAL RECYCLE96CRCONGE1</v>
          </cell>
          <cell r="J955" t="str">
            <v>96CRCONGE1</v>
          </cell>
          <cell r="K955" t="str">
            <v>96 COMMINGLE NG-EOW</v>
          </cell>
          <cell r="S955">
            <v>0</v>
          </cell>
          <cell r="T955">
            <v>64.95</v>
          </cell>
          <cell r="U955">
            <v>0</v>
          </cell>
          <cell r="V955">
            <v>0</v>
          </cell>
          <cell r="W955">
            <v>0</v>
          </cell>
          <cell r="X955">
            <v>0</v>
          </cell>
          <cell r="Y955">
            <v>0</v>
          </cell>
          <cell r="Z955">
            <v>0</v>
          </cell>
          <cell r="AA955">
            <v>0</v>
          </cell>
          <cell r="AB955">
            <v>0</v>
          </cell>
          <cell r="AC955">
            <v>0</v>
          </cell>
          <cell r="AD955">
            <v>0</v>
          </cell>
        </row>
        <row r="956">
          <cell r="B956" t="str">
            <v>MASON CO-REGULATEDCOMMERCIAL RECYCLE96CRCONGM1</v>
          </cell>
          <cell r="J956" t="str">
            <v>96CRCONGM1</v>
          </cell>
          <cell r="K956" t="str">
            <v>96 COMMINGLE NG-MNTHLY</v>
          </cell>
          <cell r="S956">
            <v>0</v>
          </cell>
          <cell r="T956">
            <v>16.670000000000002</v>
          </cell>
          <cell r="U956">
            <v>0</v>
          </cell>
          <cell r="V956">
            <v>0</v>
          </cell>
          <cell r="W956">
            <v>0</v>
          </cell>
          <cell r="X956">
            <v>0</v>
          </cell>
          <cell r="Y956">
            <v>0</v>
          </cell>
          <cell r="Z956">
            <v>0</v>
          </cell>
          <cell r="AA956">
            <v>0</v>
          </cell>
          <cell r="AB956">
            <v>0</v>
          </cell>
          <cell r="AC956">
            <v>0</v>
          </cell>
          <cell r="AD956">
            <v>0</v>
          </cell>
        </row>
        <row r="957">
          <cell r="B957" t="str">
            <v>MASON CO-REGULATEDCOMMERCIAL RECYCLE96CRCONGW1</v>
          </cell>
          <cell r="J957" t="str">
            <v>96CRCONGW1</v>
          </cell>
          <cell r="K957" t="str">
            <v>96 COMMINGLE NG-WEEKLY</v>
          </cell>
          <cell r="S957">
            <v>0</v>
          </cell>
          <cell r="T957">
            <v>197.61</v>
          </cell>
          <cell r="U957">
            <v>0</v>
          </cell>
          <cell r="V957">
            <v>0</v>
          </cell>
          <cell r="W957">
            <v>0</v>
          </cell>
          <cell r="X957">
            <v>0</v>
          </cell>
          <cell r="Y957">
            <v>0</v>
          </cell>
          <cell r="Z957">
            <v>0</v>
          </cell>
          <cell r="AA957">
            <v>0</v>
          </cell>
          <cell r="AB957">
            <v>0</v>
          </cell>
          <cell r="AC957">
            <v>0</v>
          </cell>
          <cell r="AD957">
            <v>0</v>
          </cell>
        </row>
        <row r="958">
          <cell r="B958" t="str">
            <v xml:space="preserve">MASON CO-REGULATEDCOMMERCIAL RECYCLER2YDOCCE </v>
          </cell>
          <cell r="J958" t="str">
            <v xml:space="preserve">R2YDOCCE </v>
          </cell>
          <cell r="K958" t="str">
            <v>2YD OCC-EOW</v>
          </cell>
          <cell r="S958">
            <v>0</v>
          </cell>
          <cell r="T958">
            <v>46.94</v>
          </cell>
          <cell r="U958">
            <v>0</v>
          </cell>
          <cell r="V958">
            <v>0</v>
          </cell>
          <cell r="W958">
            <v>0</v>
          </cell>
          <cell r="X958">
            <v>0</v>
          </cell>
          <cell r="Y958">
            <v>0</v>
          </cell>
          <cell r="Z958">
            <v>0</v>
          </cell>
          <cell r="AA958">
            <v>0</v>
          </cell>
          <cell r="AB958">
            <v>0</v>
          </cell>
          <cell r="AC958">
            <v>0</v>
          </cell>
          <cell r="AD958">
            <v>0</v>
          </cell>
        </row>
        <row r="959">
          <cell r="B959" t="str">
            <v>MASON CO-REGULATEDCOMMERCIAL RECYCLER2YDOCCM</v>
          </cell>
          <cell r="J959" t="str">
            <v>R2YDOCCM</v>
          </cell>
          <cell r="K959" t="str">
            <v>2YD OCC-MNTHLY</v>
          </cell>
          <cell r="S959">
            <v>0</v>
          </cell>
          <cell r="T959">
            <v>36.08</v>
          </cell>
          <cell r="U959">
            <v>0</v>
          </cell>
          <cell r="V959">
            <v>0</v>
          </cell>
          <cell r="W959">
            <v>0</v>
          </cell>
          <cell r="X959">
            <v>0</v>
          </cell>
          <cell r="Y959">
            <v>0</v>
          </cell>
          <cell r="Z959">
            <v>0</v>
          </cell>
          <cell r="AA959">
            <v>0</v>
          </cell>
          <cell r="AB959">
            <v>0</v>
          </cell>
          <cell r="AC959">
            <v>0</v>
          </cell>
          <cell r="AD959">
            <v>0</v>
          </cell>
        </row>
        <row r="960">
          <cell r="B960" t="str">
            <v>MASON CO-REGULATEDCOMMERCIAL RECYCLER2YDOCCW</v>
          </cell>
          <cell r="J960" t="str">
            <v>R2YDOCCW</v>
          </cell>
          <cell r="K960" t="str">
            <v>2YD OCC-WEEKLY</v>
          </cell>
          <cell r="S960">
            <v>0</v>
          </cell>
          <cell r="T960">
            <v>67.97</v>
          </cell>
          <cell r="U960">
            <v>0</v>
          </cell>
          <cell r="V960">
            <v>0</v>
          </cell>
          <cell r="W960">
            <v>0</v>
          </cell>
          <cell r="X960">
            <v>0</v>
          </cell>
          <cell r="Y960">
            <v>0</v>
          </cell>
          <cell r="Z960">
            <v>0</v>
          </cell>
          <cell r="AA960">
            <v>0</v>
          </cell>
          <cell r="AB960">
            <v>0</v>
          </cell>
          <cell r="AC960">
            <v>0</v>
          </cell>
          <cell r="AD960">
            <v>0</v>
          </cell>
        </row>
        <row r="961">
          <cell r="B961" t="str">
            <v>MASON CO-REGULATEDCOMMERCIAL RECYCLERECYCLERMA</v>
          </cell>
          <cell r="J961" t="str">
            <v>RECYCLERMA</v>
          </cell>
          <cell r="K961" t="str">
            <v>VALUE OF RECYCLEABLES</v>
          </cell>
          <cell r="S961">
            <v>0</v>
          </cell>
          <cell r="T961">
            <v>-966.93</v>
          </cell>
          <cell r="U961">
            <v>0</v>
          </cell>
          <cell r="V961">
            <v>0</v>
          </cell>
          <cell r="W961">
            <v>0</v>
          </cell>
          <cell r="X961">
            <v>0</v>
          </cell>
          <cell r="Y961">
            <v>0</v>
          </cell>
          <cell r="Z961">
            <v>0</v>
          </cell>
          <cell r="AA961">
            <v>0</v>
          </cell>
          <cell r="AB961">
            <v>0</v>
          </cell>
          <cell r="AC961">
            <v>0</v>
          </cell>
          <cell r="AD961">
            <v>0</v>
          </cell>
        </row>
        <row r="962">
          <cell r="B962" t="str">
            <v>MASON CO-REGULATEDCOMMERCIAL RECYCLERECYCRMA</v>
          </cell>
          <cell r="J962" t="str">
            <v>RECYCRMA</v>
          </cell>
          <cell r="K962" t="str">
            <v>RECYCLE MONTHLY ARREARS</v>
          </cell>
          <cell r="S962">
            <v>0</v>
          </cell>
          <cell r="T962">
            <v>4570.84</v>
          </cell>
          <cell r="U962">
            <v>0</v>
          </cell>
          <cell r="V962">
            <v>0</v>
          </cell>
          <cell r="W962">
            <v>0</v>
          </cell>
          <cell r="X962">
            <v>0</v>
          </cell>
          <cell r="Y962">
            <v>0</v>
          </cell>
          <cell r="Z962">
            <v>0</v>
          </cell>
          <cell r="AA962">
            <v>0</v>
          </cell>
          <cell r="AB962">
            <v>0</v>
          </cell>
          <cell r="AC962">
            <v>0</v>
          </cell>
          <cell r="AD962">
            <v>0</v>
          </cell>
        </row>
        <row r="963">
          <cell r="B963" t="str">
            <v>MASON CO-REGULATEDCOMMERCIAL RECYCLERECYONLYMA</v>
          </cell>
          <cell r="J963" t="str">
            <v>RECYONLYMA</v>
          </cell>
          <cell r="K963" t="str">
            <v>RECYCLE ONLY MOTNHLY ARRE</v>
          </cell>
          <cell r="S963">
            <v>0</v>
          </cell>
          <cell r="T963">
            <v>10.31</v>
          </cell>
          <cell r="U963">
            <v>0</v>
          </cell>
          <cell r="V963">
            <v>0</v>
          </cell>
          <cell r="W963">
            <v>0</v>
          </cell>
          <cell r="X963">
            <v>0</v>
          </cell>
          <cell r="Y963">
            <v>0</v>
          </cell>
          <cell r="Z963">
            <v>0</v>
          </cell>
          <cell r="AA963">
            <v>0</v>
          </cell>
          <cell r="AB963">
            <v>0</v>
          </cell>
          <cell r="AC963">
            <v>0</v>
          </cell>
          <cell r="AD963">
            <v>0</v>
          </cell>
        </row>
        <row r="964">
          <cell r="B964" t="str">
            <v>MASON CO-REGULATEDCOMMERCIAL RECYCLERECYRNBMA</v>
          </cell>
          <cell r="J964" t="str">
            <v>RECYRNBMA</v>
          </cell>
          <cell r="K964" t="str">
            <v>RECYCLE NO BIN MONTHLY AR</v>
          </cell>
          <cell r="S964">
            <v>0</v>
          </cell>
          <cell r="T964">
            <v>9.16</v>
          </cell>
          <cell r="U964">
            <v>0</v>
          </cell>
          <cell r="V964">
            <v>0</v>
          </cell>
          <cell r="W964">
            <v>0</v>
          </cell>
          <cell r="X964">
            <v>0</v>
          </cell>
          <cell r="Y964">
            <v>0</v>
          </cell>
          <cell r="Z964">
            <v>0</v>
          </cell>
          <cell r="AA964">
            <v>0</v>
          </cell>
          <cell r="AB964">
            <v>0</v>
          </cell>
          <cell r="AC964">
            <v>0</v>
          </cell>
          <cell r="AD964">
            <v>0</v>
          </cell>
        </row>
        <row r="965">
          <cell r="B965" t="str">
            <v>MASON CO-REGULATEDCOMMERCIAL RECYCLE96CRCONGE1</v>
          </cell>
          <cell r="J965" t="str">
            <v>96CRCONGE1</v>
          </cell>
          <cell r="K965" t="str">
            <v>96 COMMINGLE NG-EOW</v>
          </cell>
          <cell r="S965">
            <v>0</v>
          </cell>
          <cell r="T965">
            <v>-10.83</v>
          </cell>
          <cell r="U965">
            <v>0</v>
          </cell>
          <cell r="V965">
            <v>0</v>
          </cell>
          <cell r="W965">
            <v>0</v>
          </cell>
          <cell r="X965">
            <v>0</v>
          </cell>
          <cell r="Y965">
            <v>0</v>
          </cell>
          <cell r="Z965">
            <v>0</v>
          </cell>
          <cell r="AA965">
            <v>0</v>
          </cell>
          <cell r="AB965">
            <v>0</v>
          </cell>
          <cell r="AC965">
            <v>0</v>
          </cell>
          <cell r="AD965">
            <v>0</v>
          </cell>
        </row>
        <row r="966">
          <cell r="B966" t="str">
            <v>MASON CO-REGULATEDCOMMERCIAL RECYCLERECYLOCK</v>
          </cell>
          <cell r="J966" t="str">
            <v>RECYLOCK</v>
          </cell>
          <cell r="K966" t="str">
            <v>LOCK/UNLOCK RECYCLING</v>
          </cell>
          <cell r="S966">
            <v>0</v>
          </cell>
          <cell r="T966">
            <v>2.5299999999999998</v>
          </cell>
          <cell r="U966">
            <v>0</v>
          </cell>
          <cell r="V966">
            <v>0</v>
          </cell>
          <cell r="W966">
            <v>0</v>
          </cell>
          <cell r="X966">
            <v>0</v>
          </cell>
          <cell r="Y966">
            <v>0</v>
          </cell>
          <cell r="Z966">
            <v>0</v>
          </cell>
          <cell r="AA966">
            <v>0</v>
          </cell>
          <cell r="AB966">
            <v>0</v>
          </cell>
          <cell r="AC966">
            <v>0</v>
          </cell>
          <cell r="AD966">
            <v>0</v>
          </cell>
        </row>
        <row r="967">
          <cell r="B967" t="str">
            <v>MASON CO-REGULATEDPAYMENTSCC-KOL</v>
          </cell>
          <cell r="J967" t="str">
            <v>CC-KOL</v>
          </cell>
          <cell r="K967" t="str">
            <v>ONLINE PAYMENT-CC</v>
          </cell>
          <cell r="S967">
            <v>0</v>
          </cell>
          <cell r="T967">
            <v>-125754.05</v>
          </cell>
          <cell r="U967">
            <v>0</v>
          </cell>
          <cell r="V967">
            <v>0</v>
          </cell>
          <cell r="W967">
            <v>0</v>
          </cell>
          <cell r="X967">
            <v>0</v>
          </cell>
          <cell r="Y967">
            <v>0</v>
          </cell>
          <cell r="Z967">
            <v>0</v>
          </cell>
          <cell r="AA967">
            <v>0</v>
          </cell>
          <cell r="AB967">
            <v>0</v>
          </cell>
          <cell r="AC967">
            <v>0</v>
          </cell>
          <cell r="AD967">
            <v>0</v>
          </cell>
        </row>
        <row r="968">
          <cell r="B968" t="str">
            <v>MASON CO-REGULATEDPAYMENTSCCREF-KOL</v>
          </cell>
          <cell r="J968" t="str">
            <v>CCREF-KOL</v>
          </cell>
          <cell r="K968" t="str">
            <v>CREDIT CARD REFUND</v>
          </cell>
          <cell r="S968">
            <v>0</v>
          </cell>
          <cell r="T968">
            <v>42.39</v>
          </cell>
          <cell r="U968">
            <v>0</v>
          </cell>
          <cell r="V968">
            <v>0</v>
          </cell>
          <cell r="W968">
            <v>0</v>
          </cell>
          <cell r="X968">
            <v>0</v>
          </cell>
          <cell r="Y968">
            <v>0</v>
          </cell>
          <cell r="Z968">
            <v>0</v>
          </cell>
          <cell r="AA968">
            <v>0</v>
          </cell>
          <cell r="AB968">
            <v>0</v>
          </cell>
          <cell r="AC968">
            <v>0</v>
          </cell>
          <cell r="AD968">
            <v>0</v>
          </cell>
        </row>
        <row r="969">
          <cell r="B969" t="str">
            <v>MASON CO-REGULATEDPAYMENTSPAY</v>
          </cell>
          <cell r="J969" t="str">
            <v>PAY</v>
          </cell>
          <cell r="K969" t="str">
            <v>PAYMENT-THANK YOU!</v>
          </cell>
          <cell r="S969">
            <v>0</v>
          </cell>
          <cell r="T969">
            <v>-13450.53</v>
          </cell>
          <cell r="U969">
            <v>0</v>
          </cell>
          <cell r="V969">
            <v>0</v>
          </cell>
          <cell r="W969">
            <v>0</v>
          </cell>
          <cell r="X969">
            <v>0</v>
          </cell>
          <cell r="Y969">
            <v>0</v>
          </cell>
          <cell r="Z969">
            <v>0</v>
          </cell>
          <cell r="AA969">
            <v>0</v>
          </cell>
          <cell r="AB969">
            <v>0</v>
          </cell>
          <cell r="AC969">
            <v>0</v>
          </cell>
          <cell r="AD969">
            <v>0</v>
          </cell>
        </row>
        <row r="970">
          <cell r="B970" t="str">
            <v>MASON CO-REGULATEDPAYMENTSPAY ICT</v>
          </cell>
          <cell r="J970" t="str">
            <v>PAY ICT</v>
          </cell>
          <cell r="K970" t="str">
            <v>I/C PAYMENT THANK YOU!</v>
          </cell>
          <cell r="S970">
            <v>0</v>
          </cell>
          <cell r="T970">
            <v>207.98</v>
          </cell>
          <cell r="U970">
            <v>0</v>
          </cell>
          <cell r="V970">
            <v>0</v>
          </cell>
          <cell r="W970">
            <v>0</v>
          </cell>
          <cell r="X970">
            <v>0</v>
          </cell>
          <cell r="Y970">
            <v>0</v>
          </cell>
          <cell r="Z970">
            <v>0</v>
          </cell>
          <cell r="AA970">
            <v>0</v>
          </cell>
          <cell r="AB970">
            <v>0</v>
          </cell>
          <cell r="AC970">
            <v>0</v>
          </cell>
          <cell r="AD970">
            <v>0</v>
          </cell>
        </row>
        <row r="971">
          <cell r="B971" t="str">
            <v>MASON CO-REGULATEDPAYMENTSPAY-CFREE</v>
          </cell>
          <cell r="J971" t="str">
            <v>PAY-CFREE</v>
          </cell>
          <cell r="K971" t="str">
            <v>PAYMENT-THANK YOU</v>
          </cell>
          <cell r="S971">
            <v>0</v>
          </cell>
          <cell r="T971">
            <v>-53287.99</v>
          </cell>
          <cell r="U971">
            <v>0</v>
          </cell>
          <cell r="V971">
            <v>0</v>
          </cell>
          <cell r="W971">
            <v>0</v>
          </cell>
          <cell r="X971">
            <v>0</v>
          </cell>
          <cell r="Y971">
            <v>0</v>
          </cell>
          <cell r="Z971">
            <v>0</v>
          </cell>
          <cell r="AA971">
            <v>0</v>
          </cell>
          <cell r="AB971">
            <v>0</v>
          </cell>
          <cell r="AC971">
            <v>0</v>
          </cell>
          <cell r="AD971">
            <v>0</v>
          </cell>
        </row>
        <row r="972">
          <cell r="B972" t="str">
            <v>MASON CO-REGULATEDPAYMENTSPAY-KOL</v>
          </cell>
          <cell r="J972" t="str">
            <v>PAY-KOL</v>
          </cell>
          <cell r="K972" t="str">
            <v>PAYMENT-THANK YOU - OL</v>
          </cell>
          <cell r="S972">
            <v>0</v>
          </cell>
          <cell r="T972">
            <v>-47970.080000000002</v>
          </cell>
          <cell r="U972">
            <v>0</v>
          </cell>
          <cell r="V972">
            <v>0</v>
          </cell>
          <cell r="W972">
            <v>0</v>
          </cell>
          <cell r="X972">
            <v>0</v>
          </cell>
          <cell r="Y972">
            <v>0</v>
          </cell>
          <cell r="Z972">
            <v>0</v>
          </cell>
          <cell r="AA972">
            <v>0</v>
          </cell>
          <cell r="AB972">
            <v>0</v>
          </cell>
          <cell r="AC972">
            <v>0</v>
          </cell>
          <cell r="AD972">
            <v>0</v>
          </cell>
        </row>
        <row r="973">
          <cell r="B973" t="str">
            <v>MASON CO-REGULATEDPAYMENTSPAY-ORCC</v>
          </cell>
          <cell r="J973" t="str">
            <v>PAY-ORCC</v>
          </cell>
          <cell r="K973" t="str">
            <v>ORCC PAYMENT</v>
          </cell>
          <cell r="S973">
            <v>0</v>
          </cell>
          <cell r="T973">
            <v>-461.65</v>
          </cell>
          <cell r="U973">
            <v>0</v>
          </cell>
          <cell r="V973">
            <v>0</v>
          </cell>
          <cell r="W973">
            <v>0</v>
          </cell>
          <cell r="X973">
            <v>0</v>
          </cell>
          <cell r="Y973">
            <v>0</v>
          </cell>
          <cell r="Z973">
            <v>0</v>
          </cell>
          <cell r="AA973">
            <v>0</v>
          </cell>
          <cell r="AB973">
            <v>0</v>
          </cell>
          <cell r="AC973">
            <v>0</v>
          </cell>
          <cell r="AD973">
            <v>0</v>
          </cell>
        </row>
        <row r="974">
          <cell r="B974" t="str">
            <v>MASON CO-REGULATEDPAYMENTSPAY-RPPS</v>
          </cell>
          <cell r="J974" t="str">
            <v>PAY-RPPS</v>
          </cell>
          <cell r="K974" t="str">
            <v>RPSS PAYMENT</v>
          </cell>
          <cell r="S974">
            <v>0</v>
          </cell>
          <cell r="T974">
            <v>-9403.3700000000008</v>
          </cell>
          <cell r="U974">
            <v>0</v>
          </cell>
          <cell r="V974">
            <v>0</v>
          </cell>
          <cell r="W974">
            <v>0</v>
          </cell>
          <cell r="X974">
            <v>0</v>
          </cell>
          <cell r="Y974">
            <v>0</v>
          </cell>
          <cell r="Z974">
            <v>0</v>
          </cell>
          <cell r="AA974">
            <v>0</v>
          </cell>
          <cell r="AB974">
            <v>0</v>
          </cell>
          <cell r="AC974">
            <v>0</v>
          </cell>
          <cell r="AD974">
            <v>0</v>
          </cell>
        </row>
        <row r="975">
          <cell r="B975" t="str">
            <v>MASON CO-REGULATEDPAYMENTSPAYL</v>
          </cell>
          <cell r="J975" t="str">
            <v>PAYL</v>
          </cell>
          <cell r="K975" t="str">
            <v>PAYMENT-THANK YOU!</v>
          </cell>
          <cell r="S975">
            <v>0</v>
          </cell>
          <cell r="T975">
            <v>-93425.71</v>
          </cell>
          <cell r="U975">
            <v>0</v>
          </cell>
          <cell r="V975">
            <v>0</v>
          </cell>
          <cell r="W975">
            <v>0</v>
          </cell>
          <cell r="X975">
            <v>0</v>
          </cell>
          <cell r="Y975">
            <v>0</v>
          </cell>
          <cell r="Z975">
            <v>0</v>
          </cell>
          <cell r="AA975">
            <v>0</v>
          </cell>
          <cell r="AB975">
            <v>0</v>
          </cell>
          <cell r="AC975">
            <v>0</v>
          </cell>
          <cell r="AD975">
            <v>0</v>
          </cell>
        </row>
        <row r="976">
          <cell r="B976" t="str">
            <v>MASON CO-REGULATEDPAYMENTSPAYMET</v>
          </cell>
          <cell r="J976" t="str">
            <v>PAYMET</v>
          </cell>
          <cell r="K976" t="str">
            <v>METAVANTE ONLINE PAYMENT</v>
          </cell>
          <cell r="S976">
            <v>0</v>
          </cell>
          <cell r="T976">
            <v>-8826</v>
          </cell>
          <cell r="U976">
            <v>0</v>
          </cell>
          <cell r="V976">
            <v>0</v>
          </cell>
          <cell r="W976">
            <v>0</v>
          </cell>
          <cell r="X976">
            <v>0</v>
          </cell>
          <cell r="Y976">
            <v>0</v>
          </cell>
          <cell r="Z976">
            <v>0</v>
          </cell>
          <cell r="AA976">
            <v>0</v>
          </cell>
          <cell r="AB976">
            <v>0</v>
          </cell>
          <cell r="AC976">
            <v>0</v>
          </cell>
          <cell r="AD976">
            <v>0</v>
          </cell>
        </row>
        <row r="977">
          <cell r="B977" t="str">
            <v>MASON CO-REGULATEDPAYMENTSRET-KOL</v>
          </cell>
          <cell r="J977" t="str">
            <v>RET-KOL</v>
          </cell>
          <cell r="K977" t="str">
            <v>ONLINE PAYMENT RETURN</v>
          </cell>
          <cell r="S977">
            <v>0</v>
          </cell>
          <cell r="T977">
            <v>453.35</v>
          </cell>
          <cell r="U977">
            <v>0</v>
          </cell>
          <cell r="V977">
            <v>0</v>
          </cell>
          <cell r="W977">
            <v>0</v>
          </cell>
          <cell r="X977">
            <v>0</v>
          </cell>
          <cell r="Y977">
            <v>0</v>
          </cell>
          <cell r="Z977">
            <v>0</v>
          </cell>
          <cell r="AA977">
            <v>0</v>
          </cell>
          <cell r="AB977">
            <v>0</v>
          </cell>
          <cell r="AC977">
            <v>0</v>
          </cell>
          <cell r="AD977">
            <v>0</v>
          </cell>
        </row>
        <row r="978">
          <cell r="B978" t="str">
            <v>MASON CO-REGULATEDPAYMENTSCC-KOL</v>
          </cell>
          <cell r="J978" t="str">
            <v>CC-KOL</v>
          </cell>
          <cell r="K978" t="str">
            <v>ONLINE PAYMENT-CC</v>
          </cell>
          <cell r="S978">
            <v>0</v>
          </cell>
          <cell r="T978">
            <v>-40048.639999999999</v>
          </cell>
          <cell r="U978">
            <v>0</v>
          </cell>
          <cell r="V978">
            <v>0</v>
          </cell>
          <cell r="W978">
            <v>0</v>
          </cell>
          <cell r="X978">
            <v>0</v>
          </cell>
          <cell r="Y978">
            <v>0</v>
          </cell>
          <cell r="Z978">
            <v>0</v>
          </cell>
          <cell r="AA978">
            <v>0</v>
          </cell>
          <cell r="AB978">
            <v>0</v>
          </cell>
          <cell r="AC978">
            <v>0</v>
          </cell>
          <cell r="AD978">
            <v>0</v>
          </cell>
        </row>
        <row r="979">
          <cell r="B979" t="str">
            <v>MASON CO-REGULATEDPAYMENTSCCREF-KOL</v>
          </cell>
          <cell r="J979" t="str">
            <v>CCREF-KOL</v>
          </cell>
          <cell r="K979" t="str">
            <v>CREDIT CARD REFUND</v>
          </cell>
          <cell r="S979">
            <v>0</v>
          </cell>
          <cell r="T979">
            <v>1399.16</v>
          </cell>
          <cell r="U979">
            <v>0</v>
          </cell>
          <cell r="V979">
            <v>0</v>
          </cell>
          <cell r="W979">
            <v>0</v>
          </cell>
          <cell r="X979">
            <v>0</v>
          </cell>
          <cell r="Y979">
            <v>0</v>
          </cell>
          <cell r="Z979">
            <v>0</v>
          </cell>
          <cell r="AA979">
            <v>0</v>
          </cell>
          <cell r="AB979">
            <v>0</v>
          </cell>
          <cell r="AC979">
            <v>0</v>
          </cell>
          <cell r="AD979">
            <v>0</v>
          </cell>
        </row>
        <row r="980">
          <cell r="B980" t="str">
            <v>MASON CO-REGULATEDPAYMENTSPAY</v>
          </cell>
          <cell r="J980" t="str">
            <v>PAY</v>
          </cell>
          <cell r="K980" t="str">
            <v>PAYMENT-THANK YOU!</v>
          </cell>
          <cell r="S980">
            <v>0</v>
          </cell>
          <cell r="T980">
            <v>-29764.240000000002</v>
          </cell>
          <cell r="U980">
            <v>0</v>
          </cell>
          <cell r="V980">
            <v>0</v>
          </cell>
          <cell r="W980">
            <v>0</v>
          </cell>
          <cell r="X980">
            <v>0</v>
          </cell>
          <cell r="Y980">
            <v>0</v>
          </cell>
          <cell r="Z980">
            <v>0</v>
          </cell>
          <cell r="AA980">
            <v>0</v>
          </cell>
          <cell r="AB980">
            <v>0</v>
          </cell>
          <cell r="AC980">
            <v>0</v>
          </cell>
          <cell r="AD980">
            <v>0</v>
          </cell>
        </row>
        <row r="981">
          <cell r="B981" t="str">
            <v>MASON CO-REGULATEDPAYMENTSPAY EFT</v>
          </cell>
          <cell r="J981" t="str">
            <v>PAY EFT</v>
          </cell>
          <cell r="K981" t="str">
            <v>ELECTRONIC PAYMENT</v>
          </cell>
          <cell r="S981">
            <v>0</v>
          </cell>
          <cell r="T981">
            <v>-560.94000000000005</v>
          </cell>
          <cell r="U981">
            <v>0</v>
          </cell>
          <cell r="V981">
            <v>0</v>
          </cell>
          <cell r="W981">
            <v>0</v>
          </cell>
          <cell r="X981">
            <v>0</v>
          </cell>
          <cell r="Y981">
            <v>0</v>
          </cell>
          <cell r="Z981">
            <v>0</v>
          </cell>
          <cell r="AA981">
            <v>0</v>
          </cell>
          <cell r="AB981">
            <v>0</v>
          </cell>
          <cell r="AC981">
            <v>0</v>
          </cell>
          <cell r="AD981">
            <v>0</v>
          </cell>
        </row>
        <row r="982">
          <cell r="B982" t="str">
            <v>MASON CO-REGULATEDPAYMENTSPAY ICT</v>
          </cell>
          <cell r="J982" t="str">
            <v>PAY ICT</v>
          </cell>
          <cell r="K982" t="str">
            <v>I/C PAYMENT THANK YOU!</v>
          </cell>
          <cell r="S982">
            <v>0</v>
          </cell>
          <cell r="T982">
            <v>-94.87</v>
          </cell>
          <cell r="U982">
            <v>0</v>
          </cell>
          <cell r="V982">
            <v>0</v>
          </cell>
          <cell r="W982">
            <v>0</v>
          </cell>
          <cell r="X982">
            <v>0</v>
          </cell>
          <cell r="Y982">
            <v>0</v>
          </cell>
          <cell r="Z982">
            <v>0</v>
          </cell>
          <cell r="AA982">
            <v>0</v>
          </cell>
          <cell r="AB982">
            <v>0</v>
          </cell>
          <cell r="AC982">
            <v>0</v>
          </cell>
          <cell r="AD982">
            <v>0</v>
          </cell>
        </row>
        <row r="983">
          <cell r="B983" t="str">
            <v>MASON CO-REGULATEDPAYMENTSPAY-CFREE</v>
          </cell>
          <cell r="J983" t="str">
            <v>PAY-CFREE</v>
          </cell>
          <cell r="K983" t="str">
            <v>PAYMENT-THANK YOU</v>
          </cell>
          <cell r="S983">
            <v>0</v>
          </cell>
          <cell r="T983">
            <v>-2865.47</v>
          </cell>
          <cell r="U983">
            <v>0</v>
          </cell>
          <cell r="V983">
            <v>0</v>
          </cell>
          <cell r="W983">
            <v>0</v>
          </cell>
          <cell r="X983">
            <v>0</v>
          </cell>
          <cell r="Y983">
            <v>0</v>
          </cell>
          <cell r="Z983">
            <v>0</v>
          </cell>
          <cell r="AA983">
            <v>0</v>
          </cell>
          <cell r="AB983">
            <v>0</v>
          </cell>
          <cell r="AC983">
            <v>0</v>
          </cell>
          <cell r="AD983">
            <v>0</v>
          </cell>
        </row>
        <row r="984">
          <cell r="B984" t="str">
            <v>MASON CO-REGULATEDPAYMENTSPAY-KOL</v>
          </cell>
          <cell r="J984" t="str">
            <v>PAY-KOL</v>
          </cell>
          <cell r="K984" t="str">
            <v>PAYMENT-THANK YOU - OL</v>
          </cell>
          <cell r="S984">
            <v>0</v>
          </cell>
          <cell r="T984">
            <v>-13458.43</v>
          </cell>
          <cell r="U984">
            <v>0</v>
          </cell>
          <cell r="V984">
            <v>0</v>
          </cell>
          <cell r="W984">
            <v>0</v>
          </cell>
          <cell r="X984">
            <v>0</v>
          </cell>
          <cell r="Y984">
            <v>0</v>
          </cell>
          <cell r="Z984">
            <v>0</v>
          </cell>
          <cell r="AA984">
            <v>0</v>
          </cell>
          <cell r="AB984">
            <v>0</v>
          </cell>
          <cell r="AC984">
            <v>0</v>
          </cell>
          <cell r="AD984">
            <v>0</v>
          </cell>
        </row>
        <row r="985">
          <cell r="B985" t="str">
            <v>MASON CO-REGULATEDPAYMENTSPAY-RPPS</v>
          </cell>
          <cell r="J985" t="str">
            <v>PAY-RPPS</v>
          </cell>
          <cell r="K985" t="str">
            <v>RPSS PAYMENT</v>
          </cell>
          <cell r="S985">
            <v>0</v>
          </cell>
          <cell r="T985">
            <v>-631.70000000000005</v>
          </cell>
          <cell r="U985">
            <v>0</v>
          </cell>
          <cell r="V985">
            <v>0</v>
          </cell>
          <cell r="W985">
            <v>0</v>
          </cell>
          <cell r="X985">
            <v>0</v>
          </cell>
          <cell r="Y985">
            <v>0</v>
          </cell>
          <cell r="Z985">
            <v>0</v>
          </cell>
          <cell r="AA985">
            <v>0</v>
          </cell>
          <cell r="AB985">
            <v>0</v>
          </cell>
          <cell r="AC985">
            <v>0</v>
          </cell>
          <cell r="AD985">
            <v>0</v>
          </cell>
        </row>
        <row r="986">
          <cell r="B986" t="str">
            <v>MASON CO-REGULATEDPAYMENTSPAYL</v>
          </cell>
          <cell r="J986" t="str">
            <v>PAYL</v>
          </cell>
          <cell r="K986" t="str">
            <v>PAYMENT-THANK YOU!</v>
          </cell>
          <cell r="S986">
            <v>0</v>
          </cell>
          <cell r="T986">
            <v>-41584.21</v>
          </cell>
          <cell r="U986">
            <v>0</v>
          </cell>
          <cell r="V986">
            <v>0</v>
          </cell>
          <cell r="W986">
            <v>0</v>
          </cell>
          <cell r="X986">
            <v>0</v>
          </cell>
          <cell r="Y986">
            <v>0</v>
          </cell>
          <cell r="Z986">
            <v>0</v>
          </cell>
          <cell r="AA986">
            <v>0</v>
          </cell>
          <cell r="AB986">
            <v>0</v>
          </cell>
          <cell r="AC986">
            <v>0</v>
          </cell>
          <cell r="AD986">
            <v>0</v>
          </cell>
        </row>
        <row r="987">
          <cell r="B987" t="str">
            <v>MASON CO-REGULATEDPAYMENTSPAYMET</v>
          </cell>
          <cell r="J987" t="str">
            <v>PAYMET</v>
          </cell>
          <cell r="K987" t="str">
            <v>METAVANTE ONLINE PAYMENT</v>
          </cell>
          <cell r="S987">
            <v>0</v>
          </cell>
          <cell r="T987">
            <v>-726.73</v>
          </cell>
          <cell r="U987">
            <v>0</v>
          </cell>
          <cell r="V987">
            <v>0</v>
          </cell>
          <cell r="W987">
            <v>0</v>
          </cell>
          <cell r="X987">
            <v>0</v>
          </cell>
          <cell r="Y987">
            <v>0</v>
          </cell>
          <cell r="Z987">
            <v>0</v>
          </cell>
          <cell r="AA987">
            <v>0</v>
          </cell>
          <cell r="AB987">
            <v>0</v>
          </cell>
          <cell r="AC987">
            <v>0</v>
          </cell>
          <cell r="AD987">
            <v>0</v>
          </cell>
        </row>
        <row r="988">
          <cell r="B988" t="str">
            <v>MASON CO-REGULATEDPAYMENTSRET-KOL</v>
          </cell>
          <cell r="J988" t="str">
            <v>RET-KOL</v>
          </cell>
          <cell r="K988" t="str">
            <v>ONLINE PAYMENT RETURN</v>
          </cell>
          <cell r="S988">
            <v>0</v>
          </cell>
          <cell r="T988">
            <v>13.22</v>
          </cell>
          <cell r="U988">
            <v>0</v>
          </cell>
          <cell r="V988">
            <v>0</v>
          </cell>
          <cell r="W988">
            <v>0</v>
          </cell>
          <cell r="X988">
            <v>0</v>
          </cell>
          <cell r="Y988">
            <v>0</v>
          </cell>
          <cell r="Z988">
            <v>0</v>
          </cell>
          <cell r="AA988">
            <v>0</v>
          </cell>
          <cell r="AB988">
            <v>0</v>
          </cell>
          <cell r="AC988">
            <v>0</v>
          </cell>
          <cell r="AD988">
            <v>0</v>
          </cell>
        </row>
        <row r="989">
          <cell r="B989" t="str">
            <v>MASON CO-REGULATEDRESIDENTIAL32RE1</v>
          </cell>
          <cell r="J989" t="str">
            <v>32RE1</v>
          </cell>
          <cell r="K989" t="str">
            <v>1-32 GAL CAN-EOW SVC</v>
          </cell>
          <cell r="S989">
            <v>0</v>
          </cell>
          <cell r="T989">
            <v>0</v>
          </cell>
          <cell r="U989">
            <v>0</v>
          </cell>
          <cell r="V989">
            <v>0</v>
          </cell>
          <cell r="W989">
            <v>0</v>
          </cell>
          <cell r="X989">
            <v>0</v>
          </cell>
          <cell r="Y989">
            <v>0</v>
          </cell>
          <cell r="Z989">
            <v>0</v>
          </cell>
          <cell r="AA989">
            <v>0</v>
          </cell>
          <cell r="AB989">
            <v>0</v>
          </cell>
          <cell r="AC989">
            <v>0</v>
          </cell>
          <cell r="AD989">
            <v>0</v>
          </cell>
        </row>
        <row r="990">
          <cell r="B990" t="str">
            <v>MASON CO-REGULATEDRESIDENTIAL32RE2</v>
          </cell>
          <cell r="J990" t="str">
            <v>32RE2</v>
          </cell>
          <cell r="K990" t="str">
            <v>2-32 GAL CAN-EOW SVC</v>
          </cell>
          <cell r="S990">
            <v>0</v>
          </cell>
          <cell r="T990">
            <v>6.44</v>
          </cell>
          <cell r="U990">
            <v>0</v>
          </cell>
          <cell r="V990">
            <v>0</v>
          </cell>
          <cell r="W990">
            <v>0</v>
          </cell>
          <cell r="X990">
            <v>0</v>
          </cell>
          <cell r="Y990">
            <v>0</v>
          </cell>
          <cell r="Z990">
            <v>0</v>
          </cell>
          <cell r="AA990">
            <v>0</v>
          </cell>
          <cell r="AB990">
            <v>0</v>
          </cell>
          <cell r="AC990">
            <v>0</v>
          </cell>
          <cell r="AD990">
            <v>0</v>
          </cell>
        </row>
        <row r="991">
          <cell r="B991" t="str">
            <v>MASON CO-REGULATEDRESIDENTIAL32RM1</v>
          </cell>
          <cell r="J991" t="str">
            <v>32RM1</v>
          </cell>
          <cell r="K991" t="str">
            <v>1-32 GAL CAN-MONTHLY SVC</v>
          </cell>
          <cell r="S991">
            <v>0</v>
          </cell>
          <cell r="T991">
            <v>0</v>
          </cell>
          <cell r="U991">
            <v>0</v>
          </cell>
          <cell r="V991">
            <v>0</v>
          </cell>
          <cell r="W991">
            <v>0</v>
          </cell>
          <cell r="X991">
            <v>0</v>
          </cell>
          <cell r="Y991">
            <v>0</v>
          </cell>
          <cell r="Z991">
            <v>0</v>
          </cell>
          <cell r="AA991">
            <v>0</v>
          </cell>
          <cell r="AB991">
            <v>0</v>
          </cell>
          <cell r="AC991">
            <v>0</v>
          </cell>
          <cell r="AD991">
            <v>0</v>
          </cell>
        </row>
        <row r="992">
          <cell r="B992" t="str">
            <v>MASON CO-REGULATEDRESIDENTIAL32RW1</v>
          </cell>
          <cell r="J992" t="str">
            <v>32RW1</v>
          </cell>
          <cell r="K992" t="str">
            <v>1-32 GAL CAN-WEEKLY SVC</v>
          </cell>
          <cell r="S992">
            <v>0</v>
          </cell>
          <cell r="T992">
            <v>27.6</v>
          </cell>
          <cell r="U992">
            <v>0</v>
          </cell>
          <cell r="V992">
            <v>0</v>
          </cell>
          <cell r="W992">
            <v>0</v>
          </cell>
          <cell r="X992">
            <v>0</v>
          </cell>
          <cell r="Y992">
            <v>0</v>
          </cell>
          <cell r="Z992">
            <v>0</v>
          </cell>
          <cell r="AA992">
            <v>0</v>
          </cell>
          <cell r="AB992">
            <v>0</v>
          </cell>
          <cell r="AC992">
            <v>0</v>
          </cell>
          <cell r="AD992">
            <v>0</v>
          </cell>
        </row>
        <row r="993">
          <cell r="B993" t="str">
            <v>MASON CO-REGULATEDRESIDENTIAL32RW2</v>
          </cell>
          <cell r="J993" t="str">
            <v>32RW2</v>
          </cell>
          <cell r="K993" t="str">
            <v>2-32 GAL CANS-WEEKLY SVC</v>
          </cell>
          <cell r="S993">
            <v>0</v>
          </cell>
          <cell r="T993">
            <v>-30.11</v>
          </cell>
          <cell r="U993">
            <v>0</v>
          </cell>
          <cell r="V993">
            <v>0</v>
          </cell>
          <cell r="W993">
            <v>0</v>
          </cell>
          <cell r="X993">
            <v>0</v>
          </cell>
          <cell r="Y993">
            <v>0</v>
          </cell>
          <cell r="Z993">
            <v>0</v>
          </cell>
          <cell r="AA993">
            <v>0</v>
          </cell>
          <cell r="AB993">
            <v>0</v>
          </cell>
          <cell r="AC993">
            <v>0</v>
          </cell>
          <cell r="AD993">
            <v>0</v>
          </cell>
        </row>
        <row r="994">
          <cell r="B994" t="str">
            <v>MASON CO-REGULATEDRESIDENTIAL32RW3</v>
          </cell>
          <cell r="J994" t="str">
            <v>32RW3</v>
          </cell>
          <cell r="K994" t="str">
            <v>3-32 GAL CANS-WEEKLY SVC</v>
          </cell>
          <cell r="S994">
            <v>0</v>
          </cell>
          <cell r="T994">
            <v>21.22</v>
          </cell>
          <cell r="U994">
            <v>0</v>
          </cell>
          <cell r="V994">
            <v>0</v>
          </cell>
          <cell r="W994">
            <v>0</v>
          </cell>
          <cell r="X994">
            <v>0</v>
          </cell>
          <cell r="Y994">
            <v>0</v>
          </cell>
          <cell r="Z994">
            <v>0</v>
          </cell>
          <cell r="AA994">
            <v>0</v>
          </cell>
          <cell r="AB994">
            <v>0</v>
          </cell>
          <cell r="AC994">
            <v>0</v>
          </cell>
          <cell r="AD994">
            <v>0</v>
          </cell>
        </row>
        <row r="995">
          <cell r="B995" t="str">
            <v>MASON CO-REGULATEDRESIDENTIAL35RE1</v>
          </cell>
          <cell r="J995" t="str">
            <v>35RE1</v>
          </cell>
          <cell r="K995" t="str">
            <v>1-35 GAL CART EOW SVC</v>
          </cell>
          <cell r="S995">
            <v>0</v>
          </cell>
          <cell r="T995">
            <v>180.5</v>
          </cell>
          <cell r="U995">
            <v>0</v>
          </cell>
          <cell r="V995">
            <v>0</v>
          </cell>
          <cell r="W995">
            <v>0</v>
          </cell>
          <cell r="X995">
            <v>0</v>
          </cell>
          <cell r="Y995">
            <v>0</v>
          </cell>
          <cell r="Z995">
            <v>0</v>
          </cell>
          <cell r="AA995">
            <v>0</v>
          </cell>
          <cell r="AB995">
            <v>0</v>
          </cell>
          <cell r="AC995">
            <v>0</v>
          </cell>
          <cell r="AD995">
            <v>0</v>
          </cell>
        </row>
        <row r="996">
          <cell r="B996" t="str">
            <v>MASON CO-REGULATEDRESIDENTIAL35RM1</v>
          </cell>
          <cell r="J996" t="str">
            <v>35RM1</v>
          </cell>
          <cell r="K996" t="str">
            <v>1-35 GAL CART MONTHLY SVC</v>
          </cell>
          <cell r="S996">
            <v>0</v>
          </cell>
          <cell r="T996">
            <v>31.96</v>
          </cell>
          <cell r="U996">
            <v>0</v>
          </cell>
          <cell r="V996">
            <v>0</v>
          </cell>
          <cell r="W996">
            <v>0</v>
          </cell>
          <cell r="X996">
            <v>0</v>
          </cell>
          <cell r="Y996">
            <v>0</v>
          </cell>
          <cell r="Z996">
            <v>0</v>
          </cell>
          <cell r="AA996">
            <v>0</v>
          </cell>
          <cell r="AB996">
            <v>0</v>
          </cell>
          <cell r="AC996">
            <v>0</v>
          </cell>
          <cell r="AD996">
            <v>0</v>
          </cell>
        </row>
        <row r="997">
          <cell r="B997" t="str">
            <v>MASON CO-REGULATEDRESIDENTIAL35RW1</v>
          </cell>
          <cell r="J997" t="str">
            <v>35RW1</v>
          </cell>
          <cell r="K997" t="str">
            <v>1-35 GAL CART WEEKLY SVC</v>
          </cell>
          <cell r="S997">
            <v>0</v>
          </cell>
          <cell r="T997">
            <v>121.15</v>
          </cell>
          <cell r="U997">
            <v>0</v>
          </cell>
          <cell r="V997">
            <v>0</v>
          </cell>
          <cell r="W997">
            <v>0</v>
          </cell>
          <cell r="X997">
            <v>0</v>
          </cell>
          <cell r="Y997">
            <v>0</v>
          </cell>
          <cell r="Z997">
            <v>0</v>
          </cell>
          <cell r="AA997">
            <v>0</v>
          </cell>
          <cell r="AB997">
            <v>0</v>
          </cell>
          <cell r="AC997">
            <v>0</v>
          </cell>
          <cell r="AD997">
            <v>0</v>
          </cell>
        </row>
        <row r="998">
          <cell r="B998" t="str">
            <v>MASON CO-REGULATEDRESIDENTIAL45RW1</v>
          </cell>
          <cell r="J998" t="str">
            <v>45RW1</v>
          </cell>
          <cell r="K998" t="str">
            <v>1-45 GAL CAN-WEEKLY SVC</v>
          </cell>
          <cell r="S998">
            <v>0</v>
          </cell>
          <cell r="T998">
            <v>-2.94</v>
          </cell>
          <cell r="U998">
            <v>0</v>
          </cell>
          <cell r="V998">
            <v>0</v>
          </cell>
          <cell r="W998">
            <v>0</v>
          </cell>
          <cell r="X998">
            <v>0</v>
          </cell>
          <cell r="Y998">
            <v>0</v>
          </cell>
          <cell r="Z998">
            <v>0</v>
          </cell>
          <cell r="AA998">
            <v>0</v>
          </cell>
          <cell r="AB998">
            <v>0</v>
          </cell>
          <cell r="AC998">
            <v>0</v>
          </cell>
          <cell r="AD998">
            <v>0</v>
          </cell>
        </row>
        <row r="999">
          <cell r="B999" t="str">
            <v>MASON CO-REGULATEDRESIDENTIAL48RE1</v>
          </cell>
          <cell r="J999" t="str">
            <v>48RE1</v>
          </cell>
          <cell r="K999" t="str">
            <v>1-48 GAL EOW</v>
          </cell>
          <cell r="S999">
            <v>0</v>
          </cell>
          <cell r="T999">
            <v>83.96</v>
          </cell>
          <cell r="U999">
            <v>0</v>
          </cell>
          <cell r="V999">
            <v>0</v>
          </cell>
          <cell r="W999">
            <v>0</v>
          </cell>
          <cell r="X999">
            <v>0</v>
          </cell>
          <cell r="Y999">
            <v>0</v>
          </cell>
          <cell r="Z999">
            <v>0</v>
          </cell>
          <cell r="AA999">
            <v>0</v>
          </cell>
          <cell r="AB999">
            <v>0</v>
          </cell>
          <cell r="AC999">
            <v>0</v>
          </cell>
          <cell r="AD999">
            <v>0</v>
          </cell>
        </row>
        <row r="1000">
          <cell r="B1000" t="str">
            <v>MASON CO-REGULATEDRESIDENTIAL48RW1</v>
          </cell>
          <cell r="J1000" t="str">
            <v>48RW1</v>
          </cell>
          <cell r="K1000" t="str">
            <v>1-48 GAL WEEKLY</v>
          </cell>
          <cell r="S1000">
            <v>0</v>
          </cell>
          <cell r="T1000">
            <v>239.89</v>
          </cell>
          <cell r="U1000">
            <v>0</v>
          </cell>
          <cell r="V1000">
            <v>0</v>
          </cell>
          <cell r="W1000">
            <v>0</v>
          </cell>
          <cell r="X1000">
            <v>0</v>
          </cell>
          <cell r="Y1000">
            <v>0</v>
          </cell>
          <cell r="Z1000">
            <v>0</v>
          </cell>
          <cell r="AA1000">
            <v>0</v>
          </cell>
          <cell r="AB1000">
            <v>0</v>
          </cell>
          <cell r="AC1000">
            <v>0</v>
          </cell>
          <cell r="AD1000">
            <v>0</v>
          </cell>
        </row>
        <row r="1001">
          <cell r="B1001" t="str">
            <v>MASON CO-REGULATEDRESIDENTIAL64RE1</v>
          </cell>
          <cell r="J1001" t="str">
            <v>64RE1</v>
          </cell>
          <cell r="K1001" t="str">
            <v>1-64 GAL EOW</v>
          </cell>
          <cell r="S1001">
            <v>0</v>
          </cell>
          <cell r="T1001">
            <v>218.39</v>
          </cell>
          <cell r="U1001">
            <v>0</v>
          </cell>
          <cell r="V1001">
            <v>0</v>
          </cell>
          <cell r="W1001">
            <v>0</v>
          </cell>
          <cell r="X1001">
            <v>0</v>
          </cell>
          <cell r="Y1001">
            <v>0</v>
          </cell>
          <cell r="Z1001">
            <v>0</v>
          </cell>
          <cell r="AA1001">
            <v>0</v>
          </cell>
          <cell r="AB1001">
            <v>0</v>
          </cell>
          <cell r="AC1001">
            <v>0</v>
          </cell>
          <cell r="AD1001">
            <v>0</v>
          </cell>
        </row>
        <row r="1002">
          <cell r="B1002" t="str">
            <v>MASON CO-REGULATEDRESIDENTIAL64RM1</v>
          </cell>
          <cell r="J1002" t="str">
            <v>64RM1</v>
          </cell>
          <cell r="K1002" t="str">
            <v>1-64 GAL MONTHLY</v>
          </cell>
          <cell r="S1002">
            <v>0</v>
          </cell>
          <cell r="T1002">
            <v>28.41</v>
          </cell>
          <cell r="U1002">
            <v>0</v>
          </cell>
          <cell r="V1002">
            <v>0</v>
          </cell>
          <cell r="W1002">
            <v>0</v>
          </cell>
          <cell r="X1002">
            <v>0</v>
          </cell>
          <cell r="Y1002">
            <v>0</v>
          </cell>
          <cell r="Z1002">
            <v>0</v>
          </cell>
          <cell r="AA1002">
            <v>0</v>
          </cell>
          <cell r="AB1002">
            <v>0</v>
          </cell>
          <cell r="AC1002">
            <v>0</v>
          </cell>
          <cell r="AD1002">
            <v>0</v>
          </cell>
        </row>
        <row r="1003">
          <cell r="B1003" t="str">
            <v>MASON CO-REGULATEDRESIDENTIAL64RW1</v>
          </cell>
          <cell r="J1003" t="str">
            <v>64RW1</v>
          </cell>
          <cell r="K1003" t="str">
            <v>1-64 GAL CART WEEKLY SVC</v>
          </cell>
          <cell r="S1003">
            <v>0</v>
          </cell>
          <cell r="T1003">
            <v>55.41</v>
          </cell>
          <cell r="U1003">
            <v>0</v>
          </cell>
          <cell r="V1003">
            <v>0</v>
          </cell>
          <cell r="W1003">
            <v>0</v>
          </cell>
          <cell r="X1003">
            <v>0</v>
          </cell>
          <cell r="Y1003">
            <v>0</v>
          </cell>
          <cell r="Z1003">
            <v>0</v>
          </cell>
          <cell r="AA1003">
            <v>0</v>
          </cell>
          <cell r="AB1003">
            <v>0</v>
          </cell>
          <cell r="AC1003">
            <v>0</v>
          </cell>
          <cell r="AD1003">
            <v>0</v>
          </cell>
        </row>
        <row r="1004">
          <cell r="B1004" t="str">
            <v>MASON CO-REGULATEDRESIDENTIAL96RE1</v>
          </cell>
          <cell r="J1004" t="str">
            <v>96RE1</v>
          </cell>
          <cell r="K1004" t="str">
            <v>1-96 GAL EOW</v>
          </cell>
          <cell r="S1004">
            <v>0</v>
          </cell>
          <cell r="T1004">
            <v>146.69</v>
          </cell>
          <cell r="U1004">
            <v>0</v>
          </cell>
          <cell r="V1004">
            <v>0</v>
          </cell>
          <cell r="W1004">
            <v>0</v>
          </cell>
          <cell r="X1004">
            <v>0</v>
          </cell>
          <cell r="Y1004">
            <v>0</v>
          </cell>
          <cell r="Z1004">
            <v>0</v>
          </cell>
          <cell r="AA1004">
            <v>0</v>
          </cell>
          <cell r="AB1004">
            <v>0</v>
          </cell>
          <cell r="AC1004">
            <v>0</v>
          </cell>
          <cell r="AD1004">
            <v>0</v>
          </cell>
        </row>
        <row r="1005">
          <cell r="B1005" t="str">
            <v>MASON CO-REGULATEDRESIDENTIAL96RM1</v>
          </cell>
          <cell r="J1005" t="str">
            <v>96RM1</v>
          </cell>
          <cell r="K1005" t="str">
            <v>1-96 GAL MONTHLY</v>
          </cell>
          <cell r="S1005">
            <v>0</v>
          </cell>
          <cell r="T1005">
            <v>0</v>
          </cell>
          <cell r="U1005">
            <v>0</v>
          </cell>
          <cell r="V1005">
            <v>0</v>
          </cell>
          <cell r="W1005">
            <v>0</v>
          </cell>
          <cell r="X1005">
            <v>0</v>
          </cell>
          <cell r="Y1005">
            <v>0</v>
          </cell>
          <cell r="Z1005">
            <v>0</v>
          </cell>
          <cell r="AA1005">
            <v>0</v>
          </cell>
          <cell r="AB1005">
            <v>0</v>
          </cell>
          <cell r="AC1005">
            <v>0</v>
          </cell>
          <cell r="AD1005">
            <v>0</v>
          </cell>
        </row>
        <row r="1006">
          <cell r="B1006" t="str">
            <v>MASON CO-REGULATEDRESIDENTIAL96RW1</v>
          </cell>
          <cell r="J1006" t="str">
            <v>96RW1</v>
          </cell>
          <cell r="K1006" t="str">
            <v>1-96 GAL CART WEEKLY SVC</v>
          </cell>
          <cell r="S1006">
            <v>0</v>
          </cell>
          <cell r="T1006">
            <v>62.21</v>
          </cell>
          <cell r="U1006">
            <v>0</v>
          </cell>
          <cell r="V1006">
            <v>0</v>
          </cell>
          <cell r="W1006">
            <v>0</v>
          </cell>
          <cell r="X1006">
            <v>0</v>
          </cell>
          <cell r="Y1006">
            <v>0</v>
          </cell>
          <cell r="Z1006">
            <v>0</v>
          </cell>
          <cell r="AA1006">
            <v>0</v>
          </cell>
          <cell r="AB1006">
            <v>0</v>
          </cell>
          <cell r="AC1006">
            <v>0</v>
          </cell>
          <cell r="AD1006">
            <v>0</v>
          </cell>
        </row>
        <row r="1007">
          <cell r="B1007" t="str">
            <v>MASON CO-REGULATEDRESIDENTIALDRVNRE1</v>
          </cell>
          <cell r="J1007" t="str">
            <v>DRVNRE1</v>
          </cell>
          <cell r="K1007" t="str">
            <v>DRIVE IN UP TO 250'-EOW</v>
          </cell>
          <cell r="S1007">
            <v>0</v>
          </cell>
          <cell r="T1007">
            <v>3.62</v>
          </cell>
          <cell r="U1007">
            <v>0</v>
          </cell>
          <cell r="V1007">
            <v>0</v>
          </cell>
          <cell r="W1007">
            <v>0</v>
          </cell>
          <cell r="X1007">
            <v>0</v>
          </cell>
          <cell r="Y1007">
            <v>0</v>
          </cell>
          <cell r="Z1007">
            <v>0</v>
          </cell>
          <cell r="AA1007">
            <v>0</v>
          </cell>
          <cell r="AB1007">
            <v>0</v>
          </cell>
          <cell r="AC1007">
            <v>0</v>
          </cell>
          <cell r="AD1007">
            <v>0</v>
          </cell>
        </row>
        <row r="1008">
          <cell r="B1008" t="str">
            <v>MASON CO-REGULATEDRESIDENTIALDRVNRE1RECY</v>
          </cell>
          <cell r="J1008" t="str">
            <v>DRVNRE1RECY</v>
          </cell>
          <cell r="K1008" t="str">
            <v>DRIVE IN UP TO 250 EOW-RE</v>
          </cell>
          <cell r="S1008">
            <v>0</v>
          </cell>
          <cell r="T1008">
            <v>-1.3</v>
          </cell>
          <cell r="U1008">
            <v>0</v>
          </cell>
          <cell r="V1008">
            <v>0</v>
          </cell>
          <cell r="W1008">
            <v>0</v>
          </cell>
          <cell r="X1008">
            <v>0</v>
          </cell>
          <cell r="Y1008">
            <v>0</v>
          </cell>
          <cell r="Z1008">
            <v>0</v>
          </cell>
          <cell r="AA1008">
            <v>0</v>
          </cell>
          <cell r="AB1008">
            <v>0</v>
          </cell>
          <cell r="AC1008">
            <v>0</v>
          </cell>
          <cell r="AD1008">
            <v>0</v>
          </cell>
        </row>
        <row r="1009">
          <cell r="B1009" t="str">
            <v>MASON CO-REGULATEDRESIDENTIALDRVNRE2RECY</v>
          </cell>
          <cell r="J1009" t="str">
            <v>DRVNRE2RECY</v>
          </cell>
          <cell r="K1009" t="str">
            <v>DRIVE IN OVER 250 EOW-REC</v>
          </cell>
          <cell r="S1009">
            <v>0</v>
          </cell>
          <cell r="T1009">
            <v>1.65</v>
          </cell>
          <cell r="U1009">
            <v>0</v>
          </cell>
          <cell r="V1009">
            <v>0</v>
          </cell>
          <cell r="W1009">
            <v>0</v>
          </cell>
          <cell r="X1009">
            <v>0</v>
          </cell>
          <cell r="Y1009">
            <v>0</v>
          </cell>
          <cell r="Z1009">
            <v>0</v>
          </cell>
          <cell r="AA1009">
            <v>0</v>
          </cell>
          <cell r="AB1009">
            <v>0</v>
          </cell>
          <cell r="AC1009">
            <v>0</v>
          </cell>
          <cell r="AD1009">
            <v>0</v>
          </cell>
        </row>
        <row r="1010">
          <cell r="B1010" t="str">
            <v>MASON CO-REGULATEDRESIDENTIALDRVNRW1</v>
          </cell>
          <cell r="J1010" t="str">
            <v>DRVNRW1</v>
          </cell>
          <cell r="K1010" t="str">
            <v>DRIVE IN UP TO 250'</v>
          </cell>
          <cell r="S1010">
            <v>0</v>
          </cell>
          <cell r="T1010">
            <v>-10.96</v>
          </cell>
          <cell r="U1010">
            <v>0</v>
          </cell>
          <cell r="V1010">
            <v>0</v>
          </cell>
          <cell r="W1010">
            <v>0</v>
          </cell>
          <cell r="X1010">
            <v>0</v>
          </cell>
          <cell r="Y1010">
            <v>0</v>
          </cell>
          <cell r="Z1010">
            <v>0</v>
          </cell>
          <cell r="AA1010">
            <v>0</v>
          </cell>
          <cell r="AB1010">
            <v>0</v>
          </cell>
          <cell r="AC1010">
            <v>0</v>
          </cell>
          <cell r="AD1010">
            <v>0</v>
          </cell>
        </row>
        <row r="1011">
          <cell r="B1011" t="str">
            <v>MASON CO-REGULATEDRESIDENTIALDRVNRW2</v>
          </cell>
          <cell r="J1011" t="str">
            <v>DRVNRW2</v>
          </cell>
          <cell r="K1011" t="str">
            <v>DRIVE IN OVER 250'</v>
          </cell>
          <cell r="S1011">
            <v>0</v>
          </cell>
          <cell r="T1011">
            <v>8.59</v>
          </cell>
          <cell r="U1011">
            <v>0</v>
          </cell>
          <cell r="V1011">
            <v>0</v>
          </cell>
          <cell r="W1011">
            <v>0</v>
          </cell>
          <cell r="X1011">
            <v>0</v>
          </cell>
          <cell r="Y1011">
            <v>0</v>
          </cell>
          <cell r="Z1011">
            <v>0</v>
          </cell>
          <cell r="AA1011">
            <v>0</v>
          </cell>
          <cell r="AB1011">
            <v>0</v>
          </cell>
          <cell r="AC1011">
            <v>0</v>
          </cell>
          <cell r="AD1011">
            <v>0</v>
          </cell>
        </row>
        <row r="1012">
          <cell r="B1012" t="str">
            <v>MASON CO-REGULATEDRESIDENTIALRECYCLECR</v>
          </cell>
          <cell r="J1012" t="str">
            <v>RECYCLECR</v>
          </cell>
          <cell r="K1012" t="str">
            <v>VALUE OF RECYCLABLES</v>
          </cell>
          <cell r="S1012">
            <v>0</v>
          </cell>
          <cell r="T1012">
            <v>-101.04</v>
          </cell>
          <cell r="U1012">
            <v>0</v>
          </cell>
          <cell r="V1012">
            <v>0</v>
          </cell>
          <cell r="W1012">
            <v>0</v>
          </cell>
          <cell r="X1012">
            <v>0</v>
          </cell>
          <cell r="Y1012">
            <v>0</v>
          </cell>
          <cell r="Z1012">
            <v>0</v>
          </cell>
          <cell r="AA1012">
            <v>0</v>
          </cell>
          <cell r="AB1012">
            <v>0</v>
          </cell>
          <cell r="AC1012">
            <v>0</v>
          </cell>
          <cell r="AD1012">
            <v>0</v>
          </cell>
        </row>
        <row r="1013">
          <cell r="B1013" t="str">
            <v>MASON CO-REGULATEDRESIDENTIALRECYONLY</v>
          </cell>
          <cell r="J1013" t="str">
            <v>RECYONLY</v>
          </cell>
          <cell r="K1013" t="str">
            <v>RECYCLE SERVICE ONLY</v>
          </cell>
          <cell r="S1013">
            <v>0</v>
          </cell>
          <cell r="T1013">
            <v>-9.81</v>
          </cell>
          <cell r="U1013">
            <v>0</v>
          </cell>
          <cell r="V1013">
            <v>0</v>
          </cell>
          <cell r="W1013">
            <v>0</v>
          </cell>
          <cell r="X1013">
            <v>0</v>
          </cell>
          <cell r="Y1013">
            <v>0</v>
          </cell>
          <cell r="Z1013">
            <v>0</v>
          </cell>
          <cell r="AA1013">
            <v>0</v>
          </cell>
          <cell r="AB1013">
            <v>0</v>
          </cell>
          <cell r="AC1013">
            <v>0</v>
          </cell>
          <cell r="AD1013">
            <v>0</v>
          </cell>
        </row>
        <row r="1014">
          <cell r="B1014" t="str">
            <v>MASON CO-REGULATEDRESIDENTIALRECYR</v>
          </cell>
          <cell r="J1014" t="str">
            <v>RECYR</v>
          </cell>
          <cell r="K1014" t="str">
            <v>RESIDENTIAL RECYCLE</v>
          </cell>
          <cell r="S1014">
            <v>0</v>
          </cell>
          <cell r="T1014">
            <v>505.43</v>
          </cell>
          <cell r="U1014">
            <v>0</v>
          </cell>
          <cell r="V1014">
            <v>0</v>
          </cell>
          <cell r="W1014">
            <v>0</v>
          </cell>
          <cell r="X1014">
            <v>0</v>
          </cell>
          <cell r="Y1014">
            <v>0</v>
          </cell>
          <cell r="Z1014">
            <v>0</v>
          </cell>
          <cell r="AA1014">
            <v>0</v>
          </cell>
          <cell r="AB1014">
            <v>0</v>
          </cell>
          <cell r="AC1014">
            <v>0</v>
          </cell>
          <cell r="AD1014">
            <v>0</v>
          </cell>
        </row>
        <row r="1015">
          <cell r="B1015" t="str">
            <v>MASON CO-REGULATEDRESIDENTIALWLKNRE1</v>
          </cell>
          <cell r="J1015" t="str">
            <v>WLKNRE1</v>
          </cell>
          <cell r="K1015" t="str">
            <v>WALK IN 5'-25'-EOW</v>
          </cell>
          <cell r="S1015">
            <v>0</v>
          </cell>
          <cell r="T1015">
            <v>1.28</v>
          </cell>
          <cell r="U1015">
            <v>0</v>
          </cell>
          <cell r="V1015">
            <v>0</v>
          </cell>
          <cell r="W1015">
            <v>0</v>
          </cell>
          <cell r="X1015">
            <v>0</v>
          </cell>
          <cell r="Y1015">
            <v>0</v>
          </cell>
          <cell r="Z1015">
            <v>0</v>
          </cell>
          <cell r="AA1015">
            <v>0</v>
          </cell>
          <cell r="AB1015">
            <v>0</v>
          </cell>
          <cell r="AC1015">
            <v>0</v>
          </cell>
          <cell r="AD1015">
            <v>0</v>
          </cell>
        </row>
        <row r="1016">
          <cell r="B1016" t="str">
            <v>MASON CO-REGULATEDRESIDENTIALWLKNRW1</v>
          </cell>
          <cell r="J1016" t="str">
            <v>WLKNRW1</v>
          </cell>
          <cell r="K1016" t="str">
            <v>WALK IN 5'-25'</v>
          </cell>
          <cell r="S1016">
            <v>0</v>
          </cell>
          <cell r="T1016">
            <v>0.64</v>
          </cell>
          <cell r="U1016">
            <v>0</v>
          </cell>
          <cell r="V1016">
            <v>0</v>
          </cell>
          <cell r="W1016">
            <v>0</v>
          </cell>
          <cell r="X1016">
            <v>0</v>
          </cell>
          <cell r="Y1016">
            <v>0</v>
          </cell>
          <cell r="Z1016">
            <v>0</v>
          </cell>
          <cell r="AA1016">
            <v>0</v>
          </cell>
          <cell r="AB1016">
            <v>0</v>
          </cell>
          <cell r="AC1016">
            <v>0</v>
          </cell>
          <cell r="AD1016">
            <v>0</v>
          </cell>
        </row>
        <row r="1017">
          <cell r="B1017" t="str">
            <v>MASON CO-REGULATEDRESIDENTIAL32RE1</v>
          </cell>
          <cell r="J1017" t="str">
            <v>32RE1</v>
          </cell>
          <cell r="K1017" t="str">
            <v>1-32 GAL CAN-EOW SVC</v>
          </cell>
          <cell r="S1017">
            <v>0</v>
          </cell>
          <cell r="T1017">
            <v>-3.61</v>
          </cell>
          <cell r="U1017">
            <v>0</v>
          </cell>
          <cell r="V1017">
            <v>0</v>
          </cell>
          <cell r="W1017">
            <v>0</v>
          </cell>
          <cell r="X1017">
            <v>0</v>
          </cell>
          <cell r="Y1017">
            <v>0</v>
          </cell>
          <cell r="Z1017">
            <v>0</v>
          </cell>
          <cell r="AA1017">
            <v>0</v>
          </cell>
          <cell r="AB1017">
            <v>0</v>
          </cell>
          <cell r="AC1017">
            <v>0</v>
          </cell>
          <cell r="AD1017">
            <v>0</v>
          </cell>
        </row>
        <row r="1018">
          <cell r="B1018" t="str">
            <v>MASON CO-REGULATEDRESIDENTIAL32RM1</v>
          </cell>
          <cell r="J1018" t="str">
            <v>32RM1</v>
          </cell>
          <cell r="K1018" t="str">
            <v>1-32 GAL CAN-MONTHLY SVC</v>
          </cell>
          <cell r="S1018">
            <v>0</v>
          </cell>
          <cell r="T1018">
            <v>-4.9800000000000004</v>
          </cell>
          <cell r="U1018">
            <v>0</v>
          </cell>
          <cell r="V1018">
            <v>0</v>
          </cell>
          <cell r="W1018">
            <v>0</v>
          </cell>
          <cell r="X1018">
            <v>0</v>
          </cell>
          <cell r="Y1018">
            <v>0</v>
          </cell>
          <cell r="Z1018">
            <v>0</v>
          </cell>
          <cell r="AA1018">
            <v>0</v>
          </cell>
          <cell r="AB1018">
            <v>0</v>
          </cell>
          <cell r="AC1018">
            <v>0</v>
          </cell>
          <cell r="AD1018">
            <v>0</v>
          </cell>
        </row>
        <row r="1019">
          <cell r="B1019" t="str">
            <v>MASON CO-REGULATEDRESIDENTIAL32RW1</v>
          </cell>
          <cell r="J1019" t="str">
            <v>32RW1</v>
          </cell>
          <cell r="K1019" t="str">
            <v>1-32 GAL CAN-WEEKLY SVC</v>
          </cell>
          <cell r="S1019">
            <v>0</v>
          </cell>
          <cell r="T1019">
            <v>-22.76</v>
          </cell>
          <cell r="U1019">
            <v>0</v>
          </cell>
          <cell r="V1019">
            <v>0</v>
          </cell>
          <cell r="W1019">
            <v>0</v>
          </cell>
          <cell r="X1019">
            <v>0</v>
          </cell>
          <cell r="Y1019">
            <v>0</v>
          </cell>
          <cell r="Z1019">
            <v>0</v>
          </cell>
          <cell r="AA1019">
            <v>0</v>
          </cell>
          <cell r="AB1019">
            <v>0</v>
          </cell>
          <cell r="AC1019">
            <v>0</v>
          </cell>
          <cell r="AD1019">
            <v>0</v>
          </cell>
        </row>
        <row r="1020">
          <cell r="B1020" t="str">
            <v>MASON CO-REGULATEDRESIDENTIAL32RW2</v>
          </cell>
          <cell r="J1020" t="str">
            <v>32RW2</v>
          </cell>
          <cell r="K1020" t="str">
            <v>2-32 GAL CANS-WEEKLY SVC</v>
          </cell>
          <cell r="S1020">
            <v>0</v>
          </cell>
          <cell r="T1020">
            <v>-78.3</v>
          </cell>
          <cell r="U1020">
            <v>0</v>
          </cell>
          <cell r="V1020">
            <v>0</v>
          </cell>
          <cell r="W1020">
            <v>0</v>
          </cell>
          <cell r="X1020">
            <v>0</v>
          </cell>
          <cell r="Y1020">
            <v>0</v>
          </cell>
          <cell r="Z1020">
            <v>0</v>
          </cell>
          <cell r="AA1020">
            <v>0</v>
          </cell>
          <cell r="AB1020">
            <v>0</v>
          </cell>
          <cell r="AC1020">
            <v>0</v>
          </cell>
          <cell r="AD1020">
            <v>0</v>
          </cell>
        </row>
        <row r="1021">
          <cell r="B1021" t="str">
            <v>MASON CO-REGULATEDRESIDENTIAL35RE1</v>
          </cell>
          <cell r="J1021" t="str">
            <v>35RE1</v>
          </cell>
          <cell r="K1021" t="str">
            <v>1-35 GAL CART EOW SVC</v>
          </cell>
          <cell r="S1021">
            <v>0</v>
          </cell>
          <cell r="T1021">
            <v>-147.32</v>
          </cell>
          <cell r="U1021">
            <v>0</v>
          </cell>
          <cell r="V1021">
            <v>0</v>
          </cell>
          <cell r="W1021">
            <v>0</v>
          </cell>
          <cell r="X1021">
            <v>0</v>
          </cell>
          <cell r="Y1021">
            <v>0</v>
          </cell>
          <cell r="Z1021">
            <v>0</v>
          </cell>
          <cell r="AA1021">
            <v>0</v>
          </cell>
          <cell r="AB1021">
            <v>0</v>
          </cell>
          <cell r="AC1021">
            <v>0</v>
          </cell>
          <cell r="AD1021">
            <v>0</v>
          </cell>
        </row>
        <row r="1022">
          <cell r="B1022" t="str">
            <v>MASON CO-REGULATEDRESIDENTIAL35RM1</v>
          </cell>
          <cell r="J1022" t="str">
            <v>35RM1</v>
          </cell>
          <cell r="K1022" t="str">
            <v>1-35 GAL CART MONTHLY SVC</v>
          </cell>
          <cell r="S1022">
            <v>0</v>
          </cell>
          <cell r="T1022">
            <v>-19.2</v>
          </cell>
          <cell r="U1022">
            <v>0</v>
          </cell>
          <cell r="V1022">
            <v>0</v>
          </cell>
          <cell r="W1022">
            <v>0</v>
          </cell>
          <cell r="X1022">
            <v>0</v>
          </cell>
          <cell r="Y1022">
            <v>0</v>
          </cell>
          <cell r="Z1022">
            <v>0</v>
          </cell>
          <cell r="AA1022">
            <v>0</v>
          </cell>
          <cell r="AB1022">
            <v>0</v>
          </cell>
          <cell r="AC1022">
            <v>0</v>
          </cell>
          <cell r="AD1022">
            <v>0</v>
          </cell>
        </row>
        <row r="1023">
          <cell r="B1023" t="str">
            <v>MASON CO-REGULATEDRESIDENTIAL35ROCC1</v>
          </cell>
          <cell r="J1023" t="str">
            <v>35ROCC1</v>
          </cell>
          <cell r="K1023" t="str">
            <v>1-35 GAL ON CALL PICKUP</v>
          </cell>
          <cell r="S1023">
            <v>0</v>
          </cell>
          <cell r="T1023">
            <v>19.2</v>
          </cell>
          <cell r="U1023">
            <v>0</v>
          </cell>
          <cell r="V1023">
            <v>0</v>
          </cell>
          <cell r="W1023">
            <v>0</v>
          </cell>
          <cell r="X1023">
            <v>0</v>
          </cell>
          <cell r="Y1023">
            <v>0</v>
          </cell>
          <cell r="Z1023">
            <v>0</v>
          </cell>
          <cell r="AA1023">
            <v>0</v>
          </cell>
          <cell r="AB1023">
            <v>0</v>
          </cell>
          <cell r="AC1023">
            <v>0</v>
          </cell>
          <cell r="AD1023">
            <v>0</v>
          </cell>
        </row>
        <row r="1024">
          <cell r="B1024" t="str">
            <v>MASON CO-REGULATEDRESIDENTIAL35RW1</v>
          </cell>
          <cell r="J1024" t="str">
            <v>35RW1</v>
          </cell>
          <cell r="K1024" t="str">
            <v>1-35 GAL CART WEEKLY SVC</v>
          </cell>
          <cell r="S1024">
            <v>0</v>
          </cell>
          <cell r="T1024">
            <v>-499.63</v>
          </cell>
          <cell r="U1024">
            <v>0</v>
          </cell>
          <cell r="V1024">
            <v>0</v>
          </cell>
          <cell r="W1024">
            <v>0</v>
          </cell>
          <cell r="X1024">
            <v>0</v>
          </cell>
          <cell r="Y1024">
            <v>0</v>
          </cell>
          <cell r="Z1024">
            <v>0</v>
          </cell>
          <cell r="AA1024">
            <v>0</v>
          </cell>
          <cell r="AB1024">
            <v>0</v>
          </cell>
          <cell r="AC1024">
            <v>0</v>
          </cell>
          <cell r="AD1024">
            <v>0</v>
          </cell>
        </row>
        <row r="1025">
          <cell r="B1025" t="str">
            <v>MASON CO-REGULATEDRESIDENTIAL48RE1</v>
          </cell>
          <cell r="J1025" t="str">
            <v>48RE1</v>
          </cell>
          <cell r="K1025" t="str">
            <v>1-48 GAL EOW</v>
          </cell>
          <cell r="S1025">
            <v>0</v>
          </cell>
          <cell r="T1025">
            <v>-80.900000000000006</v>
          </cell>
          <cell r="U1025">
            <v>0</v>
          </cell>
          <cell r="V1025">
            <v>0</v>
          </cell>
          <cell r="W1025">
            <v>0</v>
          </cell>
          <cell r="X1025">
            <v>0</v>
          </cell>
          <cell r="Y1025">
            <v>0</v>
          </cell>
          <cell r="Z1025">
            <v>0</v>
          </cell>
          <cell r="AA1025">
            <v>0</v>
          </cell>
          <cell r="AB1025">
            <v>0</v>
          </cell>
          <cell r="AC1025">
            <v>0</v>
          </cell>
          <cell r="AD1025">
            <v>0</v>
          </cell>
        </row>
        <row r="1026">
          <cell r="B1026" t="str">
            <v>MASON CO-REGULATEDRESIDENTIAL48ROCC1</v>
          </cell>
          <cell r="J1026" t="str">
            <v>48ROCC1</v>
          </cell>
          <cell r="K1026" t="str">
            <v>1-48 GAL ON CALL PICKUP</v>
          </cell>
          <cell r="S1026">
            <v>0</v>
          </cell>
          <cell r="T1026">
            <v>8.02</v>
          </cell>
          <cell r="U1026">
            <v>0</v>
          </cell>
          <cell r="V1026">
            <v>0</v>
          </cell>
          <cell r="W1026">
            <v>0</v>
          </cell>
          <cell r="X1026">
            <v>0</v>
          </cell>
          <cell r="Y1026">
            <v>0</v>
          </cell>
          <cell r="Z1026">
            <v>0</v>
          </cell>
          <cell r="AA1026">
            <v>0</v>
          </cell>
          <cell r="AB1026">
            <v>0</v>
          </cell>
          <cell r="AC1026">
            <v>0</v>
          </cell>
          <cell r="AD1026">
            <v>0</v>
          </cell>
        </row>
        <row r="1027">
          <cell r="B1027" t="str">
            <v>MASON CO-REGULATEDRESIDENTIAL48RW1</v>
          </cell>
          <cell r="J1027" t="str">
            <v>48RW1</v>
          </cell>
          <cell r="K1027" t="str">
            <v>1-48 GAL WEEKLY</v>
          </cell>
          <cell r="S1027">
            <v>0</v>
          </cell>
          <cell r="T1027">
            <v>-252.78</v>
          </cell>
          <cell r="U1027">
            <v>0</v>
          </cell>
          <cell r="V1027">
            <v>0</v>
          </cell>
          <cell r="W1027">
            <v>0</v>
          </cell>
          <cell r="X1027">
            <v>0</v>
          </cell>
          <cell r="Y1027">
            <v>0</v>
          </cell>
          <cell r="Z1027">
            <v>0</v>
          </cell>
          <cell r="AA1027">
            <v>0</v>
          </cell>
          <cell r="AB1027">
            <v>0</v>
          </cell>
          <cell r="AC1027">
            <v>0</v>
          </cell>
          <cell r="AD1027">
            <v>0</v>
          </cell>
        </row>
        <row r="1028">
          <cell r="B1028" t="str">
            <v>MASON CO-REGULATEDRESIDENTIAL64RE1</v>
          </cell>
          <cell r="J1028" t="str">
            <v>64RE1</v>
          </cell>
          <cell r="K1028" t="str">
            <v>1-64 GAL EOW</v>
          </cell>
          <cell r="S1028">
            <v>0</v>
          </cell>
          <cell r="T1028">
            <v>-64.59</v>
          </cell>
          <cell r="U1028">
            <v>0</v>
          </cell>
          <cell r="V1028">
            <v>0</v>
          </cell>
          <cell r="W1028">
            <v>0</v>
          </cell>
          <cell r="X1028">
            <v>0</v>
          </cell>
          <cell r="Y1028">
            <v>0</v>
          </cell>
          <cell r="Z1028">
            <v>0</v>
          </cell>
          <cell r="AA1028">
            <v>0</v>
          </cell>
          <cell r="AB1028">
            <v>0</v>
          </cell>
          <cell r="AC1028">
            <v>0</v>
          </cell>
          <cell r="AD1028">
            <v>0</v>
          </cell>
        </row>
        <row r="1029">
          <cell r="B1029" t="str">
            <v>MASON CO-REGULATEDRESIDENTIAL64ROCC1</v>
          </cell>
          <cell r="J1029" t="str">
            <v>64ROCC1</v>
          </cell>
          <cell r="K1029" t="str">
            <v>1-64 GAL ON CALL PICKUP</v>
          </cell>
          <cell r="S1029">
            <v>0</v>
          </cell>
          <cell r="T1029">
            <v>9.4700000000000006</v>
          </cell>
          <cell r="U1029">
            <v>0</v>
          </cell>
          <cell r="V1029">
            <v>0</v>
          </cell>
          <cell r="W1029">
            <v>0</v>
          </cell>
          <cell r="X1029">
            <v>0</v>
          </cell>
          <cell r="Y1029">
            <v>0</v>
          </cell>
          <cell r="Z1029">
            <v>0</v>
          </cell>
          <cell r="AA1029">
            <v>0</v>
          </cell>
          <cell r="AB1029">
            <v>0</v>
          </cell>
          <cell r="AC1029">
            <v>0</v>
          </cell>
          <cell r="AD1029">
            <v>0</v>
          </cell>
        </row>
        <row r="1030">
          <cell r="B1030" t="str">
            <v>MASON CO-REGULATEDRESIDENTIAL64RW1</v>
          </cell>
          <cell r="J1030" t="str">
            <v>64RW1</v>
          </cell>
          <cell r="K1030" t="str">
            <v>1-64 GAL CART WEEKLY SVC</v>
          </cell>
          <cell r="S1030">
            <v>0</v>
          </cell>
          <cell r="T1030">
            <v>-210.62</v>
          </cell>
          <cell r="U1030">
            <v>0</v>
          </cell>
          <cell r="V1030">
            <v>0</v>
          </cell>
          <cell r="W1030">
            <v>0</v>
          </cell>
          <cell r="X1030">
            <v>0</v>
          </cell>
          <cell r="Y1030">
            <v>0</v>
          </cell>
          <cell r="Z1030">
            <v>0</v>
          </cell>
          <cell r="AA1030">
            <v>0</v>
          </cell>
          <cell r="AB1030">
            <v>0</v>
          </cell>
          <cell r="AC1030">
            <v>0</v>
          </cell>
          <cell r="AD1030">
            <v>0</v>
          </cell>
        </row>
        <row r="1031">
          <cell r="B1031" t="str">
            <v>MASON CO-REGULATEDRESIDENTIAL96RE1</v>
          </cell>
          <cell r="J1031" t="str">
            <v>96RE1</v>
          </cell>
          <cell r="K1031" t="str">
            <v>1-96 GAL EOW</v>
          </cell>
          <cell r="S1031">
            <v>0</v>
          </cell>
          <cell r="T1031">
            <v>-74.41</v>
          </cell>
          <cell r="U1031">
            <v>0</v>
          </cell>
          <cell r="V1031">
            <v>0</v>
          </cell>
          <cell r="W1031">
            <v>0</v>
          </cell>
          <cell r="X1031">
            <v>0</v>
          </cell>
          <cell r="Y1031">
            <v>0</v>
          </cell>
          <cell r="Z1031">
            <v>0</v>
          </cell>
          <cell r="AA1031">
            <v>0</v>
          </cell>
          <cell r="AB1031">
            <v>0</v>
          </cell>
          <cell r="AC1031">
            <v>0</v>
          </cell>
          <cell r="AD1031">
            <v>0</v>
          </cell>
        </row>
        <row r="1032">
          <cell r="B1032" t="str">
            <v>MASON CO-REGULATEDRESIDENTIAL96ROCC1</v>
          </cell>
          <cell r="J1032" t="str">
            <v>96ROCC1</v>
          </cell>
          <cell r="K1032" t="str">
            <v>1-96 GAL ON CALL PICKUP</v>
          </cell>
          <cell r="S1032">
            <v>0</v>
          </cell>
          <cell r="T1032">
            <v>81.69</v>
          </cell>
          <cell r="U1032">
            <v>0</v>
          </cell>
          <cell r="V1032">
            <v>0</v>
          </cell>
          <cell r="W1032">
            <v>0</v>
          </cell>
          <cell r="X1032">
            <v>0</v>
          </cell>
          <cell r="Y1032">
            <v>0</v>
          </cell>
          <cell r="Z1032">
            <v>0</v>
          </cell>
          <cell r="AA1032">
            <v>0</v>
          </cell>
          <cell r="AB1032">
            <v>0</v>
          </cell>
          <cell r="AC1032">
            <v>0</v>
          </cell>
          <cell r="AD1032">
            <v>0</v>
          </cell>
        </row>
        <row r="1033">
          <cell r="B1033" t="str">
            <v>MASON CO-REGULATEDRESIDENTIAL96RW1</v>
          </cell>
          <cell r="J1033" t="str">
            <v>96RW1</v>
          </cell>
          <cell r="K1033" t="str">
            <v>1-96 GAL CART WEEKLY SVC</v>
          </cell>
          <cell r="S1033">
            <v>0</v>
          </cell>
          <cell r="T1033">
            <v>-105.91</v>
          </cell>
          <cell r="U1033">
            <v>0</v>
          </cell>
          <cell r="V1033">
            <v>0</v>
          </cell>
          <cell r="W1033">
            <v>0</v>
          </cell>
          <cell r="X1033">
            <v>0</v>
          </cell>
          <cell r="Y1033">
            <v>0</v>
          </cell>
          <cell r="Z1033">
            <v>0</v>
          </cell>
          <cell r="AA1033">
            <v>0</v>
          </cell>
          <cell r="AB1033">
            <v>0</v>
          </cell>
          <cell r="AC1033">
            <v>0</v>
          </cell>
          <cell r="AD1033">
            <v>0</v>
          </cell>
        </row>
        <row r="1034">
          <cell r="B1034" t="str">
            <v>MASON CO-REGULATEDRESIDENTIALDRVNRE1RECY</v>
          </cell>
          <cell r="J1034" t="str">
            <v>DRVNRE1RECY</v>
          </cell>
          <cell r="K1034" t="str">
            <v>DRIVE IN UP TO 250 EOW-RE</v>
          </cell>
          <cell r="S1034">
            <v>0</v>
          </cell>
          <cell r="T1034">
            <v>-2.64</v>
          </cell>
          <cell r="U1034">
            <v>0</v>
          </cell>
          <cell r="V1034">
            <v>0</v>
          </cell>
          <cell r="W1034">
            <v>0</v>
          </cell>
          <cell r="X1034">
            <v>0</v>
          </cell>
          <cell r="Y1034">
            <v>0</v>
          </cell>
          <cell r="Z1034">
            <v>0</v>
          </cell>
          <cell r="AA1034">
            <v>0</v>
          </cell>
          <cell r="AB1034">
            <v>0</v>
          </cell>
          <cell r="AC1034">
            <v>0</v>
          </cell>
          <cell r="AD1034">
            <v>0</v>
          </cell>
        </row>
        <row r="1035">
          <cell r="B1035" t="str">
            <v>MASON CO-REGULATEDRESIDENTIALDRVNRE2</v>
          </cell>
          <cell r="J1035" t="str">
            <v>DRVNRE2</v>
          </cell>
          <cell r="K1035" t="str">
            <v>DRIVE IN OVER 250'-EOW</v>
          </cell>
          <cell r="S1035">
            <v>0</v>
          </cell>
          <cell r="T1035">
            <v>-3.04</v>
          </cell>
          <cell r="U1035">
            <v>0</v>
          </cell>
          <cell r="V1035">
            <v>0</v>
          </cell>
          <cell r="W1035">
            <v>0</v>
          </cell>
          <cell r="X1035">
            <v>0</v>
          </cell>
          <cell r="Y1035">
            <v>0</v>
          </cell>
          <cell r="Z1035">
            <v>0</v>
          </cell>
          <cell r="AA1035">
            <v>0</v>
          </cell>
          <cell r="AB1035">
            <v>0</v>
          </cell>
          <cell r="AC1035">
            <v>0</v>
          </cell>
          <cell r="AD1035">
            <v>0</v>
          </cell>
        </row>
        <row r="1036">
          <cell r="B1036" t="str">
            <v>MASON CO-REGULATEDRESIDENTIALDRVNRM1</v>
          </cell>
          <cell r="J1036" t="str">
            <v>DRVNRM1</v>
          </cell>
          <cell r="K1036" t="str">
            <v>DRIVE IN UP TO 250'-MTHLY</v>
          </cell>
          <cell r="S1036">
            <v>0</v>
          </cell>
          <cell r="T1036">
            <v>-1.1100000000000001</v>
          </cell>
          <cell r="U1036">
            <v>0</v>
          </cell>
          <cell r="V1036">
            <v>0</v>
          </cell>
          <cell r="W1036">
            <v>0</v>
          </cell>
          <cell r="X1036">
            <v>0</v>
          </cell>
          <cell r="Y1036">
            <v>0</v>
          </cell>
          <cell r="Z1036">
            <v>0</v>
          </cell>
          <cell r="AA1036">
            <v>0</v>
          </cell>
          <cell r="AB1036">
            <v>0</v>
          </cell>
          <cell r="AC1036">
            <v>0</v>
          </cell>
          <cell r="AD1036">
            <v>0</v>
          </cell>
        </row>
        <row r="1037">
          <cell r="B1037" t="str">
            <v>MASON CO-REGULATEDRESIDENTIALDRVNRW1</v>
          </cell>
          <cell r="J1037" t="str">
            <v>DRVNRW1</v>
          </cell>
          <cell r="K1037" t="str">
            <v>DRIVE IN UP TO 250'</v>
          </cell>
          <cell r="S1037">
            <v>0</v>
          </cell>
          <cell r="T1037">
            <v>-4.8</v>
          </cell>
          <cell r="U1037">
            <v>0</v>
          </cell>
          <cell r="V1037">
            <v>0</v>
          </cell>
          <cell r="W1037">
            <v>0</v>
          </cell>
          <cell r="X1037">
            <v>0</v>
          </cell>
          <cell r="Y1037">
            <v>0</v>
          </cell>
          <cell r="Z1037">
            <v>0</v>
          </cell>
          <cell r="AA1037">
            <v>0</v>
          </cell>
          <cell r="AB1037">
            <v>0</v>
          </cell>
          <cell r="AC1037">
            <v>0</v>
          </cell>
          <cell r="AD1037">
            <v>0</v>
          </cell>
        </row>
        <row r="1038">
          <cell r="B1038" t="str">
            <v>MASON CO-REGULATEDRESIDENTIALEXPUR</v>
          </cell>
          <cell r="J1038" t="str">
            <v>EXPUR</v>
          </cell>
          <cell r="K1038" t="str">
            <v>EXTRA PICKUP</v>
          </cell>
          <cell r="S1038">
            <v>0</v>
          </cell>
          <cell r="T1038">
            <v>223</v>
          </cell>
          <cell r="U1038">
            <v>0</v>
          </cell>
          <cell r="V1038">
            <v>0</v>
          </cell>
          <cell r="W1038">
            <v>0</v>
          </cell>
          <cell r="X1038">
            <v>0</v>
          </cell>
          <cell r="Y1038">
            <v>0</v>
          </cell>
          <cell r="Z1038">
            <v>0</v>
          </cell>
          <cell r="AA1038">
            <v>0</v>
          </cell>
          <cell r="AB1038">
            <v>0</v>
          </cell>
          <cell r="AC1038">
            <v>0</v>
          </cell>
          <cell r="AD1038">
            <v>0</v>
          </cell>
        </row>
        <row r="1039">
          <cell r="B1039" t="str">
            <v>MASON CO-REGULATEDRESIDENTIALEXTRAR</v>
          </cell>
          <cell r="J1039" t="str">
            <v>EXTRAR</v>
          </cell>
          <cell r="K1039" t="str">
            <v>EXTRA CAN/BAGS</v>
          </cell>
          <cell r="S1039">
            <v>0</v>
          </cell>
          <cell r="T1039">
            <v>2091.7399999999998</v>
          </cell>
          <cell r="U1039">
            <v>0</v>
          </cell>
          <cell r="V1039">
            <v>0</v>
          </cell>
          <cell r="W1039">
            <v>0</v>
          </cell>
          <cell r="X1039">
            <v>0</v>
          </cell>
          <cell r="Y1039">
            <v>0</v>
          </cell>
          <cell r="Z1039">
            <v>0</v>
          </cell>
          <cell r="AA1039">
            <v>0</v>
          </cell>
          <cell r="AB1039">
            <v>0</v>
          </cell>
          <cell r="AC1039">
            <v>0</v>
          </cell>
          <cell r="AD1039">
            <v>0</v>
          </cell>
        </row>
        <row r="1040">
          <cell r="B1040" t="str">
            <v>MASON CO-REGULATEDRESIDENTIALOFOWR</v>
          </cell>
          <cell r="J1040" t="str">
            <v>OFOWR</v>
          </cell>
          <cell r="K1040" t="str">
            <v>OVERFILL/OVERWEIGHT CHG</v>
          </cell>
          <cell r="S1040">
            <v>0</v>
          </cell>
          <cell r="T1040">
            <v>918.76</v>
          </cell>
          <cell r="U1040">
            <v>0</v>
          </cell>
          <cell r="V1040">
            <v>0</v>
          </cell>
          <cell r="W1040">
            <v>0</v>
          </cell>
          <cell r="X1040">
            <v>0</v>
          </cell>
          <cell r="Y1040">
            <v>0</v>
          </cell>
          <cell r="Z1040">
            <v>0</v>
          </cell>
          <cell r="AA1040">
            <v>0</v>
          </cell>
          <cell r="AB1040">
            <v>0</v>
          </cell>
          <cell r="AC1040">
            <v>0</v>
          </cell>
          <cell r="AD1040">
            <v>0</v>
          </cell>
        </row>
        <row r="1041">
          <cell r="B1041" t="str">
            <v>MASON CO-REGULATEDRESIDENTIALRECYCLECR</v>
          </cell>
          <cell r="J1041" t="str">
            <v>RECYCLECR</v>
          </cell>
          <cell r="K1041" t="str">
            <v>VALUE OF RECYCLABLES</v>
          </cell>
          <cell r="S1041">
            <v>0</v>
          </cell>
          <cell r="T1041">
            <v>77.599999999999994</v>
          </cell>
          <cell r="U1041">
            <v>0</v>
          </cell>
          <cell r="V1041">
            <v>0</v>
          </cell>
          <cell r="W1041">
            <v>0</v>
          </cell>
          <cell r="X1041">
            <v>0</v>
          </cell>
          <cell r="Y1041">
            <v>0</v>
          </cell>
          <cell r="Z1041">
            <v>0</v>
          </cell>
          <cell r="AA1041">
            <v>0</v>
          </cell>
          <cell r="AB1041">
            <v>0</v>
          </cell>
          <cell r="AC1041">
            <v>0</v>
          </cell>
          <cell r="AD1041">
            <v>0</v>
          </cell>
        </row>
        <row r="1042">
          <cell r="B1042" t="str">
            <v>MASON CO-REGULATEDRESIDENTIALRECYONLY</v>
          </cell>
          <cell r="J1042" t="str">
            <v>RECYONLY</v>
          </cell>
          <cell r="K1042" t="str">
            <v>RECYCLE SERVICE ONLY</v>
          </cell>
          <cell r="S1042">
            <v>0</v>
          </cell>
          <cell r="T1042">
            <v>-4.91</v>
          </cell>
          <cell r="U1042">
            <v>0</v>
          </cell>
          <cell r="V1042">
            <v>0</v>
          </cell>
          <cell r="W1042">
            <v>0</v>
          </cell>
          <cell r="X1042">
            <v>0</v>
          </cell>
          <cell r="Y1042">
            <v>0</v>
          </cell>
          <cell r="Z1042">
            <v>0</v>
          </cell>
          <cell r="AA1042">
            <v>0</v>
          </cell>
          <cell r="AB1042">
            <v>0</v>
          </cell>
          <cell r="AC1042">
            <v>0</v>
          </cell>
          <cell r="AD1042">
            <v>0</v>
          </cell>
        </row>
        <row r="1043">
          <cell r="B1043" t="str">
            <v>MASON CO-REGULATEDRESIDENTIALRECYR</v>
          </cell>
          <cell r="J1043" t="str">
            <v>RECYR</v>
          </cell>
          <cell r="K1043" t="str">
            <v>RESIDENTIAL RECYCLE</v>
          </cell>
          <cell r="S1043">
            <v>0</v>
          </cell>
          <cell r="T1043">
            <v>-398.46</v>
          </cell>
          <cell r="U1043">
            <v>0</v>
          </cell>
          <cell r="V1043">
            <v>0</v>
          </cell>
          <cell r="W1043">
            <v>0</v>
          </cell>
          <cell r="X1043">
            <v>0</v>
          </cell>
          <cell r="Y1043">
            <v>0</v>
          </cell>
          <cell r="Z1043">
            <v>0</v>
          </cell>
          <cell r="AA1043">
            <v>0</v>
          </cell>
          <cell r="AB1043">
            <v>0</v>
          </cell>
          <cell r="AC1043">
            <v>0</v>
          </cell>
          <cell r="AD1043">
            <v>0</v>
          </cell>
        </row>
        <row r="1044">
          <cell r="B1044" t="str">
            <v>MASON CO-REGULATEDRESIDENTIALREDELIVER</v>
          </cell>
          <cell r="J1044" t="str">
            <v>REDELIVER</v>
          </cell>
          <cell r="K1044" t="str">
            <v>DELIVERY CHARGE</v>
          </cell>
          <cell r="S1044">
            <v>0</v>
          </cell>
          <cell r="T1044">
            <v>106.14</v>
          </cell>
          <cell r="U1044">
            <v>0</v>
          </cell>
          <cell r="V1044">
            <v>0</v>
          </cell>
          <cell r="W1044">
            <v>0</v>
          </cell>
          <cell r="X1044">
            <v>0</v>
          </cell>
          <cell r="Y1044">
            <v>0</v>
          </cell>
          <cell r="Z1044">
            <v>0</v>
          </cell>
          <cell r="AA1044">
            <v>0</v>
          </cell>
          <cell r="AB1044">
            <v>0</v>
          </cell>
          <cell r="AC1044">
            <v>0</v>
          </cell>
          <cell r="AD1044">
            <v>0</v>
          </cell>
        </row>
        <row r="1045">
          <cell r="B1045" t="str">
            <v>MASON CO-REGULATEDRESIDENTIALRESTART</v>
          </cell>
          <cell r="J1045" t="str">
            <v>RESTART</v>
          </cell>
          <cell r="K1045" t="str">
            <v>SERVICE RESTART FEE</v>
          </cell>
          <cell r="S1045">
            <v>0</v>
          </cell>
          <cell r="T1045">
            <v>784.1</v>
          </cell>
          <cell r="U1045">
            <v>0</v>
          </cell>
          <cell r="V1045">
            <v>0</v>
          </cell>
          <cell r="W1045">
            <v>0</v>
          </cell>
          <cell r="X1045">
            <v>0</v>
          </cell>
          <cell r="Y1045">
            <v>0</v>
          </cell>
          <cell r="Z1045">
            <v>0</v>
          </cell>
          <cell r="AA1045">
            <v>0</v>
          </cell>
          <cell r="AB1045">
            <v>0</v>
          </cell>
          <cell r="AC1045">
            <v>0</v>
          </cell>
          <cell r="AD1045">
            <v>0</v>
          </cell>
        </row>
        <row r="1046">
          <cell r="B1046" t="str">
            <v>MASON CO-REGULATEDRESIDENTIALWLKNRE1</v>
          </cell>
          <cell r="J1046" t="str">
            <v>WLKNRE1</v>
          </cell>
          <cell r="K1046" t="str">
            <v>WALK IN 5'-25'-EOW</v>
          </cell>
          <cell r="S1046">
            <v>0</v>
          </cell>
          <cell r="T1046">
            <v>-1.92</v>
          </cell>
          <cell r="U1046">
            <v>0</v>
          </cell>
          <cell r="V1046">
            <v>0</v>
          </cell>
          <cell r="W1046">
            <v>0</v>
          </cell>
          <cell r="X1046">
            <v>0</v>
          </cell>
          <cell r="Y1046">
            <v>0</v>
          </cell>
          <cell r="Z1046">
            <v>0</v>
          </cell>
          <cell r="AA1046">
            <v>0</v>
          </cell>
          <cell r="AB1046">
            <v>0</v>
          </cell>
          <cell r="AC1046">
            <v>0</v>
          </cell>
          <cell r="AD1046">
            <v>0</v>
          </cell>
        </row>
        <row r="1047">
          <cell r="B1047" t="str">
            <v>MASON CO-REGULATEDRESIDENTIALWLKNRM1</v>
          </cell>
          <cell r="J1047" t="str">
            <v>WLKNRM1</v>
          </cell>
          <cell r="K1047" t="str">
            <v>WALK IN 5'-25'-MTHLY</v>
          </cell>
          <cell r="S1047">
            <v>0</v>
          </cell>
          <cell r="T1047">
            <v>0.59</v>
          </cell>
          <cell r="U1047">
            <v>0</v>
          </cell>
          <cell r="V1047">
            <v>0</v>
          </cell>
          <cell r="W1047">
            <v>0</v>
          </cell>
          <cell r="X1047">
            <v>0</v>
          </cell>
          <cell r="Y1047">
            <v>0</v>
          </cell>
          <cell r="Z1047">
            <v>0</v>
          </cell>
          <cell r="AA1047">
            <v>0</v>
          </cell>
          <cell r="AB1047">
            <v>0</v>
          </cell>
          <cell r="AC1047">
            <v>0</v>
          </cell>
          <cell r="AD1047">
            <v>0</v>
          </cell>
        </row>
        <row r="1048">
          <cell r="B1048" t="str">
            <v>MASON CO-REGULATEDRESIDENTIALWLKNRW1</v>
          </cell>
          <cell r="J1048" t="str">
            <v>WLKNRW1</v>
          </cell>
          <cell r="K1048" t="str">
            <v>WALK IN 5'-25'</v>
          </cell>
          <cell r="S1048">
            <v>0</v>
          </cell>
          <cell r="T1048">
            <v>-2.85</v>
          </cell>
          <cell r="U1048">
            <v>0</v>
          </cell>
          <cell r="V1048">
            <v>0</v>
          </cell>
          <cell r="W1048">
            <v>0</v>
          </cell>
          <cell r="X1048">
            <v>0</v>
          </cell>
          <cell r="Y1048">
            <v>0</v>
          </cell>
          <cell r="Z1048">
            <v>0</v>
          </cell>
          <cell r="AA1048">
            <v>0</v>
          </cell>
          <cell r="AB1048">
            <v>0</v>
          </cell>
          <cell r="AC1048">
            <v>0</v>
          </cell>
          <cell r="AD1048">
            <v>0</v>
          </cell>
        </row>
        <row r="1049">
          <cell r="B1049" t="str">
            <v>MASON CO-REGULATEDRESIDENTIALWLKNRW2</v>
          </cell>
          <cell r="J1049" t="str">
            <v>WLKNRW2</v>
          </cell>
          <cell r="K1049" t="str">
            <v>WALK IN OVER 25'</v>
          </cell>
          <cell r="S1049">
            <v>0</v>
          </cell>
          <cell r="T1049">
            <v>-1.7</v>
          </cell>
          <cell r="U1049">
            <v>0</v>
          </cell>
          <cell r="V1049">
            <v>0</v>
          </cell>
          <cell r="W1049">
            <v>0</v>
          </cell>
          <cell r="X1049">
            <v>0</v>
          </cell>
          <cell r="Y1049">
            <v>0</v>
          </cell>
          <cell r="Z1049">
            <v>0</v>
          </cell>
          <cell r="AA1049">
            <v>0</v>
          </cell>
          <cell r="AB1049">
            <v>0</v>
          </cell>
          <cell r="AC1049">
            <v>0</v>
          </cell>
          <cell r="AD1049">
            <v>0</v>
          </cell>
        </row>
        <row r="1050">
          <cell r="B1050" t="str">
            <v>MASON CO-REGULATEDRESIDENTIAL35RE1</v>
          </cell>
          <cell r="J1050" t="str">
            <v>35RE1</v>
          </cell>
          <cell r="K1050" t="str">
            <v>1-35 GAL CART EOW SVC</v>
          </cell>
          <cell r="S1050">
            <v>0</v>
          </cell>
          <cell r="T1050">
            <v>21.52</v>
          </cell>
          <cell r="U1050">
            <v>0</v>
          </cell>
          <cell r="V1050">
            <v>0</v>
          </cell>
          <cell r="W1050">
            <v>0</v>
          </cell>
          <cell r="X1050">
            <v>0</v>
          </cell>
          <cell r="Y1050">
            <v>0</v>
          </cell>
          <cell r="Z1050">
            <v>0</v>
          </cell>
          <cell r="AA1050">
            <v>0</v>
          </cell>
          <cell r="AB1050">
            <v>0</v>
          </cell>
          <cell r="AC1050">
            <v>0</v>
          </cell>
          <cell r="AD1050">
            <v>0</v>
          </cell>
        </row>
        <row r="1051">
          <cell r="B1051" t="str">
            <v>MASON CO-REGULATEDRESIDENTIAL35ROCC1</v>
          </cell>
          <cell r="J1051" t="str">
            <v>35ROCC1</v>
          </cell>
          <cell r="K1051" t="str">
            <v>1-35 GAL ON CALL PICKUP</v>
          </cell>
          <cell r="S1051">
            <v>0</v>
          </cell>
          <cell r="T1051">
            <v>25.6</v>
          </cell>
          <cell r="U1051">
            <v>0</v>
          </cell>
          <cell r="V1051">
            <v>0</v>
          </cell>
          <cell r="W1051">
            <v>0</v>
          </cell>
          <cell r="X1051">
            <v>0</v>
          </cell>
          <cell r="Y1051">
            <v>0</v>
          </cell>
          <cell r="Z1051">
            <v>0</v>
          </cell>
          <cell r="AA1051">
            <v>0</v>
          </cell>
          <cell r="AB1051">
            <v>0</v>
          </cell>
          <cell r="AC1051">
            <v>0</v>
          </cell>
          <cell r="AD1051">
            <v>0</v>
          </cell>
        </row>
        <row r="1052">
          <cell r="B1052" t="str">
            <v>MASON CO-REGULATEDRESIDENTIAL64ROCC1</v>
          </cell>
          <cell r="J1052" t="str">
            <v>64ROCC1</v>
          </cell>
          <cell r="K1052" t="str">
            <v>1-64 GAL ON CALL PICKUP</v>
          </cell>
          <cell r="S1052">
            <v>0</v>
          </cell>
          <cell r="T1052">
            <v>9.4700000000000006</v>
          </cell>
          <cell r="U1052">
            <v>0</v>
          </cell>
          <cell r="V1052">
            <v>0</v>
          </cell>
          <cell r="W1052">
            <v>0</v>
          </cell>
          <cell r="X1052">
            <v>0</v>
          </cell>
          <cell r="Y1052">
            <v>0</v>
          </cell>
          <cell r="Z1052">
            <v>0</v>
          </cell>
          <cell r="AA1052">
            <v>0</v>
          </cell>
          <cell r="AB1052">
            <v>0</v>
          </cell>
          <cell r="AC1052">
            <v>0</v>
          </cell>
          <cell r="AD1052">
            <v>0</v>
          </cell>
        </row>
        <row r="1053">
          <cell r="B1053" t="str">
            <v>MASON CO-REGULATEDRESIDENTIAL96RE1</v>
          </cell>
          <cell r="J1053" t="str">
            <v>96RE1</v>
          </cell>
          <cell r="K1053" t="str">
            <v>1-96 GAL EOW</v>
          </cell>
          <cell r="S1053">
            <v>0</v>
          </cell>
          <cell r="T1053">
            <v>42.52</v>
          </cell>
          <cell r="U1053">
            <v>0</v>
          </cell>
          <cell r="V1053">
            <v>0</v>
          </cell>
          <cell r="W1053">
            <v>0</v>
          </cell>
          <cell r="X1053">
            <v>0</v>
          </cell>
          <cell r="Y1053">
            <v>0</v>
          </cell>
          <cell r="Z1053">
            <v>0</v>
          </cell>
          <cell r="AA1053">
            <v>0</v>
          </cell>
          <cell r="AB1053">
            <v>0</v>
          </cell>
          <cell r="AC1053">
            <v>0</v>
          </cell>
          <cell r="AD1053">
            <v>0</v>
          </cell>
        </row>
        <row r="1054">
          <cell r="B1054" t="str">
            <v>MASON CO-REGULATEDRESIDENTIAL96ROCC1</v>
          </cell>
          <cell r="J1054" t="str">
            <v>96ROCC1</v>
          </cell>
          <cell r="K1054" t="str">
            <v>1-96 GAL ON CALL PICKUP</v>
          </cell>
          <cell r="S1054">
            <v>0</v>
          </cell>
          <cell r="T1054">
            <v>11.67</v>
          </cell>
          <cell r="U1054">
            <v>0</v>
          </cell>
          <cell r="V1054">
            <v>0</v>
          </cell>
          <cell r="W1054">
            <v>0</v>
          </cell>
          <cell r="X1054">
            <v>0</v>
          </cell>
          <cell r="Y1054">
            <v>0</v>
          </cell>
          <cell r="Z1054">
            <v>0</v>
          </cell>
          <cell r="AA1054">
            <v>0</v>
          </cell>
          <cell r="AB1054">
            <v>0</v>
          </cell>
          <cell r="AC1054">
            <v>0</v>
          </cell>
          <cell r="AD1054">
            <v>0</v>
          </cell>
        </row>
        <row r="1055">
          <cell r="B1055" t="str">
            <v>MASON CO-REGULATEDRESIDENTIALDRVNRE1RECYMA</v>
          </cell>
          <cell r="J1055" t="str">
            <v>DRVNRE1RECYMA</v>
          </cell>
          <cell r="K1055" t="str">
            <v>DRIVE IN UP TO 250 EOW-RE</v>
          </cell>
          <cell r="S1055">
            <v>0</v>
          </cell>
          <cell r="T1055">
            <v>65.75</v>
          </cell>
          <cell r="U1055">
            <v>0</v>
          </cell>
          <cell r="V1055">
            <v>0</v>
          </cell>
          <cell r="W1055">
            <v>0</v>
          </cell>
          <cell r="X1055">
            <v>0</v>
          </cell>
          <cell r="Y1055">
            <v>0</v>
          </cell>
          <cell r="Z1055">
            <v>0</v>
          </cell>
          <cell r="AA1055">
            <v>0</v>
          </cell>
          <cell r="AB1055">
            <v>0</v>
          </cell>
          <cell r="AC1055">
            <v>0</v>
          </cell>
          <cell r="AD1055">
            <v>0</v>
          </cell>
        </row>
        <row r="1056">
          <cell r="B1056" t="str">
            <v>MASON CO-REGULATEDRESIDENTIALDRVNRE2RECYMA</v>
          </cell>
          <cell r="J1056" t="str">
            <v>DRVNRE2RECYMA</v>
          </cell>
          <cell r="K1056" t="str">
            <v>DRIVE IN OVER 250 EOW-REC</v>
          </cell>
          <cell r="S1056">
            <v>0</v>
          </cell>
          <cell r="T1056">
            <v>8.25</v>
          </cell>
          <cell r="U1056">
            <v>0</v>
          </cell>
          <cell r="V1056">
            <v>0</v>
          </cell>
          <cell r="W1056">
            <v>0</v>
          </cell>
          <cell r="X1056">
            <v>0</v>
          </cell>
          <cell r="Y1056">
            <v>0</v>
          </cell>
          <cell r="Z1056">
            <v>0</v>
          </cell>
          <cell r="AA1056">
            <v>0</v>
          </cell>
          <cell r="AB1056">
            <v>0</v>
          </cell>
          <cell r="AC1056">
            <v>0</v>
          </cell>
          <cell r="AD1056">
            <v>0</v>
          </cell>
        </row>
        <row r="1057">
          <cell r="B1057" t="str">
            <v>MASON CO-REGULATEDRESIDENTIALDRVNRM1RECYMA</v>
          </cell>
          <cell r="J1057" t="str">
            <v>DRVNRM1RECYMA</v>
          </cell>
          <cell r="K1057" t="str">
            <v>DRIVE IN UP TO 125 MONTHL</v>
          </cell>
          <cell r="S1057">
            <v>0</v>
          </cell>
          <cell r="T1057">
            <v>1.1000000000000001</v>
          </cell>
          <cell r="U1057">
            <v>0</v>
          </cell>
          <cell r="V1057">
            <v>0</v>
          </cell>
          <cell r="W1057">
            <v>0</v>
          </cell>
          <cell r="X1057">
            <v>0</v>
          </cell>
          <cell r="Y1057">
            <v>0</v>
          </cell>
          <cell r="Z1057">
            <v>0</v>
          </cell>
          <cell r="AA1057">
            <v>0</v>
          </cell>
          <cell r="AB1057">
            <v>0</v>
          </cell>
          <cell r="AC1057">
            <v>0</v>
          </cell>
          <cell r="AD1057">
            <v>0</v>
          </cell>
        </row>
        <row r="1058">
          <cell r="B1058" t="str">
            <v>MASON CO-REGULATEDRESIDENTIALRECYCLECR</v>
          </cell>
          <cell r="J1058" t="str">
            <v>RECYCLECR</v>
          </cell>
          <cell r="K1058" t="str">
            <v>VALUE OF RECYCLABLES</v>
          </cell>
          <cell r="S1058">
            <v>0</v>
          </cell>
          <cell r="T1058">
            <v>-10.62</v>
          </cell>
          <cell r="U1058">
            <v>0</v>
          </cell>
          <cell r="V1058">
            <v>0</v>
          </cell>
          <cell r="W1058">
            <v>0</v>
          </cell>
          <cell r="X1058">
            <v>0</v>
          </cell>
          <cell r="Y1058">
            <v>0</v>
          </cell>
          <cell r="Z1058">
            <v>0</v>
          </cell>
          <cell r="AA1058">
            <v>0</v>
          </cell>
          <cell r="AB1058">
            <v>0</v>
          </cell>
          <cell r="AC1058">
            <v>0</v>
          </cell>
          <cell r="AD1058">
            <v>0</v>
          </cell>
        </row>
        <row r="1059">
          <cell r="B1059" t="str">
            <v>MASON CO-REGULATEDRESIDENTIALRECYR</v>
          </cell>
          <cell r="J1059" t="str">
            <v>RECYR</v>
          </cell>
          <cell r="K1059" t="str">
            <v>RESIDENTIAL RECYCLE</v>
          </cell>
          <cell r="S1059">
            <v>0</v>
          </cell>
          <cell r="T1059">
            <v>50.38</v>
          </cell>
          <cell r="U1059">
            <v>0</v>
          </cell>
          <cell r="V1059">
            <v>0</v>
          </cell>
          <cell r="W1059">
            <v>0</v>
          </cell>
          <cell r="X1059">
            <v>0</v>
          </cell>
          <cell r="Y1059">
            <v>0</v>
          </cell>
          <cell r="Z1059">
            <v>0</v>
          </cell>
          <cell r="AA1059">
            <v>0</v>
          </cell>
          <cell r="AB1059">
            <v>0</v>
          </cell>
          <cell r="AC1059">
            <v>0</v>
          </cell>
          <cell r="AD1059">
            <v>0</v>
          </cell>
        </row>
        <row r="1060">
          <cell r="B1060" t="str">
            <v>MASON CO-REGULATEDRESIDENTIAL35RE1</v>
          </cell>
          <cell r="J1060" t="str">
            <v>35RE1</v>
          </cell>
          <cell r="K1060" t="str">
            <v>1-35 GAL CART EOW SVC</v>
          </cell>
          <cell r="S1060">
            <v>0</v>
          </cell>
          <cell r="T1060">
            <v>-5.38</v>
          </cell>
          <cell r="U1060">
            <v>0</v>
          </cell>
          <cell r="V1060">
            <v>0</v>
          </cell>
          <cell r="W1060">
            <v>0</v>
          </cell>
          <cell r="X1060">
            <v>0</v>
          </cell>
          <cell r="Y1060">
            <v>0</v>
          </cell>
          <cell r="Z1060">
            <v>0</v>
          </cell>
          <cell r="AA1060">
            <v>0</v>
          </cell>
          <cell r="AB1060">
            <v>0</v>
          </cell>
          <cell r="AC1060">
            <v>0</v>
          </cell>
          <cell r="AD1060">
            <v>0</v>
          </cell>
        </row>
        <row r="1061">
          <cell r="B1061" t="str">
            <v>MASON CO-REGULATEDRESIDENTIAL35ROCC1</v>
          </cell>
          <cell r="J1061" t="str">
            <v>35ROCC1</v>
          </cell>
          <cell r="K1061" t="str">
            <v>1-35 GAL ON CALL PICKUP</v>
          </cell>
          <cell r="S1061">
            <v>0</v>
          </cell>
          <cell r="T1061">
            <v>1529.6</v>
          </cell>
          <cell r="U1061">
            <v>0</v>
          </cell>
          <cell r="V1061">
            <v>0</v>
          </cell>
          <cell r="W1061">
            <v>0</v>
          </cell>
          <cell r="X1061">
            <v>0</v>
          </cell>
          <cell r="Y1061">
            <v>0</v>
          </cell>
          <cell r="Z1061">
            <v>0</v>
          </cell>
          <cell r="AA1061">
            <v>0</v>
          </cell>
          <cell r="AB1061">
            <v>0</v>
          </cell>
          <cell r="AC1061">
            <v>0</v>
          </cell>
          <cell r="AD1061">
            <v>0</v>
          </cell>
        </row>
        <row r="1062">
          <cell r="B1062" t="str">
            <v>MASON CO-REGULATEDRESIDENTIAL48ROCC1</v>
          </cell>
          <cell r="J1062" t="str">
            <v>48ROCC1</v>
          </cell>
          <cell r="K1062" t="str">
            <v>1-48 GAL ON CALL PICKUP</v>
          </cell>
          <cell r="S1062">
            <v>0</v>
          </cell>
          <cell r="T1062">
            <v>104.26</v>
          </cell>
          <cell r="U1062">
            <v>0</v>
          </cell>
          <cell r="V1062">
            <v>0</v>
          </cell>
          <cell r="W1062">
            <v>0</v>
          </cell>
          <cell r="X1062">
            <v>0</v>
          </cell>
          <cell r="Y1062">
            <v>0</v>
          </cell>
          <cell r="Z1062">
            <v>0</v>
          </cell>
          <cell r="AA1062">
            <v>0</v>
          </cell>
          <cell r="AB1062">
            <v>0</v>
          </cell>
          <cell r="AC1062">
            <v>0</v>
          </cell>
          <cell r="AD1062">
            <v>0</v>
          </cell>
        </row>
        <row r="1063">
          <cell r="B1063" t="str">
            <v>MASON CO-REGULATEDRESIDENTIAL64ROCC1</v>
          </cell>
          <cell r="J1063" t="str">
            <v>64ROCC1</v>
          </cell>
          <cell r="K1063" t="str">
            <v>1-64 GAL ON CALL PICKUP</v>
          </cell>
          <cell r="S1063">
            <v>0</v>
          </cell>
          <cell r="T1063">
            <v>132.58000000000001</v>
          </cell>
          <cell r="U1063">
            <v>0</v>
          </cell>
          <cell r="V1063">
            <v>0</v>
          </cell>
          <cell r="W1063">
            <v>0</v>
          </cell>
          <cell r="X1063">
            <v>0</v>
          </cell>
          <cell r="Y1063">
            <v>0</v>
          </cell>
          <cell r="Z1063">
            <v>0</v>
          </cell>
          <cell r="AA1063">
            <v>0</v>
          </cell>
          <cell r="AB1063">
            <v>0</v>
          </cell>
          <cell r="AC1063">
            <v>0</v>
          </cell>
          <cell r="AD1063">
            <v>0</v>
          </cell>
        </row>
        <row r="1064">
          <cell r="B1064" t="str">
            <v>MASON CO-REGULATEDRESIDENTIAL96ROCC1</v>
          </cell>
          <cell r="J1064" t="str">
            <v>96ROCC1</v>
          </cell>
          <cell r="K1064" t="str">
            <v>1-96 GAL ON CALL PICKUP</v>
          </cell>
          <cell r="S1064">
            <v>0</v>
          </cell>
          <cell r="T1064">
            <v>245.07</v>
          </cell>
          <cell r="U1064">
            <v>0</v>
          </cell>
          <cell r="V1064">
            <v>0</v>
          </cell>
          <cell r="W1064">
            <v>0</v>
          </cell>
          <cell r="X1064">
            <v>0</v>
          </cell>
          <cell r="Y1064">
            <v>0</v>
          </cell>
          <cell r="Z1064">
            <v>0</v>
          </cell>
          <cell r="AA1064">
            <v>0</v>
          </cell>
          <cell r="AB1064">
            <v>0</v>
          </cell>
          <cell r="AC1064">
            <v>0</v>
          </cell>
          <cell r="AD1064">
            <v>0</v>
          </cell>
        </row>
        <row r="1065">
          <cell r="B1065" t="str">
            <v>MASON CO-REGULATEDRESIDENTIALEXPUR</v>
          </cell>
          <cell r="J1065" t="str">
            <v>EXPUR</v>
          </cell>
          <cell r="K1065" t="str">
            <v>EXTRA PICKUP</v>
          </cell>
          <cell r="S1065">
            <v>0</v>
          </cell>
          <cell r="T1065">
            <v>13.38</v>
          </cell>
          <cell r="U1065">
            <v>0</v>
          </cell>
          <cell r="V1065">
            <v>0</v>
          </cell>
          <cell r="W1065">
            <v>0</v>
          </cell>
          <cell r="X1065">
            <v>0</v>
          </cell>
          <cell r="Y1065">
            <v>0</v>
          </cell>
          <cell r="Z1065">
            <v>0</v>
          </cell>
          <cell r="AA1065">
            <v>0</v>
          </cell>
          <cell r="AB1065">
            <v>0</v>
          </cell>
          <cell r="AC1065">
            <v>0</v>
          </cell>
          <cell r="AD1065">
            <v>0</v>
          </cell>
        </row>
        <row r="1066">
          <cell r="B1066" t="str">
            <v>MASON CO-REGULATEDRESIDENTIALEXTRAR</v>
          </cell>
          <cell r="J1066" t="str">
            <v>EXTRAR</v>
          </cell>
          <cell r="K1066" t="str">
            <v>EXTRA CAN/BAGS</v>
          </cell>
          <cell r="S1066">
            <v>0</v>
          </cell>
          <cell r="T1066">
            <v>62.44</v>
          </cell>
          <cell r="U1066">
            <v>0</v>
          </cell>
          <cell r="V1066">
            <v>0</v>
          </cell>
          <cell r="W1066">
            <v>0</v>
          </cell>
          <cell r="X1066">
            <v>0</v>
          </cell>
          <cell r="Y1066">
            <v>0</v>
          </cell>
          <cell r="Z1066">
            <v>0</v>
          </cell>
          <cell r="AA1066">
            <v>0</v>
          </cell>
          <cell r="AB1066">
            <v>0</v>
          </cell>
          <cell r="AC1066">
            <v>0</v>
          </cell>
          <cell r="AD1066">
            <v>0</v>
          </cell>
        </row>
        <row r="1067">
          <cell r="B1067" t="str">
            <v>MASON CO-REGULATEDRESIDENTIALOFOWR</v>
          </cell>
          <cell r="J1067" t="str">
            <v>OFOWR</v>
          </cell>
          <cell r="K1067" t="str">
            <v>OVERFILL/OVERWEIGHT CHG</v>
          </cell>
          <cell r="S1067">
            <v>0</v>
          </cell>
          <cell r="T1067">
            <v>26.76</v>
          </cell>
          <cell r="U1067">
            <v>0</v>
          </cell>
          <cell r="V1067">
            <v>0</v>
          </cell>
          <cell r="W1067">
            <v>0</v>
          </cell>
          <cell r="X1067">
            <v>0</v>
          </cell>
          <cell r="Y1067">
            <v>0</v>
          </cell>
          <cell r="Z1067">
            <v>0</v>
          </cell>
          <cell r="AA1067">
            <v>0</v>
          </cell>
          <cell r="AB1067">
            <v>0</v>
          </cell>
          <cell r="AC1067">
            <v>0</v>
          </cell>
          <cell r="AD1067">
            <v>0</v>
          </cell>
        </row>
        <row r="1068">
          <cell r="B1068" t="str">
            <v>MASON CO-REGULATEDRESIDENTIALRESTART</v>
          </cell>
          <cell r="J1068" t="str">
            <v>RESTART</v>
          </cell>
          <cell r="K1068" t="str">
            <v>SERVICE RESTART FEE</v>
          </cell>
          <cell r="S1068">
            <v>0</v>
          </cell>
          <cell r="T1068">
            <v>16.399999999999999</v>
          </cell>
          <cell r="U1068">
            <v>0</v>
          </cell>
          <cell r="V1068">
            <v>0</v>
          </cell>
          <cell r="W1068">
            <v>0</v>
          </cell>
          <cell r="X1068">
            <v>0</v>
          </cell>
          <cell r="Y1068">
            <v>0</v>
          </cell>
          <cell r="Z1068">
            <v>0</v>
          </cell>
          <cell r="AA1068">
            <v>0</v>
          </cell>
          <cell r="AB1068">
            <v>0</v>
          </cell>
          <cell r="AC1068">
            <v>0</v>
          </cell>
          <cell r="AD1068">
            <v>0</v>
          </cell>
        </row>
        <row r="1069">
          <cell r="B1069" t="str">
            <v>MASON CO-REGULATEDROLLOFFROLID</v>
          </cell>
          <cell r="J1069" t="str">
            <v>ROLID</v>
          </cell>
          <cell r="K1069" t="str">
            <v>ROLL OFF-LID</v>
          </cell>
          <cell r="S1069">
            <v>0</v>
          </cell>
          <cell r="T1069">
            <v>272.76</v>
          </cell>
          <cell r="U1069">
            <v>0</v>
          </cell>
          <cell r="V1069">
            <v>0</v>
          </cell>
          <cell r="W1069">
            <v>0</v>
          </cell>
          <cell r="X1069">
            <v>0</v>
          </cell>
          <cell r="Y1069">
            <v>0</v>
          </cell>
          <cell r="Z1069">
            <v>0</v>
          </cell>
          <cell r="AA1069">
            <v>0</v>
          </cell>
          <cell r="AB1069">
            <v>0</v>
          </cell>
          <cell r="AC1069">
            <v>0</v>
          </cell>
          <cell r="AD1069">
            <v>0</v>
          </cell>
        </row>
        <row r="1070">
          <cell r="B1070" t="str">
            <v>MASON CO-REGULATEDROLLOFFRORENT10D</v>
          </cell>
          <cell r="J1070" t="str">
            <v>RORENT10D</v>
          </cell>
          <cell r="K1070" t="str">
            <v>10YD ROLL OFF DAILY RENT</v>
          </cell>
          <cell r="S1070">
            <v>0</v>
          </cell>
          <cell r="T1070">
            <v>204.6</v>
          </cell>
          <cell r="U1070">
            <v>0</v>
          </cell>
          <cell r="V1070">
            <v>0</v>
          </cell>
          <cell r="W1070">
            <v>0</v>
          </cell>
          <cell r="X1070">
            <v>0</v>
          </cell>
          <cell r="Y1070">
            <v>0</v>
          </cell>
          <cell r="Z1070">
            <v>0</v>
          </cell>
          <cell r="AA1070">
            <v>0</v>
          </cell>
          <cell r="AB1070">
            <v>0</v>
          </cell>
          <cell r="AC1070">
            <v>0</v>
          </cell>
          <cell r="AD1070">
            <v>0</v>
          </cell>
        </row>
        <row r="1071">
          <cell r="B1071" t="str">
            <v>MASON CO-REGULATEDROLLOFFRORENT10M</v>
          </cell>
          <cell r="J1071" t="str">
            <v>RORENT10M</v>
          </cell>
          <cell r="K1071" t="str">
            <v>10YD ROLL OFF MTHLY RENT</v>
          </cell>
          <cell r="S1071">
            <v>0</v>
          </cell>
          <cell r="T1071">
            <v>83.93</v>
          </cell>
          <cell r="U1071">
            <v>0</v>
          </cell>
          <cell r="V1071">
            <v>0</v>
          </cell>
          <cell r="W1071">
            <v>0</v>
          </cell>
          <cell r="X1071">
            <v>0</v>
          </cell>
          <cell r="Y1071">
            <v>0</v>
          </cell>
          <cell r="Z1071">
            <v>0</v>
          </cell>
          <cell r="AA1071">
            <v>0</v>
          </cell>
          <cell r="AB1071">
            <v>0</v>
          </cell>
          <cell r="AC1071">
            <v>0</v>
          </cell>
          <cell r="AD1071">
            <v>0</v>
          </cell>
        </row>
        <row r="1072">
          <cell r="B1072" t="str">
            <v>MASON CO-REGULATEDROLLOFFRORENT20D</v>
          </cell>
          <cell r="J1072" t="str">
            <v>RORENT20D</v>
          </cell>
          <cell r="K1072" t="str">
            <v>20YD ROLL OFF-DAILY RENT</v>
          </cell>
          <cell r="S1072">
            <v>0</v>
          </cell>
          <cell r="T1072">
            <v>1983.3</v>
          </cell>
          <cell r="U1072">
            <v>0</v>
          </cell>
          <cell r="V1072">
            <v>0</v>
          </cell>
          <cell r="W1072">
            <v>0</v>
          </cell>
          <cell r="X1072">
            <v>0</v>
          </cell>
          <cell r="Y1072">
            <v>0</v>
          </cell>
          <cell r="Z1072">
            <v>0</v>
          </cell>
          <cell r="AA1072">
            <v>0</v>
          </cell>
          <cell r="AB1072">
            <v>0</v>
          </cell>
          <cell r="AC1072">
            <v>0</v>
          </cell>
          <cell r="AD1072">
            <v>0</v>
          </cell>
        </row>
        <row r="1073">
          <cell r="B1073" t="str">
            <v>MASON CO-REGULATEDROLLOFFRORENT20M</v>
          </cell>
          <cell r="J1073" t="str">
            <v>RORENT20M</v>
          </cell>
          <cell r="K1073" t="str">
            <v>20YD ROLL OFF-MNTHLY RENT</v>
          </cell>
          <cell r="S1073">
            <v>0</v>
          </cell>
          <cell r="T1073">
            <v>1949.6</v>
          </cell>
          <cell r="U1073">
            <v>0</v>
          </cell>
          <cell r="V1073">
            <v>0</v>
          </cell>
          <cell r="W1073">
            <v>0</v>
          </cell>
          <cell r="X1073">
            <v>0</v>
          </cell>
          <cell r="Y1073">
            <v>0</v>
          </cell>
          <cell r="Z1073">
            <v>0</v>
          </cell>
          <cell r="AA1073">
            <v>0</v>
          </cell>
          <cell r="AB1073">
            <v>0</v>
          </cell>
          <cell r="AC1073">
            <v>0</v>
          </cell>
          <cell r="AD1073">
            <v>0</v>
          </cell>
        </row>
        <row r="1074">
          <cell r="B1074" t="str">
            <v>MASON CO-REGULATEDROLLOFFRORENT40D</v>
          </cell>
          <cell r="J1074" t="str">
            <v>RORENT40D</v>
          </cell>
          <cell r="K1074" t="str">
            <v>40YD ROLL OFF-DAILY RENT</v>
          </cell>
          <cell r="S1074">
            <v>0</v>
          </cell>
          <cell r="T1074">
            <v>1929.84</v>
          </cell>
          <cell r="U1074">
            <v>0</v>
          </cell>
          <cell r="V1074">
            <v>0</v>
          </cell>
          <cell r="W1074">
            <v>0</v>
          </cell>
          <cell r="X1074">
            <v>0</v>
          </cell>
          <cell r="Y1074">
            <v>0</v>
          </cell>
          <cell r="Z1074">
            <v>0</v>
          </cell>
          <cell r="AA1074">
            <v>0</v>
          </cell>
          <cell r="AB1074">
            <v>0</v>
          </cell>
          <cell r="AC1074">
            <v>0</v>
          </cell>
          <cell r="AD1074">
            <v>0</v>
          </cell>
        </row>
        <row r="1075">
          <cell r="B1075" t="str">
            <v>MASON CO-REGULATEDROLLOFFRORENT40M</v>
          </cell>
          <cell r="J1075" t="str">
            <v>RORENT40M</v>
          </cell>
          <cell r="K1075" t="str">
            <v>40YD ROLL OFF-MNTHLY RENT</v>
          </cell>
          <cell r="S1075">
            <v>0</v>
          </cell>
          <cell r="T1075">
            <v>331.48</v>
          </cell>
          <cell r="U1075">
            <v>0</v>
          </cell>
          <cell r="V1075">
            <v>0</v>
          </cell>
          <cell r="W1075">
            <v>0</v>
          </cell>
          <cell r="X1075">
            <v>0</v>
          </cell>
          <cell r="Y1075">
            <v>0</v>
          </cell>
          <cell r="Z1075">
            <v>0</v>
          </cell>
          <cell r="AA1075">
            <v>0</v>
          </cell>
          <cell r="AB1075">
            <v>0</v>
          </cell>
          <cell r="AC1075">
            <v>0</v>
          </cell>
          <cell r="AD1075">
            <v>0</v>
          </cell>
        </row>
        <row r="1076">
          <cell r="B1076" t="str">
            <v>MASON CO-REGULATEDROLLOFFCONNECTFEE</v>
          </cell>
          <cell r="J1076" t="str">
            <v>CONNECTFEE</v>
          </cell>
          <cell r="K1076" t="str">
            <v>CONNECT/DISCONNECT</v>
          </cell>
          <cell r="S1076">
            <v>0</v>
          </cell>
          <cell r="T1076">
            <v>12.14</v>
          </cell>
          <cell r="U1076">
            <v>0</v>
          </cell>
          <cell r="V1076">
            <v>0</v>
          </cell>
          <cell r="W1076">
            <v>0</v>
          </cell>
          <cell r="X1076">
            <v>0</v>
          </cell>
          <cell r="Y1076">
            <v>0</v>
          </cell>
          <cell r="Z1076">
            <v>0</v>
          </cell>
          <cell r="AA1076">
            <v>0</v>
          </cell>
          <cell r="AB1076">
            <v>0</v>
          </cell>
          <cell r="AC1076">
            <v>0</v>
          </cell>
          <cell r="AD1076">
            <v>0</v>
          </cell>
        </row>
        <row r="1077">
          <cell r="B1077" t="str">
            <v>MASON CO-REGULATEDROLLOFFCPHAUL15</v>
          </cell>
          <cell r="J1077" t="str">
            <v>CPHAUL15</v>
          </cell>
          <cell r="K1077" t="str">
            <v>15YD COMPACTOR-HAUL</v>
          </cell>
          <cell r="S1077">
            <v>0</v>
          </cell>
          <cell r="T1077">
            <v>584.67999999999995</v>
          </cell>
          <cell r="U1077">
            <v>0</v>
          </cell>
          <cell r="V1077">
            <v>0</v>
          </cell>
          <cell r="W1077">
            <v>0</v>
          </cell>
          <cell r="X1077">
            <v>0</v>
          </cell>
          <cell r="Y1077">
            <v>0</v>
          </cell>
          <cell r="Z1077">
            <v>0</v>
          </cell>
          <cell r="AA1077">
            <v>0</v>
          </cell>
          <cell r="AB1077">
            <v>0</v>
          </cell>
          <cell r="AC1077">
            <v>0</v>
          </cell>
          <cell r="AD1077">
            <v>0</v>
          </cell>
        </row>
        <row r="1078">
          <cell r="B1078" t="str">
            <v>MASON CO-REGULATEDROLLOFFCPHAUL20</v>
          </cell>
          <cell r="J1078" t="str">
            <v>CPHAUL20</v>
          </cell>
          <cell r="K1078" t="str">
            <v>20YD COMPACTOR-HAUL</v>
          </cell>
          <cell r="S1078">
            <v>0</v>
          </cell>
          <cell r="T1078">
            <v>155.93</v>
          </cell>
          <cell r="U1078">
            <v>0</v>
          </cell>
          <cell r="V1078">
            <v>0</v>
          </cell>
          <cell r="W1078">
            <v>0</v>
          </cell>
          <cell r="X1078">
            <v>0</v>
          </cell>
          <cell r="Y1078">
            <v>0</v>
          </cell>
          <cell r="Z1078">
            <v>0</v>
          </cell>
          <cell r="AA1078">
            <v>0</v>
          </cell>
          <cell r="AB1078">
            <v>0</v>
          </cell>
          <cell r="AC1078">
            <v>0</v>
          </cell>
          <cell r="AD1078">
            <v>0</v>
          </cell>
        </row>
        <row r="1079">
          <cell r="B1079" t="str">
            <v>MASON CO-REGULATEDROLLOFFCPHAUL25</v>
          </cell>
          <cell r="J1079" t="str">
            <v>CPHAUL25</v>
          </cell>
          <cell r="K1079" t="str">
            <v>25YD COMPACTOR-HAUL</v>
          </cell>
          <cell r="S1079">
            <v>0</v>
          </cell>
          <cell r="T1079">
            <v>1536.21</v>
          </cell>
          <cell r="U1079">
            <v>0</v>
          </cell>
          <cell r="V1079">
            <v>0</v>
          </cell>
          <cell r="W1079">
            <v>0</v>
          </cell>
          <cell r="X1079">
            <v>0</v>
          </cell>
          <cell r="Y1079">
            <v>0</v>
          </cell>
          <cell r="Z1079">
            <v>0</v>
          </cell>
          <cell r="AA1079">
            <v>0</v>
          </cell>
          <cell r="AB1079">
            <v>0</v>
          </cell>
          <cell r="AC1079">
            <v>0</v>
          </cell>
          <cell r="AD1079">
            <v>0</v>
          </cell>
        </row>
        <row r="1080">
          <cell r="B1080" t="str">
            <v>MASON CO-REGULATEDROLLOFFDISPMC-TON</v>
          </cell>
          <cell r="J1080" t="str">
            <v>DISPMC-TON</v>
          </cell>
          <cell r="K1080" t="str">
            <v>MC LANDFILL PER TON</v>
          </cell>
          <cell r="S1080">
            <v>0</v>
          </cell>
          <cell r="T1080">
            <v>25974.82</v>
          </cell>
          <cell r="U1080">
            <v>0</v>
          </cell>
          <cell r="V1080">
            <v>0</v>
          </cell>
          <cell r="W1080">
            <v>0</v>
          </cell>
          <cell r="X1080">
            <v>0</v>
          </cell>
          <cell r="Y1080">
            <v>0</v>
          </cell>
          <cell r="Z1080">
            <v>0</v>
          </cell>
          <cell r="AA1080">
            <v>0</v>
          </cell>
          <cell r="AB1080">
            <v>0</v>
          </cell>
          <cell r="AC1080">
            <v>0</v>
          </cell>
          <cell r="AD1080">
            <v>0</v>
          </cell>
        </row>
        <row r="1081">
          <cell r="B1081" t="str">
            <v>MASON CO-REGULATEDROLLOFFDISPMCMISC</v>
          </cell>
          <cell r="J1081" t="str">
            <v>DISPMCMISC</v>
          </cell>
          <cell r="K1081" t="str">
            <v>DISPOSAL MISCELLANOUS</v>
          </cell>
          <cell r="S1081">
            <v>0</v>
          </cell>
          <cell r="T1081">
            <v>167.04</v>
          </cell>
          <cell r="U1081">
            <v>0</v>
          </cell>
          <cell r="V1081">
            <v>0</v>
          </cell>
          <cell r="W1081">
            <v>0</v>
          </cell>
          <cell r="X1081">
            <v>0</v>
          </cell>
          <cell r="Y1081">
            <v>0</v>
          </cell>
          <cell r="Z1081">
            <v>0</v>
          </cell>
          <cell r="AA1081">
            <v>0</v>
          </cell>
          <cell r="AB1081">
            <v>0</v>
          </cell>
          <cell r="AC1081">
            <v>0</v>
          </cell>
          <cell r="AD1081">
            <v>0</v>
          </cell>
        </row>
        <row r="1082">
          <cell r="B1082" t="str">
            <v>MASON CO-REGULATEDROLLOFFRODEL</v>
          </cell>
          <cell r="J1082" t="str">
            <v>RODEL</v>
          </cell>
          <cell r="K1082" t="str">
            <v>ROLL OFF-DELIVERY</v>
          </cell>
          <cell r="S1082">
            <v>0</v>
          </cell>
          <cell r="T1082">
            <v>1559.2</v>
          </cell>
          <cell r="U1082">
            <v>0</v>
          </cell>
          <cell r="V1082">
            <v>0</v>
          </cell>
          <cell r="W1082">
            <v>0</v>
          </cell>
          <cell r="X1082">
            <v>0</v>
          </cell>
          <cell r="Y1082">
            <v>0</v>
          </cell>
          <cell r="Z1082">
            <v>0</v>
          </cell>
          <cell r="AA1082">
            <v>0</v>
          </cell>
          <cell r="AB1082">
            <v>0</v>
          </cell>
          <cell r="AC1082">
            <v>0</v>
          </cell>
          <cell r="AD1082">
            <v>0</v>
          </cell>
        </row>
        <row r="1083">
          <cell r="B1083" t="str">
            <v>MASON CO-REGULATEDROLLOFFROHAUL10</v>
          </cell>
          <cell r="J1083" t="str">
            <v>ROHAUL10</v>
          </cell>
          <cell r="K1083" t="str">
            <v>10YD ROLL OFF HAUL</v>
          </cell>
          <cell r="S1083">
            <v>0</v>
          </cell>
          <cell r="T1083">
            <v>83.93</v>
          </cell>
          <cell r="U1083">
            <v>0</v>
          </cell>
          <cell r="V1083">
            <v>0</v>
          </cell>
          <cell r="W1083">
            <v>0</v>
          </cell>
          <cell r="X1083">
            <v>0</v>
          </cell>
          <cell r="Y1083">
            <v>0</v>
          </cell>
          <cell r="Z1083">
            <v>0</v>
          </cell>
          <cell r="AA1083">
            <v>0</v>
          </cell>
          <cell r="AB1083">
            <v>0</v>
          </cell>
          <cell r="AC1083">
            <v>0</v>
          </cell>
          <cell r="AD1083">
            <v>0</v>
          </cell>
        </row>
        <row r="1084">
          <cell r="B1084" t="str">
            <v>MASON CO-REGULATEDROLLOFFROHAUL10T</v>
          </cell>
          <cell r="J1084" t="str">
            <v>ROHAUL10T</v>
          </cell>
          <cell r="K1084" t="str">
            <v>ROHAUL10T</v>
          </cell>
          <cell r="S1084">
            <v>0</v>
          </cell>
          <cell r="T1084">
            <v>83.93</v>
          </cell>
          <cell r="U1084">
            <v>0</v>
          </cell>
          <cell r="V1084">
            <v>0</v>
          </cell>
          <cell r="W1084">
            <v>0</v>
          </cell>
          <cell r="X1084">
            <v>0</v>
          </cell>
          <cell r="Y1084">
            <v>0</v>
          </cell>
          <cell r="Z1084">
            <v>0</v>
          </cell>
          <cell r="AA1084">
            <v>0</v>
          </cell>
          <cell r="AB1084">
            <v>0</v>
          </cell>
          <cell r="AC1084">
            <v>0</v>
          </cell>
          <cell r="AD1084">
            <v>0</v>
          </cell>
        </row>
        <row r="1085">
          <cell r="B1085" t="str">
            <v>MASON CO-REGULATEDROLLOFFROHAUL20</v>
          </cell>
          <cell r="J1085" t="str">
            <v>ROHAUL20</v>
          </cell>
          <cell r="K1085" t="str">
            <v>20YD ROLL OFF-HAUL</v>
          </cell>
          <cell r="S1085">
            <v>0</v>
          </cell>
          <cell r="T1085">
            <v>3801.72</v>
          </cell>
          <cell r="U1085">
            <v>0</v>
          </cell>
          <cell r="V1085">
            <v>0</v>
          </cell>
          <cell r="W1085">
            <v>0</v>
          </cell>
          <cell r="X1085">
            <v>0</v>
          </cell>
          <cell r="Y1085">
            <v>0</v>
          </cell>
          <cell r="Z1085">
            <v>0</v>
          </cell>
          <cell r="AA1085">
            <v>0</v>
          </cell>
          <cell r="AB1085">
            <v>0</v>
          </cell>
          <cell r="AC1085">
            <v>0</v>
          </cell>
          <cell r="AD1085">
            <v>0</v>
          </cell>
        </row>
        <row r="1086">
          <cell r="B1086" t="str">
            <v>MASON CO-REGULATEDROLLOFFROHAUL20T</v>
          </cell>
          <cell r="J1086" t="str">
            <v>ROHAUL20T</v>
          </cell>
          <cell r="K1086" t="str">
            <v>20YD ROLL OFF TEMP HAUL</v>
          </cell>
          <cell r="S1086">
            <v>0</v>
          </cell>
          <cell r="T1086">
            <v>2144.56</v>
          </cell>
          <cell r="U1086">
            <v>0</v>
          </cell>
          <cell r="V1086">
            <v>0</v>
          </cell>
          <cell r="W1086">
            <v>0</v>
          </cell>
          <cell r="X1086">
            <v>0</v>
          </cell>
          <cell r="Y1086">
            <v>0</v>
          </cell>
          <cell r="Z1086">
            <v>0</v>
          </cell>
          <cell r="AA1086">
            <v>0</v>
          </cell>
          <cell r="AB1086">
            <v>0</v>
          </cell>
          <cell r="AC1086">
            <v>0</v>
          </cell>
          <cell r="AD1086">
            <v>0</v>
          </cell>
        </row>
        <row r="1087">
          <cell r="B1087" t="str">
            <v>MASON CO-REGULATEDROLLOFFROHAUL40</v>
          </cell>
          <cell r="J1087" t="str">
            <v>ROHAUL40</v>
          </cell>
          <cell r="K1087" t="str">
            <v>40YD ROLL OFF-HAUL</v>
          </cell>
          <cell r="S1087">
            <v>0</v>
          </cell>
          <cell r="T1087">
            <v>828.7</v>
          </cell>
          <cell r="U1087">
            <v>0</v>
          </cell>
          <cell r="V1087">
            <v>0</v>
          </cell>
          <cell r="W1087">
            <v>0</v>
          </cell>
          <cell r="X1087">
            <v>0</v>
          </cell>
          <cell r="Y1087">
            <v>0</v>
          </cell>
          <cell r="Z1087">
            <v>0</v>
          </cell>
          <cell r="AA1087">
            <v>0</v>
          </cell>
          <cell r="AB1087">
            <v>0</v>
          </cell>
          <cell r="AC1087">
            <v>0</v>
          </cell>
          <cell r="AD1087">
            <v>0</v>
          </cell>
        </row>
        <row r="1088">
          <cell r="B1088" t="str">
            <v>MASON CO-REGULATEDROLLOFFROHAUL40T</v>
          </cell>
          <cell r="J1088" t="str">
            <v>ROHAUL40T</v>
          </cell>
          <cell r="K1088" t="str">
            <v>40YD ROLL OFF TEMP HAUL</v>
          </cell>
          <cell r="S1088">
            <v>0</v>
          </cell>
          <cell r="T1088">
            <v>662.96</v>
          </cell>
          <cell r="U1088">
            <v>0</v>
          </cell>
          <cell r="V1088">
            <v>0</v>
          </cell>
          <cell r="W1088">
            <v>0</v>
          </cell>
          <cell r="X1088">
            <v>0</v>
          </cell>
          <cell r="Y1088">
            <v>0</v>
          </cell>
          <cell r="Z1088">
            <v>0</v>
          </cell>
          <cell r="AA1088">
            <v>0</v>
          </cell>
          <cell r="AB1088">
            <v>0</v>
          </cell>
          <cell r="AC1088">
            <v>0</v>
          </cell>
          <cell r="AD1088">
            <v>0</v>
          </cell>
        </row>
        <row r="1089">
          <cell r="B1089" t="str">
            <v>MASON CO-REGULATEDROLLOFFROMILE</v>
          </cell>
          <cell r="J1089" t="str">
            <v>ROMILE</v>
          </cell>
          <cell r="K1089" t="str">
            <v>ROLL OFF-MILEAGE</v>
          </cell>
          <cell r="S1089">
            <v>0</v>
          </cell>
          <cell r="T1089">
            <v>549.17999999999995</v>
          </cell>
          <cell r="U1089">
            <v>0</v>
          </cell>
          <cell r="V1089">
            <v>0</v>
          </cell>
          <cell r="W1089">
            <v>0</v>
          </cell>
          <cell r="X1089">
            <v>0</v>
          </cell>
          <cell r="Y1089">
            <v>0</v>
          </cell>
          <cell r="Z1089">
            <v>0</v>
          </cell>
          <cell r="AA1089">
            <v>0</v>
          </cell>
          <cell r="AB1089">
            <v>0</v>
          </cell>
          <cell r="AC1089">
            <v>0</v>
          </cell>
          <cell r="AD1089">
            <v>0</v>
          </cell>
        </row>
        <row r="1090">
          <cell r="B1090" t="str">
            <v>MASON CO-REGULATEDROLLOFFRORELOCATE</v>
          </cell>
          <cell r="J1090" t="str">
            <v>RORELOCATE</v>
          </cell>
          <cell r="K1090" t="str">
            <v>ROLL OFF RELOCATE</v>
          </cell>
          <cell r="S1090">
            <v>0</v>
          </cell>
          <cell r="T1090">
            <v>400.84</v>
          </cell>
          <cell r="U1090">
            <v>0</v>
          </cell>
          <cell r="V1090">
            <v>0</v>
          </cell>
          <cell r="W1090">
            <v>0</v>
          </cell>
          <cell r="X1090">
            <v>0</v>
          </cell>
          <cell r="Y1090">
            <v>0</v>
          </cell>
          <cell r="Z1090">
            <v>0</v>
          </cell>
          <cell r="AA1090">
            <v>0</v>
          </cell>
          <cell r="AB1090">
            <v>0</v>
          </cell>
          <cell r="AC1090">
            <v>0</v>
          </cell>
          <cell r="AD1090">
            <v>0</v>
          </cell>
        </row>
        <row r="1091">
          <cell r="B1091" t="str">
            <v>MASON CO-REGULATEDROLLOFFRORENT10D</v>
          </cell>
          <cell r="J1091" t="str">
            <v>RORENT10D</v>
          </cell>
          <cell r="K1091" t="str">
            <v>10YD ROLL OFF DAILY RENT</v>
          </cell>
          <cell r="S1091">
            <v>0</v>
          </cell>
          <cell r="T1091">
            <v>27.9</v>
          </cell>
          <cell r="U1091">
            <v>0</v>
          </cell>
          <cell r="V1091">
            <v>0</v>
          </cell>
          <cell r="W1091">
            <v>0</v>
          </cell>
          <cell r="X1091">
            <v>0</v>
          </cell>
          <cell r="Y1091">
            <v>0</v>
          </cell>
          <cell r="Z1091">
            <v>0</v>
          </cell>
          <cell r="AA1091">
            <v>0</v>
          </cell>
          <cell r="AB1091">
            <v>0</v>
          </cell>
          <cell r="AC1091">
            <v>0</v>
          </cell>
          <cell r="AD1091">
            <v>0</v>
          </cell>
        </row>
        <row r="1092">
          <cell r="B1092" t="str">
            <v>MASON CO-REGULATEDROLLOFFRORENT20D</v>
          </cell>
          <cell r="J1092" t="str">
            <v>RORENT20D</v>
          </cell>
          <cell r="K1092" t="str">
            <v>20YD ROLL OFF-DAILY RENT</v>
          </cell>
          <cell r="S1092">
            <v>0</v>
          </cell>
          <cell r="T1092">
            <v>697.16</v>
          </cell>
          <cell r="U1092">
            <v>0</v>
          </cell>
          <cell r="V1092">
            <v>0</v>
          </cell>
          <cell r="W1092">
            <v>0</v>
          </cell>
          <cell r="X1092">
            <v>0</v>
          </cell>
          <cell r="Y1092">
            <v>0</v>
          </cell>
          <cell r="Z1092">
            <v>0</v>
          </cell>
          <cell r="AA1092">
            <v>0</v>
          </cell>
          <cell r="AB1092">
            <v>0</v>
          </cell>
          <cell r="AC1092">
            <v>0</v>
          </cell>
          <cell r="AD1092">
            <v>0</v>
          </cell>
        </row>
        <row r="1093">
          <cell r="B1093" t="str">
            <v>MASON CO-REGULATEDROLLOFFRORENT40D</v>
          </cell>
          <cell r="J1093" t="str">
            <v>RORENT40D</v>
          </cell>
          <cell r="K1093" t="str">
            <v>40YD ROLL OFF-DAILY RENT</v>
          </cell>
          <cell r="S1093">
            <v>0</v>
          </cell>
          <cell r="T1093">
            <v>94.6</v>
          </cell>
          <cell r="U1093">
            <v>0</v>
          </cell>
          <cell r="V1093">
            <v>0</v>
          </cell>
          <cell r="W1093">
            <v>0</v>
          </cell>
          <cell r="X1093">
            <v>0</v>
          </cell>
          <cell r="Y1093">
            <v>0</v>
          </cell>
          <cell r="Z1093">
            <v>0</v>
          </cell>
          <cell r="AA1093">
            <v>0</v>
          </cell>
          <cell r="AB1093">
            <v>0</v>
          </cell>
          <cell r="AC1093">
            <v>0</v>
          </cell>
          <cell r="AD1093">
            <v>0</v>
          </cell>
        </row>
        <row r="1094">
          <cell r="B1094" t="str">
            <v>MASON CO-REGULATEDSURCFUEL-COM MASON</v>
          </cell>
          <cell r="J1094" t="str">
            <v>FUEL-COM MASON</v>
          </cell>
          <cell r="K1094" t="str">
            <v>FUEL &amp; MATERIAL SURCHARGE</v>
          </cell>
          <cell r="S1094">
            <v>0</v>
          </cell>
          <cell r="T1094">
            <v>0</v>
          </cell>
          <cell r="U1094">
            <v>0</v>
          </cell>
          <cell r="V1094">
            <v>0</v>
          </cell>
          <cell r="W1094">
            <v>0</v>
          </cell>
          <cell r="X1094">
            <v>0</v>
          </cell>
          <cell r="Y1094">
            <v>0</v>
          </cell>
          <cell r="Z1094">
            <v>0</v>
          </cell>
          <cell r="AA1094">
            <v>0</v>
          </cell>
          <cell r="AB1094">
            <v>0</v>
          </cell>
          <cell r="AC1094">
            <v>0</v>
          </cell>
          <cell r="AD1094">
            <v>0</v>
          </cell>
        </row>
        <row r="1095">
          <cell r="B1095" t="str">
            <v>MASON CO-REGULATEDSURCFUEL-RES MASON</v>
          </cell>
          <cell r="J1095" t="str">
            <v>FUEL-RES MASON</v>
          </cell>
          <cell r="K1095" t="str">
            <v>FUEL &amp; MATERIAL SURCHARGE</v>
          </cell>
          <cell r="S1095">
            <v>0</v>
          </cell>
          <cell r="T1095">
            <v>0</v>
          </cell>
          <cell r="U1095">
            <v>0</v>
          </cell>
          <cell r="V1095">
            <v>0</v>
          </cell>
          <cell r="W1095">
            <v>0</v>
          </cell>
          <cell r="X1095">
            <v>0</v>
          </cell>
          <cell r="Y1095">
            <v>0</v>
          </cell>
          <cell r="Z1095">
            <v>0</v>
          </cell>
          <cell r="AA1095">
            <v>0</v>
          </cell>
          <cell r="AB1095">
            <v>0</v>
          </cell>
          <cell r="AC1095">
            <v>0</v>
          </cell>
          <cell r="AD1095">
            <v>0</v>
          </cell>
        </row>
        <row r="1096">
          <cell r="B1096" t="str">
            <v>MASON CO-REGULATEDSURCFUEL-COM MASON</v>
          </cell>
          <cell r="J1096" t="str">
            <v>FUEL-COM MASON</v>
          </cell>
          <cell r="K1096" t="str">
            <v>FUEL &amp; MATERIAL SURCHARGE</v>
          </cell>
          <cell r="S1096">
            <v>0</v>
          </cell>
          <cell r="T1096">
            <v>0</v>
          </cell>
          <cell r="U1096">
            <v>0</v>
          </cell>
          <cell r="V1096">
            <v>0</v>
          </cell>
          <cell r="W1096">
            <v>0</v>
          </cell>
          <cell r="X1096">
            <v>0</v>
          </cell>
          <cell r="Y1096">
            <v>0</v>
          </cell>
          <cell r="Z1096">
            <v>0</v>
          </cell>
          <cell r="AA1096">
            <v>0</v>
          </cell>
          <cell r="AB1096">
            <v>0</v>
          </cell>
          <cell r="AC1096">
            <v>0</v>
          </cell>
          <cell r="AD1096">
            <v>0</v>
          </cell>
        </row>
        <row r="1097">
          <cell r="B1097" t="str">
            <v>MASON CO-REGULATEDSURCFUEL-RECY MASON</v>
          </cell>
          <cell r="J1097" t="str">
            <v>FUEL-RECY MASON</v>
          </cell>
          <cell r="K1097" t="str">
            <v>FUEL &amp; MATERIAL SURCHARGE</v>
          </cell>
          <cell r="S1097">
            <v>0</v>
          </cell>
          <cell r="T1097">
            <v>0</v>
          </cell>
          <cell r="U1097">
            <v>0</v>
          </cell>
          <cell r="V1097">
            <v>0</v>
          </cell>
          <cell r="W1097">
            <v>0</v>
          </cell>
          <cell r="X1097">
            <v>0</v>
          </cell>
          <cell r="Y1097">
            <v>0</v>
          </cell>
          <cell r="Z1097">
            <v>0</v>
          </cell>
          <cell r="AA1097">
            <v>0</v>
          </cell>
          <cell r="AB1097">
            <v>0</v>
          </cell>
          <cell r="AC1097">
            <v>0</v>
          </cell>
          <cell r="AD1097">
            <v>0</v>
          </cell>
        </row>
        <row r="1098">
          <cell r="B1098" t="str">
            <v>MASON CO-REGULATEDSURCFUEL-RES MASON</v>
          </cell>
          <cell r="J1098" t="str">
            <v>FUEL-RES MASON</v>
          </cell>
          <cell r="K1098" t="str">
            <v>FUEL &amp; MATERIAL SURCHARGE</v>
          </cell>
          <cell r="S1098">
            <v>0</v>
          </cell>
          <cell r="T1098">
            <v>0</v>
          </cell>
          <cell r="U1098">
            <v>0</v>
          </cell>
          <cell r="V1098">
            <v>0</v>
          </cell>
          <cell r="W1098">
            <v>0</v>
          </cell>
          <cell r="X1098">
            <v>0</v>
          </cell>
          <cell r="Y1098">
            <v>0</v>
          </cell>
          <cell r="Z1098">
            <v>0</v>
          </cell>
          <cell r="AA1098">
            <v>0</v>
          </cell>
          <cell r="AB1098">
            <v>0</v>
          </cell>
          <cell r="AC1098">
            <v>0</v>
          </cell>
          <cell r="AD1098">
            <v>0</v>
          </cell>
        </row>
        <row r="1099">
          <cell r="B1099" t="str">
            <v>MASON CO-REGULATEDSURCFUEL-ACCTG MASON</v>
          </cell>
          <cell r="J1099" t="str">
            <v>FUEL-ACCTG MASON</v>
          </cell>
          <cell r="K1099" t="str">
            <v>FUEL &amp; MATERIAL SURCHARGE</v>
          </cell>
          <cell r="S1099">
            <v>0</v>
          </cell>
          <cell r="T1099">
            <v>0</v>
          </cell>
          <cell r="U1099">
            <v>0</v>
          </cell>
          <cell r="V1099">
            <v>0</v>
          </cell>
          <cell r="W1099">
            <v>0</v>
          </cell>
          <cell r="X1099">
            <v>0</v>
          </cell>
          <cell r="Y1099">
            <v>0</v>
          </cell>
          <cell r="Z1099">
            <v>0</v>
          </cell>
          <cell r="AA1099">
            <v>0</v>
          </cell>
          <cell r="AB1099">
            <v>0</v>
          </cell>
          <cell r="AC1099">
            <v>0</v>
          </cell>
          <cell r="AD1099">
            <v>0</v>
          </cell>
        </row>
        <row r="1100">
          <cell r="B1100" t="str">
            <v>MASON CO-REGULATEDSURCFUEL-COM MASON</v>
          </cell>
          <cell r="J1100" t="str">
            <v>FUEL-COM MASON</v>
          </cell>
          <cell r="K1100" t="str">
            <v>FUEL &amp; MATERIAL SURCHARGE</v>
          </cell>
          <cell r="S1100">
            <v>0</v>
          </cell>
          <cell r="T1100">
            <v>0</v>
          </cell>
          <cell r="U1100">
            <v>0</v>
          </cell>
          <cell r="V1100">
            <v>0</v>
          </cell>
          <cell r="W1100">
            <v>0</v>
          </cell>
          <cell r="X1100">
            <v>0</v>
          </cell>
          <cell r="Y1100">
            <v>0</v>
          </cell>
          <cell r="Z1100">
            <v>0</v>
          </cell>
          <cell r="AA1100">
            <v>0</v>
          </cell>
          <cell r="AB1100">
            <v>0</v>
          </cell>
          <cell r="AC1100">
            <v>0</v>
          </cell>
          <cell r="AD1100">
            <v>0</v>
          </cell>
        </row>
        <row r="1101">
          <cell r="B1101" t="str">
            <v>MASON CO-REGULATEDSURCFUEL-RECY MASON</v>
          </cell>
          <cell r="J1101" t="str">
            <v>FUEL-RECY MASON</v>
          </cell>
          <cell r="K1101" t="str">
            <v>FUEL &amp; MATERIAL SURCHARGE</v>
          </cell>
          <cell r="S1101">
            <v>0</v>
          </cell>
          <cell r="T1101">
            <v>0</v>
          </cell>
          <cell r="U1101">
            <v>0</v>
          </cell>
          <cell r="V1101">
            <v>0</v>
          </cell>
          <cell r="W1101">
            <v>0</v>
          </cell>
          <cell r="X1101">
            <v>0</v>
          </cell>
          <cell r="Y1101">
            <v>0</v>
          </cell>
          <cell r="Z1101">
            <v>0</v>
          </cell>
          <cell r="AA1101">
            <v>0</v>
          </cell>
          <cell r="AB1101">
            <v>0</v>
          </cell>
          <cell r="AC1101">
            <v>0</v>
          </cell>
          <cell r="AD1101">
            <v>0</v>
          </cell>
        </row>
        <row r="1102">
          <cell r="B1102" t="str">
            <v>MASON CO-REGULATEDSURCFUEL-RES MASON</v>
          </cell>
          <cell r="J1102" t="str">
            <v>FUEL-RES MASON</v>
          </cell>
          <cell r="K1102" t="str">
            <v>FUEL &amp; MATERIAL SURCHARGE</v>
          </cell>
          <cell r="S1102">
            <v>0</v>
          </cell>
          <cell r="T1102">
            <v>0</v>
          </cell>
          <cell r="U1102">
            <v>0</v>
          </cell>
          <cell r="V1102">
            <v>0</v>
          </cell>
          <cell r="W1102">
            <v>0</v>
          </cell>
          <cell r="X1102">
            <v>0</v>
          </cell>
          <cell r="Y1102">
            <v>0</v>
          </cell>
          <cell r="Z1102">
            <v>0</v>
          </cell>
          <cell r="AA1102">
            <v>0</v>
          </cell>
          <cell r="AB1102">
            <v>0</v>
          </cell>
          <cell r="AC1102">
            <v>0</v>
          </cell>
          <cell r="AD1102">
            <v>0</v>
          </cell>
        </row>
        <row r="1103">
          <cell r="B1103" t="str">
            <v>MASON CO-REGULATEDSURCFUEL-COM MASON</v>
          </cell>
          <cell r="J1103" t="str">
            <v>FUEL-COM MASON</v>
          </cell>
          <cell r="K1103" t="str">
            <v>FUEL &amp; MATERIAL SURCHARGE</v>
          </cell>
          <cell r="S1103">
            <v>0</v>
          </cell>
          <cell r="T1103">
            <v>0</v>
          </cell>
          <cell r="U1103">
            <v>0</v>
          </cell>
          <cell r="V1103">
            <v>0</v>
          </cell>
          <cell r="W1103">
            <v>0</v>
          </cell>
          <cell r="X1103">
            <v>0</v>
          </cell>
          <cell r="Y1103">
            <v>0</v>
          </cell>
          <cell r="Z1103">
            <v>0</v>
          </cell>
          <cell r="AA1103">
            <v>0</v>
          </cell>
          <cell r="AB1103">
            <v>0</v>
          </cell>
          <cell r="AC1103">
            <v>0</v>
          </cell>
          <cell r="AD1103">
            <v>0</v>
          </cell>
        </row>
        <row r="1104">
          <cell r="B1104" t="str">
            <v>MASON CO-REGULATEDSURCFUEL-RECY MASON</v>
          </cell>
          <cell r="J1104" t="str">
            <v>FUEL-RECY MASON</v>
          </cell>
          <cell r="K1104" t="str">
            <v>FUEL &amp; MATERIAL SURCHARGE</v>
          </cell>
          <cell r="S1104">
            <v>0</v>
          </cell>
          <cell r="T1104">
            <v>0</v>
          </cell>
          <cell r="U1104">
            <v>0</v>
          </cell>
          <cell r="V1104">
            <v>0</v>
          </cell>
          <cell r="W1104">
            <v>0</v>
          </cell>
          <cell r="X1104">
            <v>0</v>
          </cell>
          <cell r="Y1104">
            <v>0</v>
          </cell>
          <cell r="Z1104">
            <v>0</v>
          </cell>
          <cell r="AA1104">
            <v>0</v>
          </cell>
          <cell r="AB1104">
            <v>0</v>
          </cell>
          <cell r="AC1104">
            <v>0</v>
          </cell>
          <cell r="AD1104">
            <v>0</v>
          </cell>
        </row>
        <row r="1105">
          <cell r="B1105" t="str">
            <v>MASON CO-REGULATEDSURCFUEL-RES MASON</v>
          </cell>
          <cell r="J1105" t="str">
            <v>FUEL-RES MASON</v>
          </cell>
          <cell r="K1105" t="str">
            <v>FUEL &amp; MATERIAL SURCHARGE</v>
          </cell>
          <cell r="S1105">
            <v>0</v>
          </cell>
          <cell r="T1105">
            <v>0</v>
          </cell>
          <cell r="U1105">
            <v>0</v>
          </cell>
          <cell r="V1105">
            <v>0</v>
          </cell>
          <cell r="W1105">
            <v>0</v>
          </cell>
          <cell r="X1105">
            <v>0</v>
          </cell>
          <cell r="Y1105">
            <v>0</v>
          </cell>
          <cell r="Z1105">
            <v>0</v>
          </cell>
          <cell r="AA1105">
            <v>0</v>
          </cell>
          <cell r="AB1105">
            <v>0</v>
          </cell>
          <cell r="AC1105">
            <v>0</v>
          </cell>
          <cell r="AD1105">
            <v>0</v>
          </cell>
        </row>
        <row r="1106">
          <cell r="B1106" t="str">
            <v>MASON CO-REGULATEDSURCFUEL-RO MASON</v>
          </cell>
          <cell r="J1106" t="str">
            <v>FUEL-RO MASON</v>
          </cell>
          <cell r="K1106" t="str">
            <v>FUEL &amp; MATERIAL SURCHARGE</v>
          </cell>
          <cell r="S1106">
            <v>0</v>
          </cell>
          <cell r="T1106">
            <v>0</v>
          </cell>
          <cell r="U1106">
            <v>0</v>
          </cell>
          <cell r="V1106">
            <v>0</v>
          </cell>
          <cell r="W1106">
            <v>0</v>
          </cell>
          <cell r="X1106">
            <v>0</v>
          </cell>
          <cell r="Y1106">
            <v>0</v>
          </cell>
          <cell r="Z1106">
            <v>0</v>
          </cell>
          <cell r="AA1106">
            <v>0</v>
          </cell>
          <cell r="AB1106">
            <v>0</v>
          </cell>
          <cell r="AC1106">
            <v>0</v>
          </cell>
          <cell r="AD1106">
            <v>0</v>
          </cell>
        </row>
        <row r="1107">
          <cell r="B1107" t="str">
            <v>MASON CO-REGULATEDSURCFUEL-COM MASON</v>
          </cell>
          <cell r="J1107" t="str">
            <v>FUEL-COM MASON</v>
          </cell>
          <cell r="K1107" t="str">
            <v>FUEL &amp; MATERIAL SURCHARGE</v>
          </cell>
          <cell r="S1107">
            <v>0</v>
          </cell>
          <cell r="T1107">
            <v>0</v>
          </cell>
          <cell r="U1107">
            <v>0</v>
          </cell>
          <cell r="V1107">
            <v>0</v>
          </cell>
          <cell r="W1107">
            <v>0</v>
          </cell>
          <cell r="X1107">
            <v>0</v>
          </cell>
          <cell r="Y1107">
            <v>0</v>
          </cell>
          <cell r="Z1107">
            <v>0</v>
          </cell>
          <cell r="AA1107">
            <v>0</v>
          </cell>
          <cell r="AB1107">
            <v>0</v>
          </cell>
          <cell r="AC1107">
            <v>0</v>
          </cell>
          <cell r="AD1107">
            <v>0</v>
          </cell>
        </row>
        <row r="1108">
          <cell r="B1108" t="str">
            <v>MASON CO-REGULATEDSURCFUEL-RO MASON</v>
          </cell>
          <cell r="J1108" t="str">
            <v>FUEL-RO MASON</v>
          </cell>
          <cell r="K1108" t="str">
            <v>FUEL &amp; MATERIAL SURCHARGE</v>
          </cell>
          <cell r="S1108">
            <v>0</v>
          </cell>
          <cell r="T1108">
            <v>0</v>
          </cell>
          <cell r="U1108">
            <v>0</v>
          </cell>
          <cell r="V1108">
            <v>0</v>
          </cell>
          <cell r="W1108">
            <v>0</v>
          </cell>
          <cell r="X1108">
            <v>0</v>
          </cell>
          <cell r="Y1108">
            <v>0</v>
          </cell>
          <cell r="Z1108">
            <v>0</v>
          </cell>
          <cell r="AA1108">
            <v>0</v>
          </cell>
          <cell r="AB1108">
            <v>0</v>
          </cell>
          <cell r="AC1108">
            <v>0</v>
          </cell>
          <cell r="AD1108">
            <v>0</v>
          </cell>
        </row>
        <row r="1109">
          <cell r="B1109" t="str">
            <v>MASON CO-REGULATEDTAXESREF</v>
          </cell>
          <cell r="J1109" t="str">
            <v>REF</v>
          </cell>
          <cell r="K1109" t="str">
            <v>3.6% WA Refuse Tax</v>
          </cell>
          <cell r="S1109">
            <v>0</v>
          </cell>
          <cell r="T1109">
            <v>3.21</v>
          </cell>
          <cell r="U1109">
            <v>0</v>
          </cell>
          <cell r="V1109">
            <v>0</v>
          </cell>
          <cell r="W1109">
            <v>0</v>
          </cell>
          <cell r="X1109">
            <v>0</v>
          </cell>
          <cell r="Y1109">
            <v>0</v>
          </cell>
          <cell r="Z1109">
            <v>0</v>
          </cell>
          <cell r="AA1109">
            <v>0</v>
          </cell>
          <cell r="AB1109">
            <v>0</v>
          </cell>
          <cell r="AC1109">
            <v>0</v>
          </cell>
          <cell r="AD1109">
            <v>0</v>
          </cell>
        </row>
        <row r="1110">
          <cell r="B1110" t="str">
            <v>MASON CO-REGULATEDTAXESREF</v>
          </cell>
          <cell r="J1110" t="str">
            <v>REF</v>
          </cell>
          <cell r="K1110" t="str">
            <v>3.6% WA Refuse Tax</v>
          </cell>
          <cell r="S1110">
            <v>0</v>
          </cell>
          <cell r="T1110">
            <v>1515.32</v>
          </cell>
          <cell r="U1110">
            <v>0</v>
          </cell>
          <cell r="V1110">
            <v>0</v>
          </cell>
          <cell r="W1110">
            <v>0</v>
          </cell>
          <cell r="X1110">
            <v>0</v>
          </cell>
          <cell r="Y1110">
            <v>0</v>
          </cell>
          <cell r="Z1110">
            <v>0</v>
          </cell>
          <cell r="AA1110">
            <v>0</v>
          </cell>
          <cell r="AB1110">
            <v>0</v>
          </cell>
          <cell r="AC1110">
            <v>0</v>
          </cell>
          <cell r="AD1110">
            <v>0</v>
          </cell>
        </row>
        <row r="1111">
          <cell r="B1111" t="str">
            <v>MASON CO-REGULATEDTAXESSALES TAX</v>
          </cell>
          <cell r="J1111" t="str">
            <v>SALES TAX</v>
          </cell>
          <cell r="K1111" t="str">
            <v>8.5% Sales Tax</v>
          </cell>
          <cell r="S1111">
            <v>0</v>
          </cell>
          <cell r="T1111">
            <v>552.98</v>
          </cell>
          <cell r="U1111">
            <v>0</v>
          </cell>
          <cell r="V1111">
            <v>0</v>
          </cell>
          <cell r="W1111">
            <v>0</v>
          </cell>
          <cell r="X1111">
            <v>0</v>
          </cell>
          <cell r="Y1111">
            <v>0</v>
          </cell>
          <cell r="Z1111">
            <v>0</v>
          </cell>
          <cell r="AA1111">
            <v>0</v>
          </cell>
          <cell r="AB1111">
            <v>0</v>
          </cell>
          <cell r="AC1111">
            <v>0</v>
          </cell>
          <cell r="AD1111">
            <v>0</v>
          </cell>
        </row>
        <row r="1112">
          <cell r="B1112" t="str">
            <v>MASON CO-REGULATEDTAXESREF</v>
          </cell>
          <cell r="J1112" t="str">
            <v>REF</v>
          </cell>
          <cell r="K1112" t="str">
            <v>3.6% WA Refuse Tax</v>
          </cell>
          <cell r="S1112">
            <v>0</v>
          </cell>
          <cell r="T1112">
            <v>103.15</v>
          </cell>
          <cell r="U1112">
            <v>0</v>
          </cell>
          <cell r="V1112">
            <v>0</v>
          </cell>
          <cell r="W1112">
            <v>0</v>
          </cell>
          <cell r="X1112">
            <v>0</v>
          </cell>
          <cell r="Y1112">
            <v>0</v>
          </cell>
          <cell r="Z1112">
            <v>0</v>
          </cell>
          <cell r="AA1112">
            <v>0</v>
          </cell>
          <cell r="AB1112">
            <v>0</v>
          </cell>
          <cell r="AC1112">
            <v>0</v>
          </cell>
          <cell r="AD1112">
            <v>0</v>
          </cell>
        </row>
        <row r="1113">
          <cell r="B1113" t="str">
            <v>MASON CO-REGULATEDTAXESREF</v>
          </cell>
          <cell r="J1113" t="str">
            <v>REF</v>
          </cell>
          <cell r="K1113" t="str">
            <v>3.6% WA Refuse Tax</v>
          </cell>
          <cell r="S1113">
            <v>0</v>
          </cell>
          <cell r="T1113">
            <v>104.2</v>
          </cell>
          <cell r="U1113">
            <v>0</v>
          </cell>
          <cell r="V1113">
            <v>0</v>
          </cell>
          <cell r="W1113">
            <v>0</v>
          </cell>
          <cell r="X1113">
            <v>0</v>
          </cell>
          <cell r="Y1113">
            <v>0</v>
          </cell>
          <cell r="Z1113">
            <v>0</v>
          </cell>
          <cell r="AA1113">
            <v>0</v>
          </cell>
          <cell r="AB1113">
            <v>0</v>
          </cell>
          <cell r="AC1113">
            <v>0</v>
          </cell>
          <cell r="AD1113">
            <v>0</v>
          </cell>
        </row>
        <row r="1114">
          <cell r="B1114" t="str">
            <v>MASON CO-REGULATEDTAXESSALES TAX</v>
          </cell>
          <cell r="J1114" t="str">
            <v>SALES TAX</v>
          </cell>
          <cell r="K1114" t="str">
            <v>8.5% Sales Tax</v>
          </cell>
          <cell r="S1114">
            <v>0</v>
          </cell>
          <cell r="T1114">
            <v>20.23</v>
          </cell>
          <cell r="U1114">
            <v>0</v>
          </cell>
          <cell r="V1114">
            <v>0</v>
          </cell>
          <cell r="W1114">
            <v>0</v>
          </cell>
          <cell r="X1114">
            <v>0</v>
          </cell>
          <cell r="Y1114">
            <v>0</v>
          </cell>
          <cell r="Z1114">
            <v>0</v>
          </cell>
          <cell r="AA1114">
            <v>0</v>
          </cell>
          <cell r="AB1114">
            <v>0</v>
          </cell>
          <cell r="AC1114">
            <v>0</v>
          </cell>
          <cell r="AD1114">
            <v>0</v>
          </cell>
        </row>
        <row r="1115">
          <cell r="B1115" t="str">
            <v>MASON CO-REGULATEDTAXESREF</v>
          </cell>
          <cell r="J1115" t="str">
            <v>REF</v>
          </cell>
          <cell r="K1115" t="str">
            <v>3.6% WA Refuse Tax</v>
          </cell>
          <cell r="S1115">
            <v>0</v>
          </cell>
          <cell r="T1115">
            <v>867.06</v>
          </cell>
          <cell r="U1115">
            <v>0</v>
          </cell>
          <cell r="V1115">
            <v>0</v>
          </cell>
          <cell r="W1115">
            <v>0</v>
          </cell>
          <cell r="X1115">
            <v>0</v>
          </cell>
          <cell r="Y1115">
            <v>0</v>
          </cell>
          <cell r="Z1115">
            <v>0</v>
          </cell>
          <cell r="AA1115">
            <v>0</v>
          </cell>
          <cell r="AB1115">
            <v>0</v>
          </cell>
          <cell r="AC1115">
            <v>0</v>
          </cell>
          <cell r="AD1115">
            <v>0</v>
          </cell>
        </row>
        <row r="1116">
          <cell r="B1116" t="str">
            <v>MASON CO-REGULATEDTAXESSALES TAX</v>
          </cell>
          <cell r="J1116" t="str">
            <v>SALES TAX</v>
          </cell>
          <cell r="K1116" t="str">
            <v>8.5% Sales Tax</v>
          </cell>
          <cell r="S1116">
            <v>0</v>
          </cell>
          <cell r="T1116">
            <v>668.13</v>
          </cell>
          <cell r="U1116">
            <v>0</v>
          </cell>
          <cell r="V1116">
            <v>0</v>
          </cell>
          <cell r="W1116">
            <v>0</v>
          </cell>
          <cell r="X1116">
            <v>0</v>
          </cell>
          <cell r="Y1116">
            <v>0</v>
          </cell>
          <cell r="Z1116">
            <v>0</v>
          </cell>
          <cell r="AA1116">
            <v>0</v>
          </cell>
          <cell r="AB1116">
            <v>0</v>
          </cell>
          <cell r="AC1116">
            <v>0</v>
          </cell>
          <cell r="AD1116">
            <v>0</v>
          </cell>
        </row>
        <row r="1117">
          <cell r="B1117" t="str">
            <v>MASON CO-UNREGULATEDACCOUNTING ADJUSTMENTSFINCHG</v>
          </cell>
          <cell r="J1117" t="str">
            <v>FINCHG</v>
          </cell>
          <cell r="K1117" t="str">
            <v>LATE FEE</v>
          </cell>
          <cell r="S1117">
            <v>0</v>
          </cell>
          <cell r="T1117">
            <v>29</v>
          </cell>
          <cell r="U1117">
            <v>0</v>
          </cell>
          <cell r="V1117">
            <v>0</v>
          </cell>
          <cell r="W1117">
            <v>0</v>
          </cell>
          <cell r="X1117">
            <v>0</v>
          </cell>
          <cell r="Y1117">
            <v>0</v>
          </cell>
          <cell r="Z1117">
            <v>0</v>
          </cell>
          <cell r="AA1117">
            <v>0</v>
          </cell>
          <cell r="AB1117">
            <v>0</v>
          </cell>
          <cell r="AC1117">
            <v>0</v>
          </cell>
          <cell r="AD1117">
            <v>0</v>
          </cell>
        </row>
        <row r="1118">
          <cell r="B1118" t="str">
            <v>MASON CO-UNREGULATEDACCOUNTING ADJUSTMENTSMM</v>
          </cell>
          <cell r="J1118" t="str">
            <v>MM</v>
          </cell>
          <cell r="K1118" t="str">
            <v>MOVE MONEY</v>
          </cell>
          <cell r="S1118">
            <v>0</v>
          </cell>
          <cell r="T1118">
            <v>-44.7</v>
          </cell>
          <cell r="U1118">
            <v>0</v>
          </cell>
          <cell r="V1118">
            <v>0</v>
          </cell>
          <cell r="W1118">
            <v>0</v>
          </cell>
          <cell r="X1118">
            <v>0</v>
          </cell>
          <cell r="Y1118">
            <v>0</v>
          </cell>
          <cell r="Z1118">
            <v>0</v>
          </cell>
          <cell r="AA1118">
            <v>0</v>
          </cell>
          <cell r="AB1118">
            <v>0</v>
          </cell>
          <cell r="AC1118">
            <v>0</v>
          </cell>
          <cell r="AD1118">
            <v>0</v>
          </cell>
        </row>
        <row r="1119">
          <cell r="B1119" t="str">
            <v>MASON CO-UNREGULATEDACCOUNTING ADJUSTMENTSREFUND</v>
          </cell>
          <cell r="J1119" t="str">
            <v>REFUND</v>
          </cell>
          <cell r="K1119" t="str">
            <v>REFUND</v>
          </cell>
          <cell r="S1119">
            <v>0</v>
          </cell>
          <cell r="T1119">
            <v>181.52</v>
          </cell>
          <cell r="U1119">
            <v>0</v>
          </cell>
          <cell r="V1119">
            <v>0</v>
          </cell>
          <cell r="W1119">
            <v>0</v>
          </cell>
          <cell r="X1119">
            <v>0</v>
          </cell>
          <cell r="Y1119">
            <v>0</v>
          </cell>
          <cell r="Z1119">
            <v>0</v>
          </cell>
          <cell r="AA1119">
            <v>0</v>
          </cell>
          <cell r="AB1119">
            <v>0</v>
          </cell>
          <cell r="AC1119">
            <v>0</v>
          </cell>
          <cell r="AD1119">
            <v>0</v>
          </cell>
        </row>
        <row r="1120">
          <cell r="B1120" t="str">
            <v>MASON CO-UNREGULATEDCOMMERCIAL - REARLOADUNLOCKRECY</v>
          </cell>
          <cell r="J1120" t="str">
            <v>UNLOCKRECY</v>
          </cell>
          <cell r="K1120" t="str">
            <v>UNLOCK / UNLATCH RECY</v>
          </cell>
          <cell r="S1120">
            <v>0</v>
          </cell>
          <cell r="T1120">
            <v>15.18</v>
          </cell>
          <cell r="U1120">
            <v>0</v>
          </cell>
          <cell r="V1120">
            <v>0</v>
          </cell>
          <cell r="W1120">
            <v>0</v>
          </cell>
          <cell r="X1120">
            <v>0</v>
          </cell>
          <cell r="Y1120">
            <v>0</v>
          </cell>
          <cell r="Z1120">
            <v>0</v>
          </cell>
          <cell r="AA1120">
            <v>0</v>
          </cell>
          <cell r="AB1120">
            <v>0</v>
          </cell>
          <cell r="AC1120">
            <v>0</v>
          </cell>
          <cell r="AD1120">
            <v>0</v>
          </cell>
        </row>
        <row r="1121">
          <cell r="B1121" t="str">
            <v>MASON CO-UNREGULATEDCOMMERCIAL - REARLOADSCI</v>
          </cell>
          <cell r="J1121" t="str">
            <v>SCI</v>
          </cell>
          <cell r="K1121" t="str">
            <v>SHRED CALL IN</v>
          </cell>
          <cell r="S1121">
            <v>0</v>
          </cell>
          <cell r="T1121">
            <v>98</v>
          </cell>
          <cell r="U1121">
            <v>0</v>
          </cell>
          <cell r="V1121">
            <v>0</v>
          </cell>
          <cell r="W1121">
            <v>0</v>
          </cell>
          <cell r="X1121">
            <v>0</v>
          </cell>
          <cell r="Y1121">
            <v>0</v>
          </cell>
          <cell r="Z1121">
            <v>0</v>
          </cell>
          <cell r="AA1121">
            <v>0</v>
          </cell>
          <cell r="AB1121">
            <v>0</v>
          </cell>
          <cell r="AC1121">
            <v>0</v>
          </cell>
          <cell r="AD1121">
            <v>0</v>
          </cell>
        </row>
        <row r="1122">
          <cell r="B1122" t="str">
            <v>MASON CO-UNREGULATEDCOMMERCIAL - REARLOADSQUAX</v>
          </cell>
          <cell r="J1122" t="str">
            <v>SQUAX</v>
          </cell>
          <cell r="K1122" t="str">
            <v>SQUAXIN ISLAND CONTRACT</v>
          </cell>
          <cell r="S1122">
            <v>0</v>
          </cell>
          <cell r="T1122">
            <v>3808.44</v>
          </cell>
          <cell r="U1122">
            <v>0</v>
          </cell>
          <cell r="V1122">
            <v>0</v>
          </cell>
          <cell r="W1122">
            <v>0</v>
          </cell>
          <cell r="X1122">
            <v>0</v>
          </cell>
          <cell r="Y1122">
            <v>0</v>
          </cell>
          <cell r="Z1122">
            <v>0</v>
          </cell>
          <cell r="AA1122">
            <v>0</v>
          </cell>
          <cell r="AB1122">
            <v>0</v>
          </cell>
          <cell r="AC1122">
            <v>0</v>
          </cell>
          <cell r="AD1122">
            <v>0</v>
          </cell>
        </row>
        <row r="1123">
          <cell r="B1123" t="str">
            <v>MASON CO-UNREGULATEDCOMMERCIAL RECYCLE96CRCOGE1</v>
          </cell>
          <cell r="J1123" t="str">
            <v>96CRCOGE1</v>
          </cell>
          <cell r="K1123" t="str">
            <v>96 COMMINGLE WG-EOW</v>
          </cell>
          <cell r="S1123">
            <v>0</v>
          </cell>
          <cell r="T1123">
            <v>736.1</v>
          </cell>
          <cell r="U1123">
            <v>0</v>
          </cell>
          <cell r="V1123">
            <v>0</v>
          </cell>
          <cell r="W1123">
            <v>0</v>
          </cell>
          <cell r="X1123">
            <v>0</v>
          </cell>
          <cell r="Y1123">
            <v>0</v>
          </cell>
          <cell r="Z1123">
            <v>0</v>
          </cell>
          <cell r="AA1123">
            <v>0</v>
          </cell>
          <cell r="AB1123">
            <v>0</v>
          </cell>
          <cell r="AC1123">
            <v>0</v>
          </cell>
          <cell r="AD1123">
            <v>0</v>
          </cell>
        </row>
        <row r="1124">
          <cell r="B1124" t="str">
            <v>MASON CO-UNREGULATEDCOMMERCIAL RECYCLE96CRCOGM1</v>
          </cell>
          <cell r="J1124" t="str">
            <v>96CRCOGM1</v>
          </cell>
          <cell r="K1124" t="str">
            <v>96 COMMINGLE WGMNTHLY</v>
          </cell>
          <cell r="S1124">
            <v>0</v>
          </cell>
          <cell r="T1124">
            <v>233.38</v>
          </cell>
          <cell r="U1124">
            <v>0</v>
          </cell>
          <cell r="V1124">
            <v>0</v>
          </cell>
          <cell r="W1124">
            <v>0</v>
          </cell>
          <cell r="X1124">
            <v>0</v>
          </cell>
          <cell r="Y1124">
            <v>0</v>
          </cell>
          <cell r="Z1124">
            <v>0</v>
          </cell>
          <cell r="AA1124">
            <v>0</v>
          </cell>
          <cell r="AB1124">
            <v>0</v>
          </cell>
          <cell r="AC1124">
            <v>0</v>
          </cell>
          <cell r="AD1124">
            <v>0</v>
          </cell>
        </row>
        <row r="1125">
          <cell r="B1125" t="str">
            <v>MASON CO-UNREGULATEDCOMMERCIAL RECYCLE96CRCOGW1</v>
          </cell>
          <cell r="J1125" t="str">
            <v>96CRCOGW1</v>
          </cell>
          <cell r="K1125" t="str">
            <v>96 COMMINGLE WG-WEEKLY</v>
          </cell>
          <cell r="S1125">
            <v>0</v>
          </cell>
          <cell r="T1125">
            <v>621.05999999999995</v>
          </cell>
          <cell r="U1125">
            <v>0</v>
          </cell>
          <cell r="V1125">
            <v>0</v>
          </cell>
          <cell r="W1125">
            <v>0</v>
          </cell>
          <cell r="X1125">
            <v>0</v>
          </cell>
          <cell r="Y1125">
            <v>0</v>
          </cell>
          <cell r="Z1125">
            <v>0</v>
          </cell>
          <cell r="AA1125">
            <v>0</v>
          </cell>
          <cell r="AB1125">
            <v>0</v>
          </cell>
          <cell r="AC1125">
            <v>0</v>
          </cell>
          <cell r="AD1125">
            <v>0</v>
          </cell>
        </row>
        <row r="1126">
          <cell r="B1126" t="str">
            <v>MASON CO-UNREGULATEDCOMMERCIAL RECYCLE96CRCONGE1</v>
          </cell>
          <cell r="J1126" t="str">
            <v>96CRCONGE1</v>
          </cell>
          <cell r="K1126" t="str">
            <v>96 COMMINGLE NG-EOW</v>
          </cell>
          <cell r="S1126">
            <v>0</v>
          </cell>
          <cell r="T1126">
            <v>1407.25</v>
          </cell>
          <cell r="U1126">
            <v>0</v>
          </cell>
          <cell r="V1126">
            <v>0</v>
          </cell>
          <cell r="W1126">
            <v>0</v>
          </cell>
          <cell r="X1126">
            <v>0</v>
          </cell>
          <cell r="Y1126">
            <v>0</v>
          </cell>
          <cell r="Z1126">
            <v>0</v>
          </cell>
          <cell r="AA1126">
            <v>0</v>
          </cell>
          <cell r="AB1126">
            <v>0</v>
          </cell>
          <cell r="AC1126">
            <v>0</v>
          </cell>
          <cell r="AD1126">
            <v>0</v>
          </cell>
        </row>
        <row r="1127">
          <cell r="B1127" t="str">
            <v>MASON CO-UNREGULATEDCOMMERCIAL RECYCLE96CRCONGM1</v>
          </cell>
          <cell r="J1127" t="str">
            <v>96CRCONGM1</v>
          </cell>
          <cell r="K1127" t="str">
            <v>96 COMMINGLE NG-MNTHLY</v>
          </cell>
          <cell r="S1127">
            <v>0</v>
          </cell>
          <cell r="T1127">
            <v>516.77</v>
          </cell>
          <cell r="U1127">
            <v>0</v>
          </cell>
          <cell r="V1127">
            <v>0</v>
          </cell>
          <cell r="W1127">
            <v>0</v>
          </cell>
          <cell r="X1127">
            <v>0</v>
          </cell>
          <cell r="Y1127">
            <v>0</v>
          </cell>
          <cell r="Z1127">
            <v>0</v>
          </cell>
          <cell r="AA1127">
            <v>0</v>
          </cell>
          <cell r="AB1127">
            <v>0</v>
          </cell>
          <cell r="AC1127">
            <v>0</v>
          </cell>
          <cell r="AD1127">
            <v>0</v>
          </cell>
        </row>
        <row r="1128">
          <cell r="B1128" t="str">
            <v>MASON CO-UNREGULATEDCOMMERCIAL RECYCLE96CRCONGW1</v>
          </cell>
          <cell r="J1128" t="str">
            <v>96CRCONGW1</v>
          </cell>
          <cell r="K1128" t="str">
            <v>96 COMMINGLE NG-WEEKLY</v>
          </cell>
          <cell r="S1128">
            <v>0</v>
          </cell>
          <cell r="T1128">
            <v>1445.45</v>
          </cell>
          <cell r="U1128">
            <v>0</v>
          </cell>
          <cell r="V1128">
            <v>0</v>
          </cell>
          <cell r="W1128">
            <v>0</v>
          </cell>
          <cell r="X1128">
            <v>0</v>
          </cell>
          <cell r="Y1128">
            <v>0</v>
          </cell>
          <cell r="Z1128">
            <v>0</v>
          </cell>
          <cell r="AA1128">
            <v>0</v>
          </cell>
          <cell r="AB1128">
            <v>0</v>
          </cell>
          <cell r="AC1128">
            <v>0</v>
          </cell>
          <cell r="AD1128">
            <v>0</v>
          </cell>
        </row>
        <row r="1129">
          <cell r="B1129" t="str">
            <v xml:space="preserve">MASON CO-UNREGULATEDCOMMERCIAL RECYCLER2YDOCCE </v>
          </cell>
          <cell r="J1129" t="str">
            <v xml:space="preserve">R2YDOCCE </v>
          </cell>
          <cell r="K1129" t="str">
            <v>2YD OCC-EOW</v>
          </cell>
          <cell r="S1129">
            <v>0</v>
          </cell>
          <cell r="T1129">
            <v>1877.6</v>
          </cell>
          <cell r="U1129">
            <v>0</v>
          </cell>
          <cell r="V1129">
            <v>0</v>
          </cell>
          <cell r="W1129">
            <v>0</v>
          </cell>
          <cell r="X1129">
            <v>0</v>
          </cell>
          <cell r="Y1129">
            <v>0</v>
          </cell>
          <cell r="Z1129">
            <v>0</v>
          </cell>
          <cell r="AA1129">
            <v>0</v>
          </cell>
          <cell r="AB1129">
            <v>0</v>
          </cell>
          <cell r="AC1129">
            <v>0</v>
          </cell>
          <cell r="AD1129">
            <v>0</v>
          </cell>
        </row>
        <row r="1130">
          <cell r="B1130" t="str">
            <v>MASON CO-UNREGULATEDCOMMERCIAL RECYCLER2YDOCCEX</v>
          </cell>
          <cell r="J1130" t="str">
            <v>R2YDOCCEX</v>
          </cell>
          <cell r="K1130" t="str">
            <v>2YD OCC-EXTRA CONTAINER</v>
          </cell>
          <cell r="S1130">
            <v>0</v>
          </cell>
          <cell r="T1130">
            <v>754.35</v>
          </cell>
          <cell r="U1130">
            <v>0</v>
          </cell>
          <cell r="V1130">
            <v>0</v>
          </cell>
          <cell r="W1130">
            <v>0</v>
          </cell>
          <cell r="X1130">
            <v>0</v>
          </cell>
          <cell r="Y1130">
            <v>0</v>
          </cell>
          <cell r="Z1130">
            <v>0</v>
          </cell>
          <cell r="AA1130">
            <v>0</v>
          </cell>
          <cell r="AB1130">
            <v>0</v>
          </cell>
          <cell r="AC1130">
            <v>0</v>
          </cell>
          <cell r="AD1130">
            <v>0</v>
          </cell>
        </row>
        <row r="1131">
          <cell r="B1131" t="str">
            <v>MASON CO-UNREGULATEDCOMMERCIAL RECYCLER2YDOCCM</v>
          </cell>
          <cell r="J1131" t="str">
            <v>R2YDOCCM</v>
          </cell>
          <cell r="K1131" t="str">
            <v>2YD OCC-MNTHLY</v>
          </cell>
          <cell r="S1131">
            <v>0</v>
          </cell>
          <cell r="T1131">
            <v>938.08</v>
          </cell>
          <cell r="U1131">
            <v>0</v>
          </cell>
          <cell r="V1131">
            <v>0</v>
          </cell>
          <cell r="W1131">
            <v>0</v>
          </cell>
          <cell r="X1131">
            <v>0</v>
          </cell>
          <cell r="Y1131">
            <v>0</v>
          </cell>
          <cell r="Z1131">
            <v>0</v>
          </cell>
          <cell r="AA1131">
            <v>0</v>
          </cell>
          <cell r="AB1131">
            <v>0</v>
          </cell>
          <cell r="AC1131">
            <v>0</v>
          </cell>
          <cell r="AD1131">
            <v>0</v>
          </cell>
        </row>
        <row r="1132">
          <cell r="B1132" t="str">
            <v>MASON CO-UNREGULATEDCOMMERCIAL RECYCLER2YDOCCOC</v>
          </cell>
          <cell r="J1132" t="str">
            <v>R2YDOCCOC</v>
          </cell>
          <cell r="K1132" t="str">
            <v>2YD OCC-ON CALL</v>
          </cell>
          <cell r="S1132">
            <v>0</v>
          </cell>
          <cell r="T1132">
            <v>36.08</v>
          </cell>
          <cell r="U1132">
            <v>0</v>
          </cell>
          <cell r="V1132">
            <v>0</v>
          </cell>
          <cell r="W1132">
            <v>0</v>
          </cell>
          <cell r="X1132">
            <v>0</v>
          </cell>
          <cell r="Y1132">
            <v>0</v>
          </cell>
          <cell r="Z1132">
            <v>0</v>
          </cell>
          <cell r="AA1132">
            <v>0</v>
          </cell>
          <cell r="AB1132">
            <v>0</v>
          </cell>
          <cell r="AC1132">
            <v>0</v>
          </cell>
          <cell r="AD1132">
            <v>0</v>
          </cell>
        </row>
        <row r="1133">
          <cell r="B1133" t="str">
            <v>MASON CO-UNREGULATEDCOMMERCIAL RECYCLER2YDOCCW</v>
          </cell>
          <cell r="J1133" t="str">
            <v>R2YDOCCW</v>
          </cell>
          <cell r="K1133" t="str">
            <v>2YD OCC-WEEKLY</v>
          </cell>
          <cell r="S1133">
            <v>0</v>
          </cell>
          <cell r="T1133">
            <v>2803.02</v>
          </cell>
          <cell r="U1133">
            <v>0</v>
          </cell>
          <cell r="V1133">
            <v>0</v>
          </cell>
          <cell r="W1133">
            <v>0</v>
          </cell>
          <cell r="X1133">
            <v>0</v>
          </cell>
          <cell r="Y1133">
            <v>0</v>
          </cell>
          <cell r="Z1133">
            <v>0</v>
          </cell>
          <cell r="AA1133">
            <v>0</v>
          </cell>
          <cell r="AB1133">
            <v>0</v>
          </cell>
          <cell r="AC1133">
            <v>0</v>
          </cell>
          <cell r="AD1133">
            <v>0</v>
          </cell>
        </row>
        <row r="1134">
          <cell r="B1134" t="str">
            <v>MASON CO-UNREGULATEDCOMMERCIAL RECYCLERECYLOCK</v>
          </cell>
          <cell r="J1134" t="str">
            <v>RECYLOCK</v>
          </cell>
          <cell r="K1134" t="str">
            <v>LOCK/UNLOCK RECYCLING</v>
          </cell>
          <cell r="S1134">
            <v>0</v>
          </cell>
          <cell r="T1134">
            <v>32.89</v>
          </cell>
          <cell r="U1134">
            <v>0</v>
          </cell>
          <cell r="V1134">
            <v>0</v>
          </cell>
          <cell r="W1134">
            <v>0</v>
          </cell>
          <cell r="X1134">
            <v>0</v>
          </cell>
          <cell r="Y1134">
            <v>0</v>
          </cell>
          <cell r="Z1134">
            <v>0</v>
          </cell>
          <cell r="AA1134">
            <v>0</v>
          </cell>
          <cell r="AB1134">
            <v>0</v>
          </cell>
          <cell r="AC1134">
            <v>0</v>
          </cell>
          <cell r="AD1134">
            <v>0</v>
          </cell>
        </row>
        <row r="1135">
          <cell r="B1135" t="str">
            <v>MASON CO-UNREGULATEDCOMMERCIAL RECYCLEWLKNRECY</v>
          </cell>
          <cell r="J1135" t="str">
            <v>WLKNRECY</v>
          </cell>
          <cell r="K1135" t="str">
            <v>WALK IN RECYCLE</v>
          </cell>
          <cell r="S1135">
            <v>0</v>
          </cell>
          <cell r="T1135">
            <v>5.32</v>
          </cell>
          <cell r="U1135">
            <v>0</v>
          </cell>
          <cell r="V1135">
            <v>0</v>
          </cell>
          <cell r="W1135">
            <v>0</v>
          </cell>
          <cell r="X1135">
            <v>0</v>
          </cell>
          <cell r="Y1135">
            <v>0</v>
          </cell>
          <cell r="Z1135">
            <v>0</v>
          </cell>
          <cell r="AA1135">
            <v>0</v>
          </cell>
          <cell r="AB1135">
            <v>0</v>
          </cell>
          <cell r="AC1135">
            <v>0</v>
          </cell>
          <cell r="AD1135">
            <v>0</v>
          </cell>
        </row>
        <row r="1136">
          <cell r="B1136" t="str">
            <v>MASON CO-UNREGULATEDCOMMERCIAL RECYCLE96CRCOGOC</v>
          </cell>
          <cell r="J1136" t="str">
            <v>96CRCOGOC</v>
          </cell>
          <cell r="K1136" t="str">
            <v>96 COMMINGLE WGON CALL</v>
          </cell>
          <cell r="S1136">
            <v>0</v>
          </cell>
          <cell r="T1136">
            <v>65.89</v>
          </cell>
          <cell r="U1136">
            <v>0</v>
          </cell>
          <cell r="V1136">
            <v>0</v>
          </cell>
          <cell r="W1136">
            <v>0</v>
          </cell>
          <cell r="X1136">
            <v>0</v>
          </cell>
          <cell r="Y1136">
            <v>0</v>
          </cell>
          <cell r="Z1136">
            <v>0</v>
          </cell>
          <cell r="AA1136">
            <v>0</v>
          </cell>
          <cell r="AB1136">
            <v>0</v>
          </cell>
          <cell r="AC1136">
            <v>0</v>
          </cell>
          <cell r="AD1136">
            <v>0</v>
          </cell>
        </row>
        <row r="1137">
          <cell r="B1137" t="str">
            <v>MASON CO-UNREGULATEDCOMMERCIAL RECYCLE96CRCONGOC</v>
          </cell>
          <cell r="J1137" t="str">
            <v>96CRCONGOC</v>
          </cell>
          <cell r="K1137" t="str">
            <v>96 COMMINGLE NGON CALL</v>
          </cell>
          <cell r="S1137">
            <v>0</v>
          </cell>
          <cell r="T1137">
            <v>232.59</v>
          </cell>
          <cell r="U1137">
            <v>0</v>
          </cell>
          <cell r="V1137">
            <v>0</v>
          </cell>
          <cell r="W1137">
            <v>0</v>
          </cell>
          <cell r="X1137">
            <v>0</v>
          </cell>
          <cell r="Y1137">
            <v>0</v>
          </cell>
          <cell r="Z1137">
            <v>0</v>
          </cell>
          <cell r="AA1137">
            <v>0</v>
          </cell>
          <cell r="AB1137">
            <v>0</v>
          </cell>
          <cell r="AC1137">
            <v>0</v>
          </cell>
          <cell r="AD1137">
            <v>0</v>
          </cell>
        </row>
        <row r="1138">
          <cell r="B1138" t="str">
            <v>MASON CO-UNREGULATEDCOMMERCIAL RECYCLECDELOCC</v>
          </cell>
          <cell r="J1138" t="str">
            <v>CDELOCC</v>
          </cell>
          <cell r="K1138" t="str">
            <v>CARDBOARD DELIVERY</v>
          </cell>
          <cell r="S1138">
            <v>0</v>
          </cell>
          <cell r="T1138">
            <v>27</v>
          </cell>
          <cell r="U1138">
            <v>0</v>
          </cell>
          <cell r="V1138">
            <v>0</v>
          </cell>
          <cell r="W1138">
            <v>0</v>
          </cell>
          <cell r="X1138">
            <v>0</v>
          </cell>
          <cell r="Y1138">
            <v>0</v>
          </cell>
          <cell r="Z1138">
            <v>0</v>
          </cell>
          <cell r="AA1138">
            <v>0</v>
          </cell>
          <cell r="AB1138">
            <v>0</v>
          </cell>
          <cell r="AC1138">
            <v>0</v>
          </cell>
          <cell r="AD1138">
            <v>0</v>
          </cell>
        </row>
        <row r="1139">
          <cell r="B1139" t="str">
            <v>MASON CO-UNREGULATEDCOMMERCIAL RECYCLEDEL-REC</v>
          </cell>
          <cell r="J1139" t="str">
            <v>DEL-REC</v>
          </cell>
          <cell r="K1139" t="str">
            <v>DELIVER RECYCLE BIN</v>
          </cell>
          <cell r="S1139">
            <v>0</v>
          </cell>
          <cell r="T1139">
            <v>20</v>
          </cell>
          <cell r="U1139">
            <v>0</v>
          </cell>
          <cell r="V1139">
            <v>0</v>
          </cell>
          <cell r="W1139">
            <v>0</v>
          </cell>
          <cell r="X1139">
            <v>0</v>
          </cell>
          <cell r="Y1139">
            <v>0</v>
          </cell>
          <cell r="Z1139">
            <v>0</v>
          </cell>
          <cell r="AA1139">
            <v>0</v>
          </cell>
          <cell r="AB1139">
            <v>0</v>
          </cell>
          <cell r="AC1139">
            <v>0</v>
          </cell>
          <cell r="AD1139">
            <v>0</v>
          </cell>
        </row>
        <row r="1140">
          <cell r="B1140" t="str">
            <v>MASON CO-UNREGULATEDCOMMERCIAL RECYCLER2YDOCCOC</v>
          </cell>
          <cell r="J1140" t="str">
            <v>R2YDOCCOC</v>
          </cell>
          <cell r="K1140" t="str">
            <v>2YD OCC-ON CALL</v>
          </cell>
          <cell r="S1140">
            <v>0</v>
          </cell>
          <cell r="T1140">
            <v>180.4</v>
          </cell>
          <cell r="U1140">
            <v>0</v>
          </cell>
          <cell r="V1140">
            <v>0</v>
          </cell>
          <cell r="W1140">
            <v>0</v>
          </cell>
          <cell r="X1140">
            <v>0</v>
          </cell>
          <cell r="Y1140">
            <v>0</v>
          </cell>
          <cell r="Z1140">
            <v>0</v>
          </cell>
          <cell r="AA1140">
            <v>0</v>
          </cell>
          <cell r="AB1140">
            <v>0</v>
          </cell>
          <cell r="AC1140">
            <v>0</v>
          </cell>
          <cell r="AD1140">
            <v>0</v>
          </cell>
        </row>
        <row r="1141">
          <cell r="B1141" t="str">
            <v>MASON CO-UNREGULATEDCOMMERCIAL RECYCLERECYLOCK</v>
          </cell>
          <cell r="J1141" t="str">
            <v>RECYLOCK</v>
          </cell>
          <cell r="K1141" t="str">
            <v>LOCK/UNLOCK RECYCLING</v>
          </cell>
          <cell r="S1141">
            <v>0</v>
          </cell>
          <cell r="T1141">
            <v>15.18</v>
          </cell>
          <cell r="U1141">
            <v>0</v>
          </cell>
          <cell r="V1141">
            <v>0</v>
          </cell>
          <cell r="W1141">
            <v>0</v>
          </cell>
          <cell r="X1141">
            <v>0</v>
          </cell>
          <cell r="Y1141">
            <v>0</v>
          </cell>
          <cell r="Z1141">
            <v>0</v>
          </cell>
          <cell r="AA1141">
            <v>0</v>
          </cell>
          <cell r="AB1141">
            <v>0</v>
          </cell>
          <cell r="AC1141">
            <v>0</v>
          </cell>
          <cell r="AD1141">
            <v>0</v>
          </cell>
        </row>
        <row r="1142">
          <cell r="B1142" t="str">
            <v>MASON CO-UNREGULATEDCOMMERCIAL RECYCLEROLLOUTOCC</v>
          </cell>
          <cell r="J1142" t="str">
            <v>ROLLOUTOCC</v>
          </cell>
          <cell r="K1142" t="str">
            <v>ROLL OUT FEE - RECYCLE</v>
          </cell>
          <cell r="S1142">
            <v>0</v>
          </cell>
          <cell r="T1142">
            <v>295.2</v>
          </cell>
          <cell r="U1142">
            <v>0</v>
          </cell>
          <cell r="V1142">
            <v>0</v>
          </cell>
          <cell r="W1142">
            <v>0</v>
          </cell>
          <cell r="X1142">
            <v>0</v>
          </cell>
          <cell r="Y1142">
            <v>0</v>
          </cell>
          <cell r="Z1142">
            <v>0</v>
          </cell>
          <cell r="AA1142">
            <v>0</v>
          </cell>
          <cell r="AB1142">
            <v>0</v>
          </cell>
          <cell r="AC1142">
            <v>0</v>
          </cell>
          <cell r="AD1142">
            <v>0</v>
          </cell>
        </row>
        <row r="1143">
          <cell r="B1143" t="str">
            <v>MASON CO-UNREGULATEDCOMMERCIAL RECYCLEWLKNRECY</v>
          </cell>
          <cell r="J1143" t="str">
            <v>WLKNRECY</v>
          </cell>
          <cell r="K1143" t="str">
            <v>WALK IN RECYCLE</v>
          </cell>
          <cell r="S1143">
            <v>0</v>
          </cell>
          <cell r="T1143">
            <v>215.46</v>
          </cell>
          <cell r="U1143">
            <v>0</v>
          </cell>
          <cell r="V1143">
            <v>0</v>
          </cell>
          <cell r="W1143">
            <v>0</v>
          </cell>
          <cell r="X1143">
            <v>0</v>
          </cell>
          <cell r="Y1143">
            <v>0</v>
          </cell>
          <cell r="Z1143">
            <v>0</v>
          </cell>
          <cell r="AA1143">
            <v>0</v>
          </cell>
          <cell r="AB1143">
            <v>0</v>
          </cell>
          <cell r="AC1143">
            <v>0</v>
          </cell>
          <cell r="AD1143">
            <v>0</v>
          </cell>
        </row>
        <row r="1144">
          <cell r="B1144" t="str">
            <v>MASON CO-UNREGULATEDPAYMENTSCC-KOL</v>
          </cell>
          <cell r="J1144" t="str">
            <v>CC-KOL</v>
          </cell>
          <cell r="K1144" t="str">
            <v>ONLINE PAYMENT-CC</v>
          </cell>
          <cell r="S1144">
            <v>0</v>
          </cell>
          <cell r="T1144">
            <v>-4335.16</v>
          </cell>
          <cell r="U1144">
            <v>0</v>
          </cell>
          <cell r="V1144">
            <v>0</v>
          </cell>
          <cell r="W1144">
            <v>0</v>
          </cell>
          <cell r="X1144">
            <v>0</v>
          </cell>
          <cell r="Y1144">
            <v>0</v>
          </cell>
          <cell r="Z1144">
            <v>0</v>
          </cell>
          <cell r="AA1144">
            <v>0</v>
          </cell>
          <cell r="AB1144">
            <v>0</v>
          </cell>
          <cell r="AC1144">
            <v>0</v>
          </cell>
          <cell r="AD1144">
            <v>0</v>
          </cell>
        </row>
        <row r="1145">
          <cell r="B1145" t="str">
            <v>MASON CO-UNREGULATEDPAYMENTSPAY</v>
          </cell>
          <cell r="J1145" t="str">
            <v>PAY</v>
          </cell>
          <cell r="K1145" t="str">
            <v>PAYMENT-THANK YOU!</v>
          </cell>
          <cell r="S1145">
            <v>0</v>
          </cell>
          <cell r="T1145">
            <v>-9411.93</v>
          </cell>
          <cell r="U1145">
            <v>0</v>
          </cell>
          <cell r="V1145">
            <v>0</v>
          </cell>
          <cell r="W1145">
            <v>0</v>
          </cell>
          <cell r="X1145">
            <v>0</v>
          </cell>
          <cell r="Y1145">
            <v>0</v>
          </cell>
          <cell r="Z1145">
            <v>0</v>
          </cell>
          <cell r="AA1145">
            <v>0</v>
          </cell>
          <cell r="AB1145">
            <v>0</v>
          </cell>
          <cell r="AC1145">
            <v>0</v>
          </cell>
          <cell r="AD1145">
            <v>0</v>
          </cell>
        </row>
        <row r="1146">
          <cell r="B1146" t="str">
            <v>MASON CO-UNREGULATEDPAYMENTSPAY-CFREE</v>
          </cell>
          <cell r="J1146" t="str">
            <v>PAY-CFREE</v>
          </cell>
          <cell r="K1146" t="str">
            <v>PAYMENT-THANK YOU</v>
          </cell>
          <cell r="S1146">
            <v>0</v>
          </cell>
          <cell r="T1146">
            <v>-222.8</v>
          </cell>
          <cell r="U1146">
            <v>0</v>
          </cell>
          <cell r="V1146">
            <v>0</v>
          </cell>
          <cell r="W1146">
            <v>0</v>
          </cell>
          <cell r="X1146">
            <v>0</v>
          </cell>
          <cell r="Y1146">
            <v>0</v>
          </cell>
          <cell r="Z1146">
            <v>0</v>
          </cell>
          <cell r="AA1146">
            <v>0</v>
          </cell>
          <cell r="AB1146">
            <v>0</v>
          </cell>
          <cell r="AC1146">
            <v>0</v>
          </cell>
          <cell r="AD1146">
            <v>0</v>
          </cell>
        </row>
        <row r="1147">
          <cell r="B1147" t="str">
            <v>MASON CO-UNREGULATEDPAYMENTSPAY-KOL</v>
          </cell>
          <cell r="J1147" t="str">
            <v>PAY-KOL</v>
          </cell>
          <cell r="K1147" t="str">
            <v>PAYMENT-THANK YOU - OL</v>
          </cell>
          <cell r="S1147">
            <v>0</v>
          </cell>
          <cell r="T1147">
            <v>-2747.65</v>
          </cell>
          <cell r="U1147">
            <v>0</v>
          </cell>
          <cell r="V1147">
            <v>0</v>
          </cell>
          <cell r="W1147">
            <v>0</v>
          </cell>
          <cell r="X1147">
            <v>0</v>
          </cell>
          <cell r="Y1147">
            <v>0</v>
          </cell>
          <cell r="Z1147">
            <v>0</v>
          </cell>
          <cell r="AA1147">
            <v>0</v>
          </cell>
          <cell r="AB1147">
            <v>0</v>
          </cell>
          <cell r="AC1147">
            <v>0</v>
          </cell>
          <cell r="AD1147">
            <v>0</v>
          </cell>
        </row>
        <row r="1148">
          <cell r="B1148" t="str">
            <v>MASON CO-UNREGULATEDPAYMENTSPAY-NATL</v>
          </cell>
          <cell r="J1148" t="str">
            <v>PAY-NATL</v>
          </cell>
          <cell r="K1148" t="str">
            <v>PAYMENT THANK YOU</v>
          </cell>
          <cell r="S1148">
            <v>0</v>
          </cell>
          <cell r="T1148">
            <v>-255.19</v>
          </cell>
          <cell r="U1148">
            <v>0</v>
          </cell>
          <cell r="V1148">
            <v>0</v>
          </cell>
          <cell r="W1148">
            <v>0</v>
          </cell>
          <cell r="X1148">
            <v>0</v>
          </cell>
          <cell r="Y1148">
            <v>0</v>
          </cell>
          <cell r="Z1148">
            <v>0</v>
          </cell>
          <cell r="AA1148">
            <v>0</v>
          </cell>
          <cell r="AB1148">
            <v>0</v>
          </cell>
          <cell r="AC1148">
            <v>0</v>
          </cell>
          <cell r="AD1148">
            <v>0</v>
          </cell>
        </row>
        <row r="1149">
          <cell r="B1149" t="str">
            <v>MASON CO-UNREGULATEDPAYMENTSPAY-OAK</v>
          </cell>
          <cell r="J1149" t="str">
            <v>PAY-OAK</v>
          </cell>
          <cell r="K1149" t="str">
            <v>OAKLEAF PAYMENT</v>
          </cell>
          <cell r="S1149">
            <v>0</v>
          </cell>
          <cell r="T1149">
            <v>-200.1</v>
          </cell>
          <cell r="U1149">
            <v>0</v>
          </cell>
          <cell r="V1149">
            <v>0</v>
          </cell>
          <cell r="W1149">
            <v>0</v>
          </cell>
          <cell r="X1149">
            <v>0</v>
          </cell>
          <cell r="Y1149">
            <v>0</v>
          </cell>
          <cell r="Z1149">
            <v>0</v>
          </cell>
          <cell r="AA1149">
            <v>0</v>
          </cell>
          <cell r="AB1149">
            <v>0</v>
          </cell>
          <cell r="AC1149">
            <v>0</v>
          </cell>
          <cell r="AD1149">
            <v>0</v>
          </cell>
        </row>
        <row r="1150">
          <cell r="B1150" t="str">
            <v>MASON CO-UNREGULATEDPAYMENTSPAY-RPPS</v>
          </cell>
          <cell r="J1150" t="str">
            <v>PAY-RPPS</v>
          </cell>
          <cell r="K1150" t="str">
            <v>RPSS PAYMENT</v>
          </cell>
          <cell r="S1150">
            <v>0</v>
          </cell>
          <cell r="T1150">
            <v>-18.54</v>
          </cell>
          <cell r="U1150">
            <v>0</v>
          </cell>
          <cell r="V1150">
            <v>0</v>
          </cell>
          <cell r="W1150">
            <v>0</v>
          </cell>
          <cell r="X1150">
            <v>0</v>
          </cell>
          <cell r="Y1150">
            <v>0</v>
          </cell>
          <cell r="Z1150">
            <v>0</v>
          </cell>
          <cell r="AA1150">
            <v>0</v>
          </cell>
          <cell r="AB1150">
            <v>0</v>
          </cell>
          <cell r="AC1150">
            <v>0</v>
          </cell>
          <cell r="AD1150">
            <v>0</v>
          </cell>
        </row>
        <row r="1151">
          <cell r="B1151" t="str">
            <v>MASON CO-UNREGULATEDPAYMENTSPAYL</v>
          </cell>
          <cell r="J1151" t="str">
            <v>PAYL</v>
          </cell>
          <cell r="K1151" t="str">
            <v>PAYMENT-THANK YOU!</v>
          </cell>
          <cell r="S1151">
            <v>0</v>
          </cell>
          <cell r="T1151">
            <v>-29494.41</v>
          </cell>
          <cell r="U1151">
            <v>0</v>
          </cell>
          <cell r="V1151">
            <v>0</v>
          </cell>
          <cell r="W1151">
            <v>0</v>
          </cell>
          <cell r="X1151">
            <v>0</v>
          </cell>
          <cell r="Y1151">
            <v>0</v>
          </cell>
          <cell r="Z1151">
            <v>0</v>
          </cell>
          <cell r="AA1151">
            <v>0</v>
          </cell>
          <cell r="AB1151">
            <v>0</v>
          </cell>
          <cell r="AC1151">
            <v>0</v>
          </cell>
          <cell r="AD1151">
            <v>0</v>
          </cell>
        </row>
        <row r="1152">
          <cell r="B1152" t="str">
            <v>MASON CO-UNREGULATEDPAYMENTSPAYMET</v>
          </cell>
          <cell r="J1152" t="str">
            <v>PAYMET</v>
          </cell>
          <cell r="K1152" t="str">
            <v>METAVANTE ONLINE PAYMENT</v>
          </cell>
          <cell r="S1152">
            <v>0</v>
          </cell>
          <cell r="T1152">
            <v>-96.2</v>
          </cell>
          <cell r="U1152">
            <v>0</v>
          </cell>
          <cell r="V1152">
            <v>0</v>
          </cell>
          <cell r="W1152">
            <v>0</v>
          </cell>
          <cell r="X1152">
            <v>0</v>
          </cell>
          <cell r="Y1152">
            <v>0</v>
          </cell>
          <cell r="Z1152">
            <v>0</v>
          </cell>
          <cell r="AA1152">
            <v>0</v>
          </cell>
          <cell r="AB1152">
            <v>0</v>
          </cell>
          <cell r="AC1152">
            <v>0</v>
          </cell>
          <cell r="AD1152">
            <v>0</v>
          </cell>
        </row>
        <row r="1153">
          <cell r="B1153" t="str">
            <v>MASON CO-UNREGULATEDRESIDENTIAL64RW1</v>
          </cell>
          <cell r="J1153" t="str">
            <v>64RW1</v>
          </cell>
          <cell r="K1153" t="str">
            <v>1-64 GAL CART WEEKLY SVC</v>
          </cell>
          <cell r="S1153">
            <v>0</v>
          </cell>
          <cell r="T1153">
            <v>929.52</v>
          </cell>
          <cell r="U1153">
            <v>0</v>
          </cell>
          <cell r="V1153">
            <v>0</v>
          </cell>
          <cell r="W1153">
            <v>0</v>
          </cell>
          <cell r="X1153">
            <v>0</v>
          </cell>
          <cell r="Y1153">
            <v>0</v>
          </cell>
          <cell r="Z1153">
            <v>0</v>
          </cell>
          <cell r="AA1153">
            <v>0</v>
          </cell>
          <cell r="AB1153">
            <v>0</v>
          </cell>
          <cell r="AC1153">
            <v>0</v>
          </cell>
          <cell r="AD1153">
            <v>0</v>
          </cell>
        </row>
        <row r="1154">
          <cell r="B1154" t="str">
            <v>MASON CO-UNREGULATEDRESIDENTIALRECYR</v>
          </cell>
          <cell r="J1154" t="str">
            <v>RECYR</v>
          </cell>
          <cell r="K1154" t="str">
            <v>RESIDENTIAL RECYCLE</v>
          </cell>
          <cell r="S1154">
            <v>0</v>
          </cell>
          <cell r="T1154">
            <v>232.92</v>
          </cell>
          <cell r="U1154">
            <v>0</v>
          </cell>
          <cell r="V1154">
            <v>0</v>
          </cell>
          <cell r="W1154">
            <v>0</v>
          </cell>
          <cell r="X1154">
            <v>0</v>
          </cell>
          <cell r="Y1154">
            <v>0</v>
          </cell>
          <cell r="Z1154">
            <v>0</v>
          </cell>
          <cell r="AA1154">
            <v>0</v>
          </cell>
          <cell r="AB1154">
            <v>0</v>
          </cell>
          <cell r="AC1154">
            <v>0</v>
          </cell>
          <cell r="AD1154">
            <v>0</v>
          </cell>
        </row>
        <row r="1155">
          <cell r="B1155" t="str">
            <v>MASON CO-UNREGULATEDRESIDENTIALRESTART</v>
          </cell>
          <cell r="J1155" t="str">
            <v>RESTART</v>
          </cell>
          <cell r="K1155" t="str">
            <v>SERVICE RESTART FEE</v>
          </cell>
          <cell r="S1155">
            <v>0</v>
          </cell>
          <cell r="T1155">
            <v>5.78</v>
          </cell>
          <cell r="U1155">
            <v>0</v>
          </cell>
          <cell r="V1155">
            <v>0</v>
          </cell>
          <cell r="W1155">
            <v>0</v>
          </cell>
          <cell r="X1155">
            <v>0</v>
          </cell>
          <cell r="Y1155">
            <v>0</v>
          </cell>
          <cell r="Z1155">
            <v>0</v>
          </cell>
          <cell r="AA1155">
            <v>0</v>
          </cell>
          <cell r="AB1155">
            <v>0</v>
          </cell>
          <cell r="AC1155">
            <v>0</v>
          </cell>
          <cell r="AD1155">
            <v>0</v>
          </cell>
        </row>
        <row r="1156">
          <cell r="B1156" t="str">
            <v>MASON CO-UNREGULATEDROLLOFFROLID</v>
          </cell>
          <cell r="J1156" t="str">
            <v>ROLID</v>
          </cell>
          <cell r="K1156" t="str">
            <v>ROLL OFF-LID</v>
          </cell>
          <cell r="S1156">
            <v>0</v>
          </cell>
          <cell r="T1156">
            <v>58.24</v>
          </cell>
          <cell r="U1156">
            <v>0</v>
          </cell>
          <cell r="V1156">
            <v>0</v>
          </cell>
          <cell r="W1156">
            <v>0</v>
          </cell>
          <cell r="X1156">
            <v>0</v>
          </cell>
          <cell r="Y1156">
            <v>0</v>
          </cell>
          <cell r="Z1156">
            <v>0</v>
          </cell>
          <cell r="AA1156">
            <v>0</v>
          </cell>
          <cell r="AB1156">
            <v>0</v>
          </cell>
          <cell r="AC1156">
            <v>0</v>
          </cell>
          <cell r="AD1156">
            <v>0</v>
          </cell>
        </row>
        <row r="1157">
          <cell r="B1157" t="str">
            <v>MASON CO-UNREGULATEDROLLOFFROLIDRECY</v>
          </cell>
          <cell r="J1157" t="str">
            <v>ROLIDRECY</v>
          </cell>
          <cell r="K1157" t="str">
            <v>ROLL OFF LID-RECYCLE</v>
          </cell>
          <cell r="S1157">
            <v>0</v>
          </cell>
          <cell r="T1157">
            <v>87.36</v>
          </cell>
          <cell r="U1157">
            <v>0</v>
          </cell>
          <cell r="V1157">
            <v>0</v>
          </cell>
          <cell r="W1157">
            <v>0</v>
          </cell>
          <cell r="X1157">
            <v>0</v>
          </cell>
          <cell r="Y1157">
            <v>0</v>
          </cell>
          <cell r="Z1157">
            <v>0</v>
          </cell>
          <cell r="AA1157">
            <v>0</v>
          </cell>
          <cell r="AB1157">
            <v>0</v>
          </cell>
          <cell r="AC1157">
            <v>0</v>
          </cell>
          <cell r="AD1157">
            <v>0</v>
          </cell>
        </row>
        <row r="1158">
          <cell r="B1158" t="str">
            <v>MASON CO-UNREGULATEDROLLOFFRORENT10MRECY</v>
          </cell>
          <cell r="J1158" t="str">
            <v>RORENT10MRECY</v>
          </cell>
          <cell r="K1158" t="str">
            <v>ROLL OFF RENT MONTHLY-REC</v>
          </cell>
          <cell r="S1158">
            <v>0</v>
          </cell>
          <cell r="T1158">
            <v>83.93</v>
          </cell>
          <cell r="U1158">
            <v>0</v>
          </cell>
          <cell r="V1158">
            <v>0</v>
          </cell>
          <cell r="W1158">
            <v>0</v>
          </cell>
          <cell r="X1158">
            <v>0</v>
          </cell>
          <cell r="Y1158">
            <v>0</v>
          </cell>
          <cell r="Z1158">
            <v>0</v>
          </cell>
          <cell r="AA1158">
            <v>0</v>
          </cell>
          <cell r="AB1158">
            <v>0</v>
          </cell>
          <cell r="AC1158">
            <v>0</v>
          </cell>
          <cell r="AD1158">
            <v>0</v>
          </cell>
        </row>
        <row r="1159">
          <cell r="B1159" t="str">
            <v>MASON CO-UNREGULATEDROLLOFFRORENT20DRECY</v>
          </cell>
          <cell r="J1159" t="str">
            <v>RORENT20DRECY</v>
          </cell>
          <cell r="K1159" t="str">
            <v>ROLL OFF RENT DAILY-RECYL</v>
          </cell>
          <cell r="S1159">
            <v>0</v>
          </cell>
          <cell r="T1159">
            <v>180.3</v>
          </cell>
          <cell r="U1159">
            <v>0</v>
          </cell>
          <cell r="V1159">
            <v>0</v>
          </cell>
          <cell r="W1159">
            <v>0</v>
          </cell>
          <cell r="X1159">
            <v>0</v>
          </cell>
          <cell r="Y1159">
            <v>0</v>
          </cell>
          <cell r="Z1159">
            <v>0</v>
          </cell>
          <cell r="AA1159">
            <v>0</v>
          </cell>
          <cell r="AB1159">
            <v>0</v>
          </cell>
          <cell r="AC1159">
            <v>0</v>
          </cell>
          <cell r="AD1159">
            <v>0</v>
          </cell>
        </row>
        <row r="1160">
          <cell r="B1160" t="str">
            <v>MASON CO-UNREGULATEDROLLOFFRORENT20M</v>
          </cell>
          <cell r="J1160" t="str">
            <v>RORENT20M</v>
          </cell>
          <cell r="K1160" t="str">
            <v>20YD ROLL OFF-MNTHLY RENT</v>
          </cell>
          <cell r="S1160">
            <v>0</v>
          </cell>
          <cell r="T1160">
            <v>97.48</v>
          </cell>
          <cell r="U1160">
            <v>0</v>
          </cell>
          <cell r="V1160">
            <v>0</v>
          </cell>
          <cell r="W1160">
            <v>0</v>
          </cell>
          <cell r="X1160">
            <v>0</v>
          </cell>
          <cell r="Y1160">
            <v>0</v>
          </cell>
          <cell r="Z1160">
            <v>0</v>
          </cell>
          <cell r="AA1160">
            <v>0</v>
          </cell>
          <cell r="AB1160">
            <v>0</v>
          </cell>
          <cell r="AC1160">
            <v>0</v>
          </cell>
          <cell r="AD1160">
            <v>0</v>
          </cell>
        </row>
        <row r="1161">
          <cell r="B1161" t="str">
            <v>MASON CO-UNREGULATEDROLLOFFRORENT20MRECY</v>
          </cell>
          <cell r="J1161" t="str">
            <v>RORENT20MRECY</v>
          </cell>
          <cell r="K1161" t="str">
            <v>ROLL OFF RENT MONTHLY-REC</v>
          </cell>
          <cell r="S1161">
            <v>0</v>
          </cell>
          <cell r="T1161">
            <v>3514.7</v>
          </cell>
          <cell r="U1161">
            <v>0</v>
          </cell>
          <cell r="V1161">
            <v>0</v>
          </cell>
          <cell r="W1161">
            <v>0</v>
          </cell>
          <cell r="X1161">
            <v>0</v>
          </cell>
          <cell r="Y1161">
            <v>0</v>
          </cell>
          <cell r="Z1161">
            <v>0</v>
          </cell>
          <cell r="AA1161">
            <v>0</v>
          </cell>
          <cell r="AB1161">
            <v>0</v>
          </cell>
          <cell r="AC1161">
            <v>0</v>
          </cell>
          <cell r="AD1161">
            <v>0</v>
          </cell>
        </row>
        <row r="1162">
          <cell r="B1162" t="str">
            <v>MASON CO-UNREGULATEDROLLOFFRORENT40M</v>
          </cell>
          <cell r="J1162" t="str">
            <v>RORENT40M</v>
          </cell>
          <cell r="K1162" t="str">
            <v>40YD ROLL OFF-MNTHLY RENT</v>
          </cell>
          <cell r="S1162">
            <v>0</v>
          </cell>
          <cell r="T1162">
            <v>1325.92</v>
          </cell>
          <cell r="U1162">
            <v>0</v>
          </cell>
          <cell r="V1162">
            <v>0</v>
          </cell>
          <cell r="W1162">
            <v>0</v>
          </cell>
          <cell r="X1162">
            <v>0</v>
          </cell>
          <cell r="Y1162">
            <v>0</v>
          </cell>
          <cell r="Z1162">
            <v>0</v>
          </cell>
          <cell r="AA1162">
            <v>0</v>
          </cell>
          <cell r="AB1162">
            <v>0</v>
          </cell>
          <cell r="AC1162">
            <v>0</v>
          </cell>
          <cell r="AD1162">
            <v>0</v>
          </cell>
        </row>
        <row r="1163">
          <cell r="B1163" t="str">
            <v>MASON CO-UNREGULATEDROLLOFFBELFAIR</v>
          </cell>
          <cell r="J1163" t="str">
            <v>BELFAIR</v>
          </cell>
          <cell r="K1163" t="str">
            <v>BELFAIR TRANSFER BOX HAUL</v>
          </cell>
          <cell r="S1163">
            <v>0</v>
          </cell>
          <cell r="T1163">
            <v>2970</v>
          </cell>
          <cell r="U1163">
            <v>0</v>
          </cell>
          <cell r="V1163">
            <v>0</v>
          </cell>
          <cell r="W1163">
            <v>0</v>
          </cell>
          <cell r="X1163">
            <v>0</v>
          </cell>
          <cell r="Y1163">
            <v>0</v>
          </cell>
          <cell r="Z1163">
            <v>0</v>
          </cell>
          <cell r="AA1163">
            <v>0</v>
          </cell>
          <cell r="AB1163">
            <v>0</v>
          </cell>
          <cell r="AC1163">
            <v>0</v>
          </cell>
          <cell r="AD1163">
            <v>0</v>
          </cell>
        </row>
        <row r="1164">
          <cell r="B1164" t="str">
            <v>MASON CO-UNREGULATEDROLLOFFBLUEBOX</v>
          </cell>
          <cell r="J1164" t="str">
            <v>BLUEBOX</v>
          </cell>
          <cell r="K1164" t="str">
            <v>RECYCLING BLUE BOX</v>
          </cell>
          <cell r="S1164">
            <v>0</v>
          </cell>
          <cell r="T1164">
            <v>8072.8</v>
          </cell>
          <cell r="U1164">
            <v>0</v>
          </cell>
          <cell r="V1164">
            <v>0</v>
          </cell>
          <cell r="W1164">
            <v>0</v>
          </cell>
          <cell r="X1164">
            <v>0</v>
          </cell>
          <cell r="Y1164">
            <v>0</v>
          </cell>
          <cell r="Z1164">
            <v>0</v>
          </cell>
          <cell r="AA1164">
            <v>0</v>
          </cell>
          <cell r="AB1164">
            <v>0</v>
          </cell>
          <cell r="AC1164">
            <v>0</v>
          </cell>
          <cell r="AD1164">
            <v>0</v>
          </cell>
        </row>
        <row r="1165">
          <cell r="B1165" t="str">
            <v>MASON CO-UNREGULATEDROLLOFFHOODSPORT</v>
          </cell>
          <cell r="J1165" t="str">
            <v>HOODSPORT</v>
          </cell>
          <cell r="K1165" t="str">
            <v>HOODSPORT TRANSFER HAUL</v>
          </cell>
          <cell r="S1165">
            <v>0</v>
          </cell>
          <cell r="T1165">
            <v>355.94</v>
          </cell>
          <cell r="U1165">
            <v>0</v>
          </cell>
          <cell r="V1165">
            <v>0</v>
          </cell>
          <cell r="W1165">
            <v>0</v>
          </cell>
          <cell r="X1165">
            <v>0</v>
          </cell>
          <cell r="Y1165">
            <v>0</v>
          </cell>
          <cell r="Z1165">
            <v>0</v>
          </cell>
          <cell r="AA1165">
            <v>0</v>
          </cell>
          <cell r="AB1165">
            <v>0</v>
          </cell>
          <cell r="AC1165">
            <v>0</v>
          </cell>
          <cell r="AD1165">
            <v>0</v>
          </cell>
        </row>
        <row r="1166">
          <cell r="B1166" t="str">
            <v>MASON CO-UNREGULATEDROLLOFFRECYHAUL</v>
          </cell>
          <cell r="J1166" t="str">
            <v>RECYHAUL</v>
          </cell>
          <cell r="K1166" t="str">
            <v>ROLL OFF RECYCLE HAUL</v>
          </cell>
          <cell r="S1166">
            <v>0</v>
          </cell>
          <cell r="T1166">
            <v>1031.6300000000001</v>
          </cell>
          <cell r="U1166">
            <v>0</v>
          </cell>
          <cell r="V1166">
            <v>0</v>
          </cell>
          <cell r="W1166">
            <v>0</v>
          </cell>
          <cell r="X1166">
            <v>0</v>
          </cell>
          <cell r="Y1166">
            <v>0</v>
          </cell>
          <cell r="Z1166">
            <v>0</v>
          </cell>
          <cell r="AA1166">
            <v>0</v>
          </cell>
          <cell r="AB1166">
            <v>0</v>
          </cell>
          <cell r="AC1166">
            <v>0</v>
          </cell>
          <cell r="AD1166">
            <v>0</v>
          </cell>
        </row>
        <row r="1167">
          <cell r="B1167" t="str">
            <v>MASON CO-UNREGULATEDROLLOFFRODELRECY</v>
          </cell>
          <cell r="J1167" t="str">
            <v>RODELRECY</v>
          </cell>
          <cell r="K1167" t="str">
            <v>ROLL OFF DELIVER-RECYCLE</v>
          </cell>
          <cell r="S1167">
            <v>0</v>
          </cell>
          <cell r="T1167">
            <v>77.959999999999994</v>
          </cell>
          <cell r="U1167">
            <v>0</v>
          </cell>
          <cell r="V1167">
            <v>0</v>
          </cell>
          <cell r="W1167">
            <v>0</v>
          </cell>
          <cell r="X1167">
            <v>0</v>
          </cell>
          <cell r="Y1167">
            <v>0</v>
          </cell>
          <cell r="Z1167">
            <v>0</v>
          </cell>
          <cell r="AA1167">
            <v>0</v>
          </cell>
          <cell r="AB1167">
            <v>0</v>
          </cell>
          <cell r="AC1167">
            <v>0</v>
          </cell>
          <cell r="AD1167">
            <v>0</v>
          </cell>
        </row>
        <row r="1168">
          <cell r="B1168" t="str">
            <v>MASON CO-UNREGULATEDROLLOFFROMILERECY</v>
          </cell>
          <cell r="J1168" t="str">
            <v>ROMILERECY</v>
          </cell>
          <cell r="K1168" t="str">
            <v>ROLL OFF MILEAGE RECYCLE</v>
          </cell>
          <cell r="S1168">
            <v>0</v>
          </cell>
          <cell r="T1168">
            <v>213.84</v>
          </cell>
          <cell r="U1168">
            <v>0</v>
          </cell>
          <cell r="V1168">
            <v>0</v>
          </cell>
          <cell r="W1168">
            <v>0</v>
          </cell>
          <cell r="X1168">
            <v>0</v>
          </cell>
          <cell r="Y1168">
            <v>0</v>
          </cell>
          <cell r="Z1168">
            <v>0</v>
          </cell>
          <cell r="AA1168">
            <v>0</v>
          </cell>
          <cell r="AB1168">
            <v>0</v>
          </cell>
          <cell r="AC1168">
            <v>0</v>
          </cell>
          <cell r="AD1168">
            <v>0</v>
          </cell>
        </row>
        <row r="1169">
          <cell r="B1169" t="str">
            <v>MASON CO-UNREGULATEDROLLOFFUNION</v>
          </cell>
          <cell r="J1169" t="str">
            <v>UNION</v>
          </cell>
          <cell r="K1169" t="str">
            <v>UNION TRANSFER BOX HAUL</v>
          </cell>
          <cell r="S1169">
            <v>0</v>
          </cell>
          <cell r="T1169">
            <v>355.94</v>
          </cell>
          <cell r="U1169">
            <v>0</v>
          </cell>
          <cell r="V1169">
            <v>0</v>
          </cell>
          <cell r="W1169">
            <v>0</v>
          </cell>
          <cell r="X1169">
            <v>0</v>
          </cell>
          <cell r="Y1169">
            <v>0</v>
          </cell>
          <cell r="Z1169">
            <v>0</v>
          </cell>
          <cell r="AA1169">
            <v>0</v>
          </cell>
          <cell r="AB1169">
            <v>0</v>
          </cell>
          <cell r="AC1169">
            <v>0</v>
          </cell>
          <cell r="AD1169">
            <v>0</v>
          </cell>
        </row>
        <row r="1170">
          <cell r="B1170" t="str">
            <v>MASON CO-UNREGULATEDSTORAGESTORENT22</v>
          </cell>
          <cell r="J1170" t="str">
            <v>STORENT22</v>
          </cell>
          <cell r="K1170" t="str">
            <v>PORTABLE STORAGE RENT 22</v>
          </cell>
          <cell r="S1170">
            <v>0</v>
          </cell>
          <cell r="T1170">
            <v>200</v>
          </cell>
          <cell r="U1170">
            <v>0</v>
          </cell>
          <cell r="V1170">
            <v>0</v>
          </cell>
          <cell r="W1170">
            <v>0</v>
          </cell>
          <cell r="X1170">
            <v>0</v>
          </cell>
          <cell r="Y1170">
            <v>0</v>
          </cell>
          <cell r="Z1170">
            <v>0</v>
          </cell>
          <cell r="AA1170">
            <v>0</v>
          </cell>
          <cell r="AB1170">
            <v>0</v>
          </cell>
          <cell r="AC1170">
            <v>0</v>
          </cell>
          <cell r="AD1170">
            <v>0</v>
          </cell>
        </row>
        <row r="1171">
          <cell r="B1171" t="str">
            <v>MASON CO-UNREGULATEDSTORAGESTO22</v>
          </cell>
          <cell r="J1171" t="str">
            <v>STO22</v>
          </cell>
          <cell r="K1171" t="str">
            <v>22FT STORAGE CONT PU</v>
          </cell>
          <cell r="S1171">
            <v>0</v>
          </cell>
          <cell r="T1171">
            <v>233.88</v>
          </cell>
          <cell r="U1171">
            <v>0</v>
          </cell>
          <cell r="V1171">
            <v>0</v>
          </cell>
          <cell r="W1171">
            <v>0</v>
          </cell>
          <cell r="X1171">
            <v>0</v>
          </cell>
          <cell r="Y1171">
            <v>0</v>
          </cell>
          <cell r="Z1171">
            <v>0</v>
          </cell>
          <cell r="AA1171">
            <v>0</v>
          </cell>
          <cell r="AB1171">
            <v>0</v>
          </cell>
          <cell r="AC1171">
            <v>0</v>
          </cell>
          <cell r="AD1171">
            <v>0</v>
          </cell>
        </row>
        <row r="1172">
          <cell r="B1172" t="str">
            <v>MASON CO-UNREGULATEDSTORAGESTORENT22</v>
          </cell>
          <cell r="J1172" t="str">
            <v>STORENT22</v>
          </cell>
          <cell r="K1172" t="str">
            <v>PORTABLE STORAGE RENT 22</v>
          </cell>
          <cell r="S1172">
            <v>0</v>
          </cell>
          <cell r="T1172">
            <v>116.9</v>
          </cell>
          <cell r="U1172">
            <v>0</v>
          </cell>
          <cell r="V1172">
            <v>0</v>
          </cell>
          <cell r="W1172">
            <v>0</v>
          </cell>
          <cell r="X1172">
            <v>0</v>
          </cell>
          <cell r="Y1172">
            <v>0</v>
          </cell>
          <cell r="Z1172">
            <v>0</v>
          </cell>
          <cell r="AA1172">
            <v>0</v>
          </cell>
          <cell r="AB1172">
            <v>0</v>
          </cell>
          <cell r="AC1172">
            <v>0</v>
          </cell>
          <cell r="AD1172">
            <v>0</v>
          </cell>
        </row>
        <row r="1173">
          <cell r="B1173" t="str">
            <v>MASON CO-UNREGULATEDSURCFUEL-RECY MASON</v>
          </cell>
          <cell r="J1173" t="str">
            <v>FUEL-RECY MASON</v>
          </cell>
          <cell r="K1173" t="str">
            <v>FUEL &amp; MATERIAL SURCHARGE</v>
          </cell>
          <cell r="S1173">
            <v>0</v>
          </cell>
          <cell r="T1173">
            <v>0</v>
          </cell>
          <cell r="U1173">
            <v>0</v>
          </cell>
          <cell r="V1173">
            <v>0</v>
          </cell>
          <cell r="W1173">
            <v>0</v>
          </cell>
          <cell r="X1173">
            <v>0</v>
          </cell>
          <cell r="Y1173">
            <v>0</v>
          </cell>
          <cell r="Z1173">
            <v>0</v>
          </cell>
          <cell r="AA1173">
            <v>0</v>
          </cell>
          <cell r="AB1173">
            <v>0</v>
          </cell>
          <cell r="AC1173">
            <v>0</v>
          </cell>
          <cell r="AD1173">
            <v>0</v>
          </cell>
        </row>
        <row r="1174">
          <cell r="B1174" t="str">
            <v>MASON CO-UNREGULATEDSURCFUEL-RES MASON</v>
          </cell>
          <cell r="J1174" t="str">
            <v>FUEL-RES MASON</v>
          </cell>
          <cell r="K1174" t="str">
            <v>FUEL &amp; MATERIAL SURCHARGE</v>
          </cell>
          <cell r="S1174">
            <v>0</v>
          </cell>
          <cell r="T1174">
            <v>0</v>
          </cell>
          <cell r="U1174">
            <v>0</v>
          </cell>
          <cell r="V1174">
            <v>0</v>
          </cell>
          <cell r="W1174">
            <v>0</v>
          </cell>
          <cell r="X1174">
            <v>0</v>
          </cell>
          <cell r="Y1174">
            <v>0</v>
          </cell>
          <cell r="Z1174">
            <v>0</v>
          </cell>
          <cell r="AA1174">
            <v>0</v>
          </cell>
          <cell r="AB1174">
            <v>0</v>
          </cell>
          <cell r="AC1174">
            <v>0</v>
          </cell>
          <cell r="AD1174">
            <v>0</v>
          </cell>
        </row>
        <row r="1175">
          <cell r="B1175" t="str">
            <v>MASON CO-UNREGULATEDSURCFUEL-RECY MASON</v>
          </cell>
          <cell r="J1175" t="str">
            <v>FUEL-RECY MASON</v>
          </cell>
          <cell r="K1175" t="str">
            <v>FUEL &amp; MATERIAL SURCHARGE</v>
          </cell>
          <cell r="S1175">
            <v>0</v>
          </cell>
          <cell r="T1175">
            <v>0</v>
          </cell>
          <cell r="U1175">
            <v>0</v>
          </cell>
          <cell r="V1175">
            <v>0</v>
          </cell>
          <cell r="W1175">
            <v>0</v>
          </cell>
          <cell r="X1175">
            <v>0</v>
          </cell>
          <cell r="Y1175">
            <v>0</v>
          </cell>
          <cell r="Z1175">
            <v>0</v>
          </cell>
          <cell r="AA1175">
            <v>0</v>
          </cell>
          <cell r="AB1175">
            <v>0</v>
          </cell>
          <cell r="AC1175">
            <v>0</v>
          </cell>
          <cell r="AD1175">
            <v>0</v>
          </cell>
        </row>
        <row r="1176">
          <cell r="B1176" t="str">
            <v>MASON CO-UNREGULATEDSURCFUEL-RES MASON</v>
          </cell>
          <cell r="J1176" t="str">
            <v>FUEL-RES MASON</v>
          </cell>
          <cell r="K1176" t="str">
            <v>FUEL &amp; MATERIAL SURCHARGE</v>
          </cell>
          <cell r="S1176">
            <v>0</v>
          </cell>
          <cell r="T1176">
            <v>0</v>
          </cell>
          <cell r="U1176">
            <v>0</v>
          </cell>
          <cell r="V1176">
            <v>0</v>
          </cell>
          <cell r="W1176">
            <v>0</v>
          </cell>
          <cell r="X1176">
            <v>0</v>
          </cell>
          <cell r="Y1176">
            <v>0</v>
          </cell>
          <cell r="Z1176">
            <v>0</v>
          </cell>
          <cell r="AA1176">
            <v>0</v>
          </cell>
          <cell r="AB1176">
            <v>0</v>
          </cell>
          <cell r="AC1176">
            <v>0</v>
          </cell>
          <cell r="AD1176">
            <v>0</v>
          </cell>
        </row>
        <row r="1177">
          <cell r="B1177" t="str">
            <v>MASON CO-UNREGULATEDSURCFUEL-RECY MASON</v>
          </cell>
          <cell r="J1177" t="str">
            <v>FUEL-RECY MASON</v>
          </cell>
          <cell r="K1177" t="str">
            <v>FUEL &amp; MATERIAL SURCHARGE</v>
          </cell>
          <cell r="S1177">
            <v>0</v>
          </cell>
          <cell r="T1177">
            <v>0</v>
          </cell>
          <cell r="U1177">
            <v>0</v>
          </cell>
          <cell r="V1177">
            <v>0</v>
          </cell>
          <cell r="W1177">
            <v>0</v>
          </cell>
          <cell r="X1177">
            <v>0</v>
          </cell>
          <cell r="Y1177">
            <v>0</v>
          </cell>
          <cell r="Z1177">
            <v>0</v>
          </cell>
          <cell r="AA1177">
            <v>0</v>
          </cell>
          <cell r="AB1177">
            <v>0</v>
          </cell>
          <cell r="AC1177">
            <v>0</v>
          </cell>
          <cell r="AD1177">
            <v>0</v>
          </cell>
        </row>
        <row r="1178">
          <cell r="B1178" t="str">
            <v>MASON CO-UNREGULATEDSURCFUEL-RO MASON</v>
          </cell>
          <cell r="J1178" t="str">
            <v>FUEL-RO MASON</v>
          </cell>
          <cell r="K1178" t="str">
            <v>FUEL &amp; MATERIAL SURCHARGE</v>
          </cell>
          <cell r="S1178">
            <v>0</v>
          </cell>
          <cell r="T1178">
            <v>0</v>
          </cell>
          <cell r="U1178">
            <v>0</v>
          </cell>
          <cell r="V1178">
            <v>0</v>
          </cell>
          <cell r="W1178">
            <v>0</v>
          </cell>
          <cell r="X1178">
            <v>0</v>
          </cell>
          <cell r="Y1178">
            <v>0</v>
          </cell>
          <cell r="Z1178">
            <v>0</v>
          </cell>
          <cell r="AA1178">
            <v>0</v>
          </cell>
          <cell r="AB1178">
            <v>0</v>
          </cell>
          <cell r="AC1178">
            <v>0</v>
          </cell>
          <cell r="AD1178">
            <v>0</v>
          </cell>
        </row>
        <row r="1179">
          <cell r="B1179" t="str">
            <v>MASON CO-UNREGULATEDTAXESSALES TAX</v>
          </cell>
          <cell r="J1179" t="str">
            <v>SALES TAX</v>
          </cell>
          <cell r="K1179" t="str">
            <v>8.5% Sales Tax</v>
          </cell>
          <cell r="S1179">
            <v>0</v>
          </cell>
          <cell r="T1179">
            <v>10.59</v>
          </cell>
          <cell r="U1179">
            <v>0</v>
          </cell>
          <cell r="V1179">
            <v>0</v>
          </cell>
          <cell r="W1179">
            <v>0</v>
          </cell>
          <cell r="X1179">
            <v>0</v>
          </cell>
          <cell r="Y1179">
            <v>0</v>
          </cell>
          <cell r="Z1179">
            <v>0</v>
          </cell>
          <cell r="AA1179">
            <v>0</v>
          </cell>
          <cell r="AB1179">
            <v>0</v>
          </cell>
          <cell r="AC1179">
            <v>0</v>
          </cell>
          <cell r="AD1179">
            <v>0</v>
          </cell>
        </row>
        <row r="1180">
          <cell r="B1180" t="str">
            <v>MASON CO-UNREGULATEDTAXESSALES TAX</v>
          </cell>
          <cell r="J1180" t="str">
            <v>SALES TAX</v>
          </cell>
          <cell r="K1180" t="str">
            <v>8.5% Sales Tax</v>
          </cell>
          <cell r="S1180">
            <v>0</v>
          </cell>
          <cell r="T1180">
            <v>187</v>
          </cell>
          <cell r="U1180">
            <v>0</v>
          </cell>
          <cell r="V1180">
            <v>0</v>
          </cell>
          <cell r="W1180">
            <v>0</v>
          </cell>
          <cell r="X1180">
            <v>0</v>
          </cell>
          <cell r="Y1180">
            <v>0</v>
          </cell>
          <cell r="Z1180">
            <v>0</v>
          </cell>
          <cell r="AA1180">
            <v>0</v>
          </cell>
          <cell r="AB1180">
            <v>0</v>
          </cell>
          <cell r="AC1180">
            <v>0</v>
          </cell>
          <cell r="AD1180">
            <v>0</v>
          </cell>
        </row>
        <row r="1181">
          <cell r="B1181" t="str">
            <v>CITY OF SHELTON-CONTRACTACCOUNTING ADJUSTMENTSFINCHG</v>
          </cell>
          <cell r="J1181" t="str">
            <v>FINCHG</v>
          </cell>
          <cell r="K1181" t="str">
            <v>LATE FEE</v>
          </cell>
          <cell r="S1181">
            <v>0</v>
          </cell>
          <cell r="T1181">
            <v>0</v>
          </cell>
          <cell r="U1181">
            <v>633.5</v>
          </cell>
          <cell r="V1181">
            <v>0</v>
          </cell>
          <cell r="W1181">
            <v>0</v>
          </cell>
          <cell r="X1181">
            <v>0</v>
          </cell>
          <cell r="Y1181">
            <v>0</v>
          </cell>
          <cell r="Z1181">
            <v>0</v>
          </cell>
          <cell r="AA1181">
            <v>0</v>
          </cell>
          <cell r="AB1181">
            <v>0</v>
          </cell>
          <cell r="AC1181">
            <v>0</v>
          </cell>
          <cell r="AD1181">
            <v>0</v>
          </cell>
        </row>
        <row r="1182">
          <cell r="B1182" t="str">
            <v>CITY OF SHELTON-CONTRACTACCOUNTING ADJUSTMENTSFINCHG</v>
          </cell>
          <cell r="J1182" t="str">
            <v>FINCHG</v>
          </cell>
          <cell r="K1182" t="str">
            <v>LATE FEE</v>
          </cell>
          <cell r="S1182">
            <v>0</v>
          </cell>
          <cell r="T1182">
            <v>0</v>
          </cell>
          <cell r="U1182">
            <v>-4</v>
          </cell>
          <cell r="V1182">
            <v>0</v>
          </cell>
          <cell r="W1182">
            <v>0</v>
          </cell>
          <cell r="X1182">
            <v>0</v>
          </cell>
          <cell r="Y1182">
            <v>0</v>
          </cell>
          <cell r="Z1182">
            <v>0</v>
          </cell>
          <cell r="AA1182">
            <v>0</v>
          </cell>
          <cell r="AB1182">
            <v>0</v>
          </cell>
          <cell r="AC1182">
            <v>0</v>
          </cell>
          <cell r="AD1182">
            <v>0</v>
          </cell>
        </row>
        <row r="1183">
          <cell r="B1183" t="str">
            <v>CITY OF SHELTON-CONTRACTACCOUNTING ADJUSTMENTSMM</v>
          </cell>
          <cell r="J1183" t="str">
            <v>MM</v>
          </cell>
          <cell r="K1183" t="str">
            <v>MOVE MONEY</v>
          </cell>
          <cell r="S1183">
            <v>0</v>
          </cell>
          <cell r="T1183">
            <v>0</v>
          </cell>
          <cell r="U1183">
            <v>-255.47</v>
          </cell>
          <cell r="V1183">
            <v>0</v>
          </cell>
          <cell r="W1183">
            <v>0</v>
          </cell>
          <cell r="X1183">
            <v>0</v>
          </cell>
          <cell r="Y1183">
            <v>0</v>
          </cell>
          <cell r="Z1183">
            <v>0</v>
          </cell>
          <cell r="AA1183">
            <v>0</v>
          </cell>
          <cell r="AB1183">
            <v>0</v>
          </cell>
          <cell r="AC1183">
            <v>0</v>
          </cell>
          <cell r="AD1183">
            <v>0</v>
          </cell>
        </row>
        <row r="1184">
          <cell r="B1184" t="str">
            <v>CITY OF SHELTON-CONTRACTACCOUNTING ADJUSTMENTSNSF FEES</v>
          </cell>
          <cell r="J1184" t="str">
            <v>NSF FEES</v>
          </cell>
          <cell r="K1184" t="str">
            <v>RETURNED CHECK FEE</v>
          </cell>
          <cell r="S1184">
            <v>0</v>
          </cell>
          <cell r="T1184">
            <v>0</v>
          </cell>
          <cell r="U1184">
            <v>25</v>
          </cell>
          <cell r="V1184">
            <v>0</v>
          </cell>
          <cell r="W1184">
            <v>0</v>
          </cell>
          <cell r="X1184">
            <v>0</v>
          </cell>
          <cell r="Y1184">
            <v>0</v>
          </cell>
          <cell r="Z1184">
            <v>0</v>
          </cell>
          <cell r="AA1184">
            <v>0</v>
          </cell>
          <cell r="AB1184">
            <v>0</v>
          </cell>
          <cell r="AC1184">
            <v>0</v>
          </cell>
          <cell r="AD1184">
            <v>0</v>
          </cell>
        </row>
        <row r="1185">
          <cell r="B1185" t="str">
            <v>CITY OF SHELTON-CONTRACTACCOUNTING ADJUSTMENTSREFUND</v>
          </cell>
          <cell r="J1185" t="str">
            <v>REFUND</v>
          </cell>
          <cell r="K1185" t="str">
            <v>REFUND</v>
          </cell>
          <cell r="S1185">
            <v>0</v>
          </cell>
          <cell r="T1185">
            <v>0</v>
          </cell>
          <cell r="U1185">
            <v>11.92</v>
          </cell>
          <cell r="V1185">
            <v>0</v>
          </cell>
          <cell r="W1185">
            <v>0</v>
          </cell>
          <cell r="X1185">
            <v>0</v>
          </cell>
          <cell r="Y1185">
            <v>0</v>
          </cell>
          <cell r="Z1185">
            <v>0</v>
          </cell>
          <cell r="AA1185">
            <v>0</v>
          </cell>
          <cell r="AB1185">
            <v>0</v>
          </cell>
          <cell r="AC1185">
            <v>0</v>
          </cell>
          <cell r="AD1185">
            <v>0</v>
          </cell>
        </row>
        <row r="1186">
          <cell r="B1186" t="str">
            <v>CITY OF SHELTON-CONTRACTACCOUNTING ADJUSTMENTSRETCK</v>
          </cell>
          <cell r="J1186" t="str">
            <v>RETCK</v>
          </cell>
          <cell r="K1186" t="str">
            <v>RETURNED CHECK</v>
          </cell>
          <cell r="S1186">
            <v>0</v>
          </cell>
          <cell r="T1186">
            <v>0</v>
          </cell>
          <cell r="U1186">
            <v>83.82</v>
          </cell>
          <cell r="V1186">
            <v>0</v>
          </cell>
          <cell r="W1186">
            <v>0</v>
          </cell>
          <cell r="X1186">
            <v>0</v>
          </cell>
          <cell r="Y1186">
            <v>0</v>
          </cell>
          <cell r="Z1186">
            <v>0</v>
          </cell>
          <cell r="AA1186">
            <v>0</v>
          </cell>
          <cell r="AB1186">
            <v>0</v>
          </cell>
          <cell r="AC1186">
            <v>0</v>
          </cell>
          <cell r="AD1186">
            <v>0</v>
          </cell>
        </row>
        <row r="1187">
          <cell r="B1187" t="str">
            <v>CITY OF SHELTON-CONTRACTCOMMERCIAL  FRONTLOADLOOSE-COMM</v>
          </cell>
          <cell r="J1187" t="str">
            <v>LOOSE-COMM</v>
          </cell>
          <cell r="K1187" t="str">
            <v>LOOSE MATERIAL - COMM</v>
          </cell>
          <cell r="S1187">
            <v>0</v>
          </cell>
          <cell r="T1187">
            <v>0</v>
          </cell>
          <cell r="U1187">
            <v>449.33</v>
          </cell>
          <cell r="V1187">
            <v>0</v>
          </cell>
          <cell r="W1187">
            <v>0</v>
          </cell>
          <cell r="X1187">
            <v>0</v>
          </cell>
          <cell r="Y1187">
            <v>0</v>
          </cell>
          <cell r="Z1187">
            <v>0</v>
          </cell>
          <cell r="AA1187">
            <v>0</v>
          </cell>
          <cell r="AB1187">
            <v>0</v>
          </cell>
          <cell r="AC1187">
            <v>0</v>
          </cell>
          <cell r="AD1187">
            <v>0</v>
          </cell>
        </row>
        <row r="1188">
          <cell r="B1188" t="str">
            <v>CITY OF SHELTON-CONTRACTCOMMERCIAL - REARLOAD300CW1</v>
          </cell>
          <cell r="J1188" t="str">
            <v>300CW1</v>
          </cell>
          <cell r="K1188" t="str">
            <v>1-300 GL CART WEEKLY SVC</v>
          </cell>
          <cell r="S1188">
            <v>0</v>
          </cell>
          <cell r="T1188">
            <v>0</v>
          </cell>
          <cell r="U1188">
            <v>43301.63</v>
          </cell>
          <cell r="V1188">
            <v>0</v>
          </cell>
          <cell r="W1188">
            <v>0</v>
          </cell>
          <cell r="X1188">
            <v>0</v>
          </cell>
          <cell r="Y1188">
            <v>0</v>
          </cell>
          <cell r="Z1188">
            <v>0</v>
          </cell>
          <cell r="AA1188">
            <v>0</v>
          </cell>
          <cell r="AB1188">
            <v>0</v>
          </cell>
          <cell r="AC1188">
            <v>0</v>
          </cell>
          <cell r="AD1188">
            <v>0</v>
          </cell>
        </row>
        <row r="1189">
          <cell r="B1189" t="str">
            <v>CITY OF SHELTON-CONTRACTCOMMERCIAL - REARLOAD64CW1</v>
          </cell>
          <cell r="J1189" t="str">
            <v>64CW1</v>
          </cell>
          <cell r="K1189" t="str">
            <v>1-64 GL CART WEEKLY SVC</v>
          </cell>
          <cell r="S1189">
            <v>0</v>
          </cell>
          <cell r="T1189">
            <v>0</v>
          </cell>
          <cell r="U1189">
            <v>1335</v>
          </cell>
          <cell r="V1189">
            <v>0</v>
          </cell>
          <cell r="W1189">
            <v>0</v>
          </cell>
          <cell r="X1189">
            <v>0</v>
          </cell>
          <cell r="Y1189">
            <v>0</v>
          </cell>
          <cell r="Z1189">
            <v>0</v>
          </cell>
          <cell r="AA1189">
            <v>0</v>
          </cell>
          <cell r="AB1189">
            <v>0</v>
          </cell>
          <cell r="AC1189">
            <v>0</v>
          </cell>
          <cell r="AD1189">
            <v>0</v>
          </cell>
        </row>
        <row r="1190">
          <cell r="B1190" t="str">
            <v>CITY OF SHELTON-CONTRACTCOMMERCIAL - REARLOAD96CW1</v>
          </cell>
          <cell r="J1190" t="str">
            <v>96CW1</v>
          </cell>
          <cell r="K1190" t="str">
            <v>1-96 GL CART WEEKLY SVC</v>
          </cell>
          <cell r="S1190">
            <v>0</v>
          </cell>
          <cell r="T1190">
            <v>0</v>
          </cell>
          <cell r="U1190">
            <v>3775.11</v>
          </cell>
          <cell r="V1190">
            <v>0</v>
          </cell>
          <cell r="W1190">
            <v>0</v>
          </cell>
          <cell r="X1190">
            <v>0</v>
          </cell>
          <cell r="Y1190">
            <v>0</v>
          </cell>
          <cell r="Z1190">
            <v>0</v>
          </cell>
          <cell r="AA1190">
            <v>0</v>
          </cell>
          <cell r="AB1190">
            <v>0</v>
          </cell>
          <cell r="AC1190">
            <v>0</v>
          </cell>
          <cell r="AD1190">
            <v>0</v>
          </cell>
        </row>
        <row r="1191">
          <cell r="B1191" t="str">
            <v>CITY OF SHELTON-CONTRACTCOMMERCIAL - REARLOADR1.5YDE</v>
          </cell>
          <cell r="J1191" t="str">
            <v>R1.5YDE</v>
          </cell>
          <cell r="K1191" t="str">
            <v>1.5 YD 1X EOW</v>
          </cell>
          <cell r="S1191">
            <v>0</v>
          </cell>
          <cell r="T1191">
            <v>0</v>
          </cell>
          <cell r="U1191">
            <v>40.24</v>
          </cell>
          <cell r="V1191">
            <v>0</v>
          </cell>
          <cell r="W1191">
            <v>0</v>
          </cell>
          <cell r="X1191">
            <v>0</v>
          </cell>
          <cell r="Y1191">
            <v>0</v>
          </cell>
          <cell r="Z1191">
            <v>0</v>
          </cell>
          <cell r="AA1191">
            <v>0</v>
          </cell>
          <cell r="AB1191">
            <v>0</v>
          </cell>
          <cell r="AC1191">
            <v>0</v>
          </cell>
          <cell r="AD1191">
            <v>0</v>
          </cell>
        </row>
        <row r="1192">
          <cell r="B1192" t="str">
            <v>CITY OF SHELTON-CONTRACTCOMMERCIAL - REARLOADR1.5YDRENTM</v>
          </cell>
          <cell r="J1192" t="str">
            <v>R1.5YDRENTM</v>
          </cell>
          <cell r="K1192" t="str">
            <v>1.5YD CONTAINER RENT-MTH</v>
          </cell>
          <cell r="S1192">
            <v>0</v>
          </cell>
          <cell r="T1192">
            <v>0</v>
          </cell>
          <cell r="U1192">
            <v>9.5399999999999991</v>
          </cell>
          <cell r="V1192">
            <v>0</v>
          </cell>
          <cell r="W1192">
            <v>0</v>
          </cell>
          <cell r="X1192">
            <v>0</v>
          </cell>
          <cell r="Y1192">
            <v>0</v>
          </cell>
          <cell r="Z1192">
            <v>0</v>
          </cell>
          <cell r="AA1192">
            <v>0</v>
          </cell>
          <cell r="AB1192">
            <v>0</v>
          </cell>
          <cell r="AC1192">
            <v>0</v>
          </cell>
          <cell r="AD1192">
            <v>0</v>
          </cell>
        </row>
        <row r="1193">
          <cell r="B1193" t="str">
            <v>CITY OF SHELTON-CONTRACTCOMMERCIAL - REARLOADSL096.0GEO001CGW</v>
          </cell>
          <cell r="J1193" t="str">
            <v>SL096.0GEO001CGW</v>
          </cell>
          <cell r="K1193" t="str">
            <v>96 GL EOW COM GREENWASTE</v>
          </cell>
          <cell r="S1193">
            <v>0</v>
          </cell>
          <cell r="T1193">
            <v>0</v>
          </cell>
          <cell r="U1193">
            <v>94.28</v>
          </cell>
          <cell r="V1193">
            <v>0</v>
          </cell>
          <cell r="W1193">
            <v>0</v>
          </cell>
          <cell r="X1193">
            <v>0</v>
          </cell>
          <cell r="Y1193">
            <v>0</v>
          </cell>
          <cell r="Z1193">
            <v>0</v>
          </cell>
          <cell r="AA1193">
            <v>0</v>
          </cell>
          <cell r="AB1193">
            <v>0</v>
          </cell>
          <cell r="AC1193">
            <v>0</v>
          </cell>
          <cell r="AD1193">
            <v>0</v>
          </cell>
        </row>
        <row r="1194">
          <cell r="B1194" t="str">
            <v>CITY OF SHELTON-CONTRACTCOMMERCIAL - REARLOADUNLOCKREF</v>
          </cell>
          <cell r="J1194" t="str">
            <v>UNLOCKREF</v>
          </cell>
          <cell r="K1194" t="str">
            <v>UNLOCK / UNLATCH REFUSE</v>
          </cell>
          <cell r="S1194">
            <v>0</v>
          </cell>
          <cell r="T1194">
            <v>0</v>
          </cell>
          <cell r="U1194">
            <v>373.87</v>
          </cell>
          <cell r="V1194">
            <v>0</v>
          </cell>
          <cell r="W1194">
            <v>0</v>
          </cell>
          <cell r="X1194">
            <v>0</v>
          </cell>
          <cell r="Y1194">
            <v>0</v>
          </cell>
          <cell r="Z1194">
            <v>0</v>
          </cell>
          <cell r="AA1194">
            <v>0</v>
          </cell>
          <cell r="AB1194">
            <v>0</v>
          </cell>
          <cell r="AC1194">
            <v>0</v>
          </cell>
          <cell r="AD1194">
            <v>0</v>
          </cell>
        </row>
        <row r="1195">
          <cell r="B1195" t="str">
            <v>CITY OF SHELTON-CONTRACTCOMMERCIAL - REARLOADEP300-COM</v>
          </cell>
          <cell r="J1195" t="str">
            <v>EP300-COM</v>
          </cell>
          <cell r="K1195" t="str">
            <v>EXTRA PICKUP 300 GL - COM</v>
          </cell>
          <cell r="S1195">
            <v>0</v>
          </cell>
          <cell r="T1195">
            <v>0</v>
          </cell>
          <cell r="U1195">
            <v>651.29999999999995</v>
          </cell>
          <cell r="V1195">
            <v>0</v>
          </cell>
          <cell r="W1195">
            <v>0</v>
          </cell>
          <cell r="X1195">
            <v>0</v>
          </cell>
          <cell r="Y1195">
            <v>0</v>
          </cell>
          <cell r="Z1195">
            <v>0</v>
          </cell>
          <cell r="AA1195">
            <v>0</v>
          </cell>
          <cell r="AB1195">
            <v>0</v>
          </cell>
          <cell r="AC1195">
            <v>0</v>
          </cell>
          <cell r="AD1195">
            <v>0</v>
          </cell>
        </row>
        <row r="1196">
          <cell r="B1196" t="str">
            <v>CITY OF SHELTON-CONTRACTCOMMERCIAL - REARLOADEP64-COM</v>
          </cell>
          <cell r="J1196" t="str">
            <v>EP64-COM</v>
          </cell>
          <cell r="K1196" t="str">
            <v>EXTRA PICKUP 64 GL - COM</v>
          </cell>
          <cell r="S1196">
            <v>0</v>
          </cell>
          <cell r="T1196">
            <v>0</v>
          </cell>
          <cell r="U1196">
            <v>290.58</v>
          </cell>
          <cell r="V1196">
            <v>0</v>
          </cell>
          <cell r="W1196">
            <v>0</v>
          </cell>
          <cell r="X1196">
            <v>0</v>
          </cell>
          <cell r="Y1196">
            <v>0</v>
          </cell>
          <cell r="Z1196">
            <v>0</v>
          </cell>
          <cell r="AA1196">
            <v>0</v>
          </cell>
          <cell r="AB1196">
            <v>0</v>
          </cell>
          <cell r="AC1196">
            <v>0</v>
          </cell>
          <cell r="AD1196">
            <v>0</v>
          </cell>
        </row>
        <row r="1197">
          <cell r="B1197" t="str">
            <v>CITY OF SHELTON-CONTRACTCOMMERCIAL - REARLOADEP96-COM</v>
          </cell>
          <cell r="J1197" t="str">
            <v>EP96-COM</v>
          </cell>
          <cell r="K1197" t="str">
            <v>EXTRA PICKUP 96 GL - COM</v>
          </cell>
          <cell r="S1197">
            <v>0</v>
          </cell>
          <cell r="T1197">
            <v>0</v>
          </cell>
          <cell r="U1197">
            <v>499.8</v>
          </cell>
          <cell r="V1197">
            <v>0</v>
          </cell>
          <cell r="W1197">
            <v>0</v>
          </cell>
          <cell r="X1197">
            <v>0</v>
          </cell>
          <cell r="Y1197">
            <v>0</v>
          </cell>
          <cell r="Z1197">
            <v>0</v>
          </cell>
          <cell r="AA1197">
            <v>0</v>
          </cell>
          <cell r="AB1197">
            <v>0</v>
          </cell>
          <cell r="AC1197">
            <v>0</v>
          </cell>
          <cell r="AD1197">
            <v>0</v>
          </cell>
        </row>
        <row r="1198">
          <cell r="B1198" t="str">
            <v>CITY OF SHELTON-CONTRACTCOMMERCIAL - REARLOADROLLOUTOC</v>
          </cell>
          <cell r="J1198" t="str">
            <v>ROLLOUTOC</v>
          </cell>
          <cell r="K1198" t="str">
            <v>ROLL OUT</v>
          </cell>
          <cell r="S1198">
            <v>0</v>
          </cell>
          <cell r="T1198">
            <v>0</v>
          </cell>
          <cell r="U1198">
            <v>106.33</v>
          </cell>
          <cell r="V1198">
            <v>0</v>
          </cell>
          <cell r="W1198">
            <v>0</v>
          </cell>
          <cell r="X1198">
            <v>0</v>
          </cell>
          <cell r="Y1198">
            <v>0</v>
          </cell>
          <cell r="Z1198">
            <v>0</v>
          </cell>
          <cell r="AA1198">
            <v>0</v>
          </cell>
          <cell r="AB1198">
            <v>0</v>
          </cell>
          <cell r="AC1198">
            <v>0</v>
          </cell>
          <cell r="AD1198">
            <v>0</v>
          </cell>
        </row>
        <row r="1199">
          <cell r="B1199" t="str">
            <v>CITY OF SHELTON-CONTRACTCOMMERCIAL - REARLOADUNLOCKREF</v>
          </cell>
          <cell r="J1199" t="str">
            <v>UNLOCKREF</v>
          </cell>
          <cell r="K1199" t="str">
            <v>UNLOCK / UNLATCH REFUSE</v>
          </cell>
          <cell r="S1199">
            <v>0</v>
          </cell>
          <cell r="T1199">
            <v>0</v>
          </cell>
          <cell r="U1199">
            <v>20.58</v>
          </cell>
          <cell r="V1199">
            <v>0</v>
          </cell>
          <cell r="W1199">
            <v>0</v>
          </cell>
          <cell r="X1199">
            <v>0</v>
          </cell>
          <cell r="Y1199">
            <v>0</v>
          </cell>
          <cell r="Z1199">
            <v>0</v>
          </cell>
          <cell r="AA1199">
            <v>0</v>
          </cell>
          <cell r="AB1199">
            <v>0</v>
          </cell>
          <cell r="AC1199">
            <v>0</v>
          </cell>
          <cell r="AD1199">
            <v>0</v>
          </cell>
        </row>
        <row r="1200">
          <cell r="B1200" t="str">
            <v>CITY OF SHELTON-CONTRACTPAYMENTSCC-KOL</v>
          </cell>
          <cell r="J1200" t="str">
            <v>CC-KOL</v>
          </cell>
          <cell r="K1200" t="str">
            <v>ONLINE PAYMENT-CC</v>
          </cell>
          <cell r="S1200">
            <v>0</v>
          </cell>
          <cell r="T1200">
            <v>0</v>
          </cell>
          <cell r="U1200">
            <v>-49995.54</v>
          </cell>
          <cell r="V1200">
            <v>0</v>
          </cell>
          <cell r="W1200">
            <v>0</v>
          </cell>
          <cell r="X1200">
            <v>0</v>
          </cell>
          <cell r="Y1200">
            <v>0</v>
          </cell>
          <cell r="Z1200">
            <v>0</v>
          </cell>
          <cell r="AA1200">
            <v>0</v>
          </cell>
          <cell r="AB1200">
            <v>0</v>
          </cell>
          <cell r="AC1200">
            <v>0</v>
          </cell>
          <cell r="AD1200">
            <v>0</v>
          </cell>
        </row>
        <row r="1201">
          <cell r="B1201" t="str">
            <v>CITY OF SHELTON-CONTRACTPAYMENTSPAY</v>
          </cell>
          <cell r="J1201" t="str">
            <v>PAY</v>
          </cell>
          <cell r="K1201" t="str">
            <v>PAYMENT-THANK YOU!</v>
          </cell>
          <cell r="S1201">
            <v>0</v>
          </cell>
          <cell r="T1201">
            <v>0</v>
          </cell>
          <cell r="U1201">
            <v>-28708.01</v>
          </cell>
          <cell r="V1201">
            <v>0</v>
          </cell>
          <cell r="W1201">
            <v>0</v>
          </cell>
          <cell r="X1201">
            <v>0</v>
          </cell>
          <cell r="Y1201">
            <v>0</v>
          </cell>
          <cell r="Z1201">
            <v>0</v>
          </cell>
          <cell r="AA1201">
            <v>0</v>
          </cell>
          <cell r="AB1201">
            <v>0</v>
          </cell>
          <cell r="AC1201">
            <v>0</v>
          </cell>
          <cell r="AD1201">
            <v>0</v>
          </cell>
        </row>
        <row r="1202">
          <cell r="B1202" t="str">
            <v>CITY OF SHELTON-CONTRACTPAYMENTSPAY EFT</v>
          </cell>
          <cell r="J1202" t="str">
            <v>PAY EFT</v>
          </cell>
          <cell r="K1202" t="str">
            <v>ELECTRONIC PAYMENT</v>
          </cell>
          <cell r="S1202">
            <v>0</v>
          </cell>
          <cell r="T1202">
            <v>0</v>
          </cell>
          <cell r="U1202">
            <v>-379.29</v>
          </cell>
          <cell r="V1202">
            <v>0</v>
          </cell>
          <cell r="W1202">
            <v>0</v>
          </cell>
          <cell r="X1202">
            <v>0</v>
          </cell>
          <cell r="Y1202">
            <v>0</v>
          </cell>
          <cell r="Z1202">
            <v>0</v>
          </cell>
          <cell r="AA1202">
            <v>0</v>
          </cell>
          <cell r="AB1202">
            <v>0</v>
          </cell>
          <cell r="AC1202">
            <v>0</v>
          </cell>
          <cell r="AD1202">
            <v>0</v>
          </cell>
        </row>
        <row r="1203">
          <cell r="B1203" t="str">
            <v>CITY OF SHELTON-CONTRACTPAYMENTSPAY ICT</v>
          </cell>
          <cell r="J1203" t="str">
            <v>PAY ICT</v>
          </cell>
          <cell r="K1203" t="str">
            <v>I/C PAYMENT THANK YOU!</v>
          </cell>
          <cell r="S1203">
            <v>0</v>
          </cell>
          <cell r="T1203">
            <v>0</v>
          </cell>
          <cell r="U1203">
            <v>-1222.6600000000001</v>
          </cell>
          <cell r="V1203">
            <v>0</v>
          </cell>
          <cell r="W1203">
            <v>0</v>
          </cell>
          <cell r="X1203">
            <v>0</v>
          </cell>
          <cell r="Y1203">
            <v>0</v>
          </cell>
          <cell r="Z1203">
            <v>0</v>
          </cell>
          <cell r="AA1203">
            <v>0</v>
          </cell>
          <cell r="AB1203">
            <v>0</v>
          </cell>
          <cell r="AC1203">
            <v>0</v>
          </cell>
          <cell r="AD1203">
            <v>0</v>
          </cell>
        </row>
        <row r="1204">
          <cell r="B1204" t="str">
            <v>CITY OF SHELTON-CONTRACTPAYMENTSPAY-CFREE</v>
          </cell>
          <cell r="J1204" t="str">
            <v>PAY-CFREE</v>
          </cell>
          <cell r="K1204" t="str">
            <v>PAYMENT-THANK YOU</v>
          </cell>
          <cell r="S1204">
            <v>0</v>
          </cell>
          <cell r="T1204">
            <v>0</v>
          </cell>
          <cell r="U1204">
            <v>-7377.71</v>
          </cell>
          <cell r="V1204">
            <v>0</v>
          </cell>
          <cell r="W1204">
            <v>0</v>
          </cell>
          <cell r="X1204">
            <v>0</v>
          </cell>
          <cell r="Y1204">
            <v>0</v>
          </cell>
          <cell r="Z1204">
            <v>0</v>
          </cell>
          <cell r="AA1204">
            <v>0</v>
          </cell>
          <cell r="AB1204">
            <v>0</v>
          </cell>
          <cell r="AC1204">
            <v>0</v>
          </cell>
          <cell r="AD1204">
            <v>0</v>
          </cell>
        </row>
        <row r="1205">
          <cell r="B1205" t="str">
            <v>CITY OF SHELTON-CONTRACTPAYMENTSPAY-KOL</v>
          </cell>
          <cell r="J1205" t="str">
            <v>PAY-KOL</v>
          </cell>
          <cell r="K1205" t="str">
            <v>PAYMENT-THANK YOU - OL</v>
          </cell>
          <cell r="S1205">
            <v>0</v>
          </cell>
          <cell r="T1205">
            <v>0</v>
          </cell>
          <cell r="U1205">
            <v>-12666.13</v>
          </cell>
          <cell r="V1205">
            <v>0</v>
          </cell>
          <cell r="W1205">
            <v>0</v>
          </cell>
          <cell r="X1205">
            <v>0</v>
          </cell>
          <cell r="Y1205">
            <v>0</v>
          </cell>
          <cell r="Z1205">
            <v>0</v>
          </cell>
          <cell r="AA1205">
            <v>0</v>
          </cell>
          <cell r="AB1205">
            <v>0</v>
          </cell>
          <cell r="AC1205">
            <v>0</v>
          </cell>
          <cell r="AD1205">
            <v>0</v>
          </cell>
        </row>
        <row r="1206">
          <cell r="B1206" t="str">
            <v>CITY OF SHELTON-CONTRACTPAYMENTSPAY-OAK</v>
          </cell>
          <cell r="J1206" t="str">
            <v>PAY-OAK</v>
          </cell>
          <cell r="K1206" t="str">
            <v>OAKLEAF PAYMENT</v>
          </cell>
          <cell r="S1206">
            <v>0</v>
          </cell>
          <cell r="T1206">
            <v>0</v>
          </cell>
          <cell r="U1206">
            <v>-759.47</v>
          </cell>
          <cell r="V1206">
            <v>0</v>
          </cell>
          <cell r="W1206">
            <v>0</v>
          </cell>
          <cell r="X1206">
            <v>0</v>
          </cell>
          <cell r="Y1206">
            <v>0</v>
          </cell>
          <cell r="Z1206">
            <v>0</v>
          </cell>
          <cell r="AA1206">
            <v>0</v>
          </cell>
          <cell r="AB1206">
            <v>0</v>
          </cell>
          <cell r="AC1206">
            <v>0</v>
          </cell>
          <cell r="AD1206">
            <v>0</v>
          </cell>
        </row>
        <row r="1207">
          <cell r="B1207" t="str">
            <v>CITY OF SHELTON-CONTRACTPAYMENTSPAY-RPPS</v>
          </cell>
          <cell r="J1207" t="str">
            <v>PAY-RPPS</v>
          </cell>
          <cell r="K1207" t="str">
            <v>RPSS PAYMENT</v>
          </cell>
          <cell r="S1207">
            <v>0</v>
          </cell>
          <cell r="T1207">
            <v>0</v>
          </cell>
          <cell r="U1207">
            <v>-351.37</v>
          </cell>
          <cell r="V1207">
            <v>0</v>
          </cell>
          <cell r="W1207">
            <v>0</v>
          </cell>
          <cell r="X1207">
            <v>0</v>
          </cell>
          <cell r="Y1207">
            <v>0</v>
          </cell>
          <cell r="Z1207">
            <v>0</v>
          </cell>
          <cell r="AA1207">
            <v>0</v>
          </cell>
          <cell r="AB1207">
            <v>0</v>
          </cell>
          <cell r="AC1207">
            <v>0</v>
          </cell>
          <cell r="AD1207">
            <v>0</v>
          </cell>
        </row>
        <row r="1208">
          <cell r="B1208" t="str">
            <v>CITY OF SHELTON-CONTRACTPAYMENTSPAYL</v>
          </cell>
          <cell r="J1208" t="str">
            <v>PAYL</v>
          </cell>
          <cell r="K1208" t="str">
            <v>PAYMENT-THANK YOU!</v>
          </cell>
          <cell r="S1208">
            <v>0</v>
          </cell>
          <cell r="T1208">
            <v>0</v>
          </cell>
          <cell r="U1208">
            <v>-66934.009999999995</v>
          </cell>
          <cell r="V1208">
            <v>0</v>
          </cell>
          <cell r="W1208">
            <v>0</v>
          </cell>
          <cell r="X1208">
            <v>0</v>
          </cell>
          <cell r="Y1208">
            <v>0</v>
          </cell>
          <cell r="Z1208">
            <v>0</v>
          </cell>
          <cell r="AA1208">
            <v>0</v>
          </cell>
          <cell r="AB1208">
            <v>0</v>
          </cell>
          <cell r="AC1208">
            <v>0</v>
          </cell>
          <cell r="AD1208">
            <v>0</v>
          </cell>
        </row>
        <row r="1209">
          <cell r="B1209" t="str">
            <v>CITY OF SHELTON-CONTRACTPAYMENTSPAYMET</v>
          </cell>
          <cell r="J1209" t="str">
            <v>PAYMET</v>
          </cell>
          <cell r="K1209" t="str">
            <v>METAVANTE ONLINE PAYMENT</v>
          </cell>
          <cell r="S1209">
            <v>0</v>
          </cell>
          <cell r="T1209">
            <v>0</v>
          </cell>
          <cell r="U1209">
            <v>-2017.83</v>
          </cell>
          <cell r="V1209">
            <v>0</v>
          </cell>
          <cell r="W1209">
            <v>0</v>
          </cell>
          <cell r="X1209">
            <v>0</v>
          </cell>
          <cell r="Y1209">
            <v>0</v>
          </cell>
          <cell r="Z1209">
            <v>0</v>
          </cell>
          <cell r="AA1209">
            <v>0</v>
          </cell>
          <cell r="AB1209">
            <v>0</v>
          </cell>
          <cell r="AC1209">
            <v>0</v>
          </cell>
          <cell r="AD1209">
            <v>0</v>
          </cell>
        </row>
        <row r="1210">
          <cell r="B1210" t="str">
            <v>CITY OF SHELTON-CONTRACTPAYMENTSRET-KOL</v>
          </cell>
          <cell r="J1210" t="str">
            <v>RET-KOL</v>
          </cell>
          <cell r="K1210" t="str">
            <v>ONLINE PAYMENT RETURN</v>
          </cell>
          <cell r="S1210">
            <v>0</v>
          </cell>
          <cell r="T1210">
            <v>0</v>
          </cell>
          <cell r="U1210">
            <v>583.70000000000005</v>
          </cell>
          <cell r="V1210">
            <v>0</v>
          </cell>
          <cell r="W1210">
            <v>0</v>
          </cell>
          <cell r="X1210">
            <v>0</v>
          </cell>
          <cell r="Y1210">
            <v>0</v>
          </cell>
          <cell r="Z1210">
            <v>0</v>
          </cell>
          <cell r="AA1210">
            <v>0</v>
          </cell>
          <cell r="AB1210">
            <v>0</v>
          </cell>
          <cell r="AC1210">
            <v>0</v>
          </cell>
          <cell r="AD1210">
            <v>0</v>
          </cell>
        </row>
        <row r="1211">
          <cell r="B1211" t="str">
            <v>CITY OF SHELTON-CONTRACTRESIDENTIAL300RW1</v>
          </cell>
          <cell r="J1211" t="str">
            <v>300RW1</v>
          </cell>
          <cell r="K1211" t="str">
            <v>1-300 GL CART WEEKLY SVC</v>
          </cell>
          <cell r="S1211">
            <v>0</v>
          </cell>
          <cell r="T1211">
            <v>0</v>
          </cell>
          <cell r="U1211">
            <v>10144.959999999999</v>
          </cell>
          <cell r="V1211">
            <v>0</v>
          </cell>
          <cell r="W1211">
            <v>0</v>
          </cell>
          <cell r="X1211">
            <v>0</v>
          </cell>
          <cell r="Y1211">
            <v>0</v>
          </cell>
          <cell r="Z1211">
            <v>0</v>
          </cell>
          <cell r="AA1211">
            <v>0</v>
          </cell>
          <cell r="AB1211">
            <v>0</v>
          </cell>
          <cell r="AC1211">
            <v>0</v>
          </cell>
          <cell r="AD1211">
            <v>0</v>
          </cell>
        </row>
        <row r="1212">
          <cell r="B1212" t="str">
            <v>CITY OF SHELTON-CONTRACTRESIDENTIAL35RE1</v>
          </cell>
          <cell r="J1212" t="str">
            <v>35RE1</v>
          </cell>
          <cell r="K1212" t="str">
            <v>1-35 GAL CART EOW SVC</v>
          </cell>
          <cell r="S1212">
            <v>0</v>
          </cell>
          <cell r="T1212">
            <v>0</v>
          </cell>
          <cell r="U1212">
            <v>6316.41</v>
          </cell>
          <cell r="V1212">
            <v>0</v>
          </cell>
          <cell r="W1212">
            <v>0</v>
          </cell>
          <cell r="X1212">
            <v>0</v>
          </cell>
          <cell r="Y1212">
            <v>0</v>
          </cell>
          <cell r="Z1212">
            <v>0</v>
          </cell>
          <cell r="AA1212">
            <v>0</v>
          </cell>
          <cell r="AB1212">
            <v>0</v>
          </cell>
          <cell r="AC1212">
            <v>0</v>
          </cell>
          <cell r="AD1212">
            <v>0</v>
          </cell>
        </row>
        <row r="1213">
          <cell r="B1213" t="str">
            <v>CITY OF SHELTON-CONTRACTRESIDENTIAL35RE1RR</v>
          </cell>
          <cell r="J1213" t="str">
            <v>35RE1RR</v>
          </cell>
          <cell r="K1213" t="str">
            <v>1-35 GL CART EOW REDUCED RATE</v>
          </cell>
          <cell r="S1213">
            <v>0</v>
          </cell>
          <cell r="T1213">
            <v>0</v>
          </cell>
          <cell r="U1213">
            <v>816.3</v>
          </cell>
          <cell r="V1213">
            <v>0</v>
          </cell>
          <cell r="W1213">
            <v>0</v>
          </cell>
          <cell r="X1213">
            <v>0</v>
          </cell>
          <cell r="Y1213">
            <v>0</v>
          </cell>
          <cell r="Z1213">
            <v>0</v>
          </cell>
          <cell r="AA1213">
            <v>0</v>
          </cell>
          <cell r="AB1213">
            <v>0</v>
          </cell>
          <cell r="AC1213">
            <v>0</v>
          </cell>
          <cell r="AD1213">
            <v>0</v>
          </cell>
        </row>
        <row r="1214">
          <cell r="B1214" t="str">
            <v>CITY OF SHELTON-CONTRACTRESIDENTIAL64RE1</v>
          </cell>
          <cell r="J1214" t="str">
            <v>64RE1</v>
          </cell>
          <cell r="K1214" t="str">
            <v>1-64 GAL EOW</v>
          </cell>
          <cell r="S1214">
            <v>0</v>
          </cell>
          <cell r="T1214">
            <v>0</v>
          </cell>
          <cell r="U1214">
            <v>21887.35</v>
          </cell>
          <cell r="V1214">
            <v>0</v>
          </cell>
          <cell r="W1214">
            <v>0</v>
          </cell>
          <cell r="X1214">
            <v>0</v>
          </cell>
          <cell r="Y1214">
            <v>0</v>
          </cell>
          <cell r="Z1214">
            <v>0</v>
          </cell>
          <cell r="AA1214">
            <v>0</v>
          </cell>
          <cell r="AB1214">
            <v>0</v>
          </cell>
          <cell r="AC1214">
            <v>0</v>
          </cell>
          <cell r="AD1214">
            <v>0</v>
          </cell>
        </row>
        <row r="1215">
          <cell r="B1215" t="str">
            <v>CITY OF SHELTON-CONTRACTRESIDENTIAL64RE1RR</v>
          </cell>
          <cell r="J1215" t="str">
            <v>64RE1RR</v>
          </cell>
          <cell r="K1215" t="str">
            <v>1-64 GL CART EOW REDUCED RATE</v>
          </cell>
          <cell r="S1215">
            <v>0</v>
          </cell>
          <cell r="T1215">
            <v>0</v>
          </cell>
          <cell r="U1215">
            <v>1449.62</v>
          </cell>
          <cell r="V1215">
            <v>0</v>
          </cell>
          <cell r="W1215">
            <v>0</v>
          </cell>
          <cell r="X1215">
            <v>0</v>
          </cell>
          <cell r="Y1215">
            <v>0</v>
          </cell>
          <cell r="Z1215">
            <v>0</v>
          </cell>
          <cell r="AA1215">
            <v>0</v>
          </cell>
          <cell r="AB1215">
            <v>0</v>
          </cell>
          <cell r="AC1215">
            <v>0</v>
          </cell>
          <cell r="AD1215">
            <v>0</v>
          </cell>
        </row>
        <row r="1216">
          <cell r="B1216" t="str">
            <v>CITY OF SHELTON-CONTRACTRESIDENTIAL64RW1</v>
          </cell>
          <cell r="J1216" t="str">
            <v>64RW1</v>
          </cell>
          <cell r="K1216" t="str">
            <v>1-64 GAL CART WEEKLY SVC</v>
          </cell>
          <cell r="S1216">
            <v>0</v>
          </cell>
          <cell r="T1216">
            <v>0</v>
          </cell>
          <cell r="U1216">
            <v>2389.7199999999998</v>
          </cell>
          <cell r="V1216">
            <v>0</v>
          </cell>
          <cell r="W1216">
            <v>0</v>
          </cell>
          <cell r="X1216">
            <v>0</v>
          </cell>
          <cell r="Y1216">
            <v>0</v>
          </cell>
          <cell r="Z1216">
            <v>0</v>
          </cell>
          <cell r="AA1216">
            <v>0</v>
          </cell>
          <cell r="AB1216">
            <v>0</v>
          </cell>
          <cell r="AC1216">
            <v>0</v>
          </cell>
          <cell r="AD1216">
            <v>0</v>
          </cell>
        </row>
        <row r="1217">
          <cell r="B1217" t="str">
            <v>CITY OF SHELTON-CONTRACTRESIDENTIAL64RW1RR</v>
          </cell>
          <cell r="J1217" t="str">
            <v>64RW1RR</v>
          </cell>
          <cell r="K1217" t="str">
            <v>1-64 GL CART WKLY REDUCED RATE</v>
          </cell>
          <cell r="S1217">
            <v>0</v>
          </cell>
          <cell r="T1217">
            <v>0</v>
          </cell>
          <cell r="U1217">
            <v>122.2</v>
          </cell>
          <cell r="V1217">
            <v>0</v>
          </cell>
          <cell r="W1217">
            <v>0</v>
          </cell>
          <cell r="X1217">
            <v>0</v>
          </cell>
          <cell r="Y1217">
            <v>0</v>
          </cell>
          <cell r="Z1217">
            <v>0</v>
          </cell>
          <cell r="AA1217">
            <v>0</v>
          </cell>
          <cell r="AB1217">
            <v>0</v>
          </cell>
          <cell r="AC1217">
            <v>0</v>
          </cell>
          <cell r="AD1217">
            <v>0</v>
          </cell>
        </row>
        <row r="1218">
          <cell r="B1218" t="str">
            <v>CITY OF SHELTON-CONTRACTRESIDENTIAL96RE1</v>
          </cell>
          <cell r="J1218" t="str">
            <v>96RE1</v>
          </cell>
          <cell r="K1218" t="str">
            <v>1-96 GAL EOW</v>
          </cell>
          <cell r="S1218">
            <v>0</v>
          </cell>
          <cell r="T1218">
            <v>0</v>
          </cell>
          <cell r="U1218">
            <v>12782.4</v>
          </cell>
          <cell r="V1218">
            <v>0</v>
          </cell>
          <cell r="W1218">
            <v>0</v>
          </cell>
          <cell r="X1218">
            <v>0</v>
          </cell>
          <cell r="Y1218">
            <v>0</v>
          </cell>
          <cell r="Z1218">
            <v>0</v>
          </cell>
          <cell r="AA1218">
            <v>0</v>
          </cell>
          <cell r="AB1218">
            <v>0</v>
          </cell>
          <cell r="AC1218">
            <v>0</v>
          </cell>
          <cell r="AD1218">
            <v>0</v>
          </cell>
        </row>
        <row r="1219">
          <cell r="B1219" t="str">
            <v>CITY OF SHELTON-CONTRACTRESIDENTIAL96RE1RR</v>
          </cell>
          <cell r="J1219" t="str">
            <v>96RE1RR</v>
          </cell>
          <cell r="K1219" t="str">
            <v>1-96 GL CART EOW REDUCED RATE</v>
          </cell>
          <cell r="S1219">
            <v>0</v>
          </cell>
          <cell r="T1219">
            <v>0</v>
          </cell>
          <cell r="U1219">
            <v>554.77</v>
          </cell>
          <cell r="V1219">
            <v>0</v>
          </cell>
          <cell r="W1219">
            <v>0</v>
          </cell>
          <cell r="X1219">
            <v>0</v>
          </cell>
          <cell r="Y1219">
            <v>0</v>
          </cell>
          <cell r="Z1219">
            <v>0</v>
          </cell>
          <cell r="AA1219">
            <v>0</v>
          </cell>
          <cell r="AB1219">
            <v>0</v>
          </cell>
          <cell r="AC1219">
            <v>0</v>
          </cell>
          <cell r="AD1219">
            <v>0</v>
          </cell>
        </row>
        <row r="1220">
          <cell r="B1220" t="str">
            <v>CITY OF SHELTON-CONTRACTRESIDENTIAL96RW1</v>
          </cell>
          <cell r="J1220" t="str">
            <v>96RW1</v>
          </cell>
          <cell r="K1220" t="str">
            <v>1-96 GAL CART WEEKLY SVC</v>
          </cell>
          <cell r="S1220">
            <v>0</v>
          </cell>
          <cell r="T1220">
            <v>0</v>
          </cell>
          <cell r="U1220">
            <v>2086.66</v>
          </cell>
          <cell r="V1220">
            <v>0</v>
          </cell>
          <cell r="W1220">
            <v>0</v>
          </cell>
          <cell r="X1220">
            <v>0</v>
          </cell>
          <cell r="Y1220">
            <v>0</v>
          </cell>
          <cell r="Z1220">
            <v>0</v>
          </cell>
          <cell r="AA1220">
            <v>0</v>
          </cell>
          <cell r="AB1220">
            <v>0</v>
          </cell>
          <cell r="AC1220">
            <v>0</v>
          </cell>
          <cell r="AD1220">
            <v>0</v>
          </cell>
        </row>
        <row r="1221">
          <cell r="B1221" t="str">
            <v>CITY OF SHELTON-CONTRACTRESIDENTIAL96RW1RR</v>
          </cell>
          <cell r="J1221" t="str">
            <v>96RW1RR</v>
          </cell>
          <cell r="K1221" t="str">
            <v>1-96 GL CART WKLY REDUCED RATE</v>
          </cell>
          <cell r="S1221">
            <v>0</v>
          </cell>
          <cell r="T1221">
            <v>0</v>
          </cell>
          <cell r="U1221">
            <v>68.599999999999994</v>
          </cell>
          <cell r="V1221">
            <v>0</v>
          </cell>
          <cell r="W1221">
            <v>0</v>
          </cell>
          <cell r="X1221">
            <v>0</v>
          </cell>
          <cell r="Y1221">
            <v>0</v>
          </cell>
          <cell r="Z1221">
            <v>0</v>
          </cell>
          <cell r="AA1221">
            <v>0</v>
          </cell>
          <cell r="AB1221">
            <v>0</v>
          </cell>
          <cell r="AC1221">
            <v>0</v>
          </cell>
          <cell r="AD1221">
            <v>0</v>
          </cell>
        </row>
        <row r="1222">
          <cell r="B1222" t="str">
            <v>CITY OF SHELTON-CONTRACTRESIDENTIALMINSVC-RESI</v>
          </cell>
          <cell r="J1222" t="str">
            <v>MINSVC-RESI</v>
          </cell>
          <cell r="K1222" t="str">
            <v>MINIMUM SERVICE</v>
          </cell>
          <cell r="S1222">
            <v>0</v>
          </cell>
          <cell r="T1222">
            <v>0</v>
          </cell>
          <cell r="U1222">
            <v>99.01</v>
          </cell>
          <cell r="V1222">
            <v>0</v>
          </cell>
          <cell r="W1222">
            <v>0</v>
          </cell>
          <cell r="X1222">
            <v>0</v>
          </cell>
          <cell r="Y1222">
            <v>0</v>
          </cell>
          <cell r="Z1222">
            <v>0</v>
          </cell>
          <cell r="AA1222">
            <v>0</v>
          </cell>
          <cell r="AB1222">
            <v>0</v>
          </cell>
          <cell r="AC1222">
            <v>0</v>
          </cell>
          <cell r="AD1222">
            <v>0</v>
          </cell>
        </row>
        <row r="1223">
          <cell r="B1223" t="str">
            <v>CITY OF SHELTON-CONTRACTRESIDENTIALSL096.0GEO001GW</v>
          </cell>
          <cell r="J1223" t="str">
            <v>SL096.0GEO001GW</v>
          </cell>
          <cell r="K1223" t="str">
            <v>SL 96 GL EOW GREENWASTE 1</v>
          </cell>
          <cell r="S1223">
            <v>0</v>
          </cell>
          <cell r="T1223">
            <v>0</v>
          </cell>
          <cell r="U1223">
            <v>2438.59</v>
          </cell>
          <cell r="V1223">
            <v>0</v>
          </cell>
          <cell r="W1223">
            <v>0</v>
          </cell>
          <cell r="X1223">
            <v>0</v>
          </cell>
          <cell r="Y1223">
            <v>0</v>
          </cell>
          <cell r="Z1223">
            <v>0</v>
          </cell>
          <cell r="AA1223">
            <v>0</v>
          </cell>
          <cell r="AB1223">
            <v>0</v>
          </cell>
          <cell r="AC1223">
            <v>0</v>
          </cell>
          <cell r="AD1223">
            <v>0</v>
          </cell>
        </row>
        <row r="1224">
          <cell r="B1224" t="str">
            <v>CITY OF SHELTON-CONTRACTRESIDENTIAL35RE1</v>
          </cell>
          <cell r="J1224" t="str">
            <v>35RE1</v>
          </cell>
          <cell r="K1224" t="str">
            <v>1-35 GAL CART EOW SVC</v>
          </cell>
          <cell r="S1224">
            <v>0</v>
          </cell>
          <cell r="T1224">
            <v>0</v>
          </cell>
          <cell r="U1224">
            <v>24.8</v>
          </cell>
          <cell r="V1224">
            <v>0</v>
          </cell>
          <cell r="W1224">
            <v>0</v>
          </cell>
          <cell r="X1224">
            <v>0</v>
          </cell>
          <cell r="Y1224">
            <v>0</v>
          </cell>
          <cell r="Z1224">
            <v>0</v>
          </cell>
          <cell r="AA1224">
            <v>0</v>
          </cell>
          <cell r="AB1224">
            <v>0</v>
          </cell>
          <cell r="AC1224">
            <v>0</v>
          </cell>
          <cell r="AD1224">
            <v>0</v>
          </cell>
        </row>
        <row r="1225">
          <cell r="B1225" t="str">
            <v>CITY OF SHELTON-CONTRACTRESIDENTIAL64RE1</v>
          </cell>
          <cell r="J1225" t="str">
            <v>64RE1</v>
          </cell>
          <cell r="K1225" t="str">
            <v>1-64 GAL EOW</v>
          </cell>
          <cell r="S1225">
            <v>0</v>
          </cell>
          <cell r="T1225">
            <v>0</v>
          </cell>
          <cell r="U1225">
            <v>-31.12</v>
          </cell>
          <cell r="V1225">
            <v>0</v>
          </cell>
          <cell r="W1225">
            <v>0</v>
          </cell>
          <cell r="X1225">
            <v>0</v>
          </cell>
          <cell r="Y1225">
            <v>0</v>
          </cell>
          <cell r="Z1225">
            <v>0</v>
          </cell>
          <cell r="AA1225">
            <v>0</v>
          </cell>
          <cell r="AB1225">
            <v>0</v>
          </cell>
          <cell r="AC1225">
            <v>0</v>
          </cell>
          <cell r="AD1225">
            <v>0</v>
          </cell>
        </row>
        <row r="1226">
          <cell r="B1226" t="str">
            <v>CITY OF SHELTON-CONTRACTRESIDENTIAL96RE1</v>
          </cell>
          <cell r="J1226" t="str">
            <v>96RE1</v>
          </cell>
          <cell r="K1226" t="str">
            <v>1-96 GAL EOW</v>
          </cell>
          <cell r="S1226">
            <v>0</v>
          </cell>
          <cell r="T1226">
            <v>0</v>
          </cell>
          <cell r="U1226">
            <v>0</v>
          </cell>
          <cell r="V1226">
            <v>0</v>
          </cell>
          <cell r="W1226">
            <v>0</v>
          </cell>
          <cell r="X1226">
            <v>0</v>
          </cell>
          <cell r="Y1226">
            <v>0</v>
          </cell>
          <cell r="Z1226">
            <v>0</v>
          </cell>
          <cell r="AA1226">
            <v>0</v>
          </cell>
          <cell r="AB1226">
            <v>0</v>
          </cell>
          <cell r="AC1226">
            <v>0</v>
          </cell>
          <cell r="AD1226">
            <v>0</v>
          </cell>
        </row>
        <row r="1227">
          <cell r="B1227" t="str">
            <v>CITY OF SHELTON-CONTRACTRESIDENTIALEP300-RES</v>
          </cell>
          <cell r="J1227" t="str">
            <v>EP300-RES</v>
          </cell>
          <cell r="K1227" t="str">
            <v>EXTRA PICKUP 300 GL - RES</v>
          </cell>
          <cell r="S1227">
            <v>0</v>
          </cell>
          <cell r="T1227">
            <v>0</v>
          </cell>
          <cell r="U1227">
            <v>248.3</v>
          </cell>
          <cell r="V1227">
            <v>0</v>
          </cell>
          <cell r="W1227">
            <v>0</v>
          </cell>
          <cell r="X1227">
            <v>0</v>
          </cell>
          <cell r="Y1227">
            <v>0</v>
          </cell>
          <cell r="Z1227">
            <v>0</v>
          </cell>
          <cell r="AA1227">
            <v>0</v>
          </cell>
          <cell r="AB1227">
            <v>0</v>
          </cell>
          <cell r="AC1227">
            <v>0</v>
          </cell>
          <cell r="AD1227">
            <v>0</v>
          </cell>
        </row>
        <row r="1228">
          <cell r="B1228" t="str">
            <v>CITY OF SHELTON-CONTRACTRESIDENTIALEP35-RES</v>
          </cell>
          <cell r="J1228" t="str">
            <v>EP35-RES</v>
          </cell>
          <cell r="K1228" t="str">
            <v>EXTRA PICKUP 35 GL - RES</v>
          </cell>
          <cell r="S1228">
            <v>0</v>
          </cell>
          <cell r="T1228">
            <v>0</v>
          </cell>
          <cell r="U1228">
            <v>828</v>
          </cell>
          <cell r="V1228">
            <v>0</v>
          </cell>
          <cell r="W1228">
            <v>0</v>
          </cell>
          <cell r="X1228">
            <v>0</v>
          </cell>
          <cell r="Y1228">
            <v>0</v>
          </cell>
          <cell r="Z1228">
            <v>0</v>
          </cell>
          <cell r="AA1228">
            <v>0</v>
          </cell>
          <cell r="AB1228">
            <v>0</v>
          </cell>
          <cell r="AC1228">
            <v>0</v>
          </cell>
          <cell r="AD1228">
            <v>0</v>
          </cell>
        </row>
        <row r="1229">
          <cell r="B1229" t="str">
            <v>CITY OF SHELTON-CONTRACTRESIDENTIALEP64-RES</v>
          </cell>
          <cell r="J1229" t="str">
            <v>EP64-RES</v>
          </cell>
          <cell r="K1229" t="str">
            <v>EXTRA PICKUP 64 GL - RES</v>
          </cell>
          <cell r="S1229">
            <v>0</v>
          </cell>
          <cell r="T1229">
            <v>0</v>
          </cell>
          <cell r="U1229">
            <v>218.46</v>
          </cell>
          <cell r="V1229">
            <v>0</v>
          </cell>
          <cell r="W1229">
            <v>0</v>
          </cell>
          <cell r="X1229">
            <v>0</v>
          </cell>
          <cell r="Y1229">
            <v>0</v>
          </cell>
          <cell r="Z1229">
            <v>0</v>
          </cell>
          <cell r="AA1229">
            <v>0</v>
          </cell>
          <cell r="AB1229">
            <v>0</v>
          </cell>
          <cell r="AC1229">
            <v>0</v>
          </cell>
          <cell r="AD1229">
            <v>0</v>
          </cell>
        </row>
        <row r="1230">
          <cell r="B1230" t="str">
            <v>CITY OF SHELTON-CONTRACTRESIDENTIALEP96-RES</v>
          </cell>
          <cell r="J1230" t="str">
            <v>EP96-RES</v>
          </cell>
          <cell r="K1230" t="str">
            <v>EXTRA PICKUP 96 GL - RES</v>
          </cell>
          <cell r="S1230">
            <v>0</v>
          </cell>
          <cell r="T1230">
            <v>0</v>
          </cell>
          <cell r="U1230">
            <v>106.2</v>
          </cell>
          <cell r="V1230">
            <v>0</v>
          </cell>
          <cell r="W1230">
            <v>0</v>
          </cell>
          <cell r="X1230">
            <v>0</v>
          </cell>
          <cell r="Y1230">
            <v>0</v>
          </cell>
          <cell r="Z1230">
            <v>0</v>
          </cell>
          <cell r="AA1230">
            <v>0</v>
          </cell>
          <cell r="AB1230">
            <v>0</v>
          </cell>
          <cell r="AC1230">
            <v>0</v>
          </cell>
          <cell r="AD1230">
            <v>0</v>
          </cell>
        </row>
        <row r="1231">
          <cell r="B1231" t="str">
            <v>CITY OF SHELTON-CONTRACTRESIDENTIALREDELIVER</v>
          </cell>
          <cell r="J1231" t="str">
            <v>REDELIVER</v>
          </cell>
          <cell r="K1231" t="str">
            <v>DELIVERY CHARGE</v>
          </cell>
          <cell r="S1231">
            <v>0</v>
          </cell>
          <cell r="T1231">
            <v>0</v>
          </cell>
          <cell r="U1231">
            <v>137.28</v>
          </cell>
          <cell r="V1231">
            <v>0</v>
          </cell>
          <cell r="W1231">
            <v>0</v>
          </cell>
          <cell r="X1231">
            <v>0</v>
          </cell>
          <cell r="Y1231">
            <v>0</v>
          </cell>
          <cell r="Z1231">
            <v>0</v>
          </cell>
          <cell r="AA1231">
            <v>0</v>
          </cell>
          <cell r="AB1231">
            <v>0</v>
          </cell>
          <cell r="AC1231">
            <v>0</v>
          </cell>
          <cell r="AD1231">
            <v>0</v>
          </cell>
        </row>
        <row r="1232">
          <cell r="B1232" t="str">
            <v>CITY OF SHELTON-CONTRACTSURCFUEL-COM MASON</v>
          </cell>
          <cell r="J1232" t="str">
            <v>FUEL-COM MASON</v>
          </cell>
          <cell r="K1232" t="str">
            <v>FUEL &amp; MATERIAL SURCHARGE</v>
          </cell>
          <cell r="S1232">
            <v>0</v>
          </cell>
          <cell r="T1232">
            <v>0</v>
          </cell>
          <cell r="U1232">
            <v>0</v>
          </cell>
          <cell r="V1232">
            <v>0</v>
          </cell>
          <cell r="W1232">
            <v>0</v>
          </cell>
          <cell r="X1232">
            <v>0</v>
          </cell>
          <cell r="Y1232">
            <v>0</v>
          </cell>
          <cell r="Z1232">
            <v>0</v>
          </cell>
          <cell r="AA1232">
            <v>0</v>
          </cell>
          <cell r="AB1232">
            <v>0</v>
          </cell>
          <cell r="AC1232">
            <v>0</v>
          </cell>
          <cell r="AD1232">
            <v>0</v>
          </cell>
        </row>
        <row r="1233">
          <cell r="B1233" t="str">
            <v>CITY OF SHELTON-CONTRACTSURCFUEL-RES MASON</v>
          </cell>
          <cell r="J1233" t="str">
            <v>FUEL-RES MASON</v>
          </cell>
          <cell r="K1233" t="str">
            <v>FUEL &amp; MATERIAL SURCHARGE</v>
          </cell>
          <cell r="S1233">
            <v>0</v>
          </cell>
          <cell r="T1233">
            <v>0</v>
          </cell>
          <cell r="U1233">
            <v>0</v>
          </cell>
          <cell r="V1233">
            <v>0</v>
          </cell>
          <cell r="W1233">
            <v>0</v>
          </cell>
          <cell r="X1233">
            <v>0</v>
          </cell>
          <cell r="Y1233">
            <v>0</v>
          </cell>
          <cell r="Z1233">
            <v>0</v>
          </cell>
          <cell r="AA1233">
            <v>0</v>
          </cell>
          <cell r="AB1233">
            <v>0</v>
          </cell>
          <cell r="AC1233">
            <v>0</v>
          </cell>
          <cell r="AD1233">
            <v>0</v>
          </cell>
        </row>
        <row r="1234">
          <cell r="B1234" t="str">
            <v>CITY OF SHELTON-CONTRACTSURCFUEL-COM MASON</v>
          </cell>
          <cell r="J1234" t="str">
            <v>FUEL-COM MASON</v>
          </cell>
          <cell r="K1234" t="str">
            <v>FUEL &amp; MATERIAL SURCHARGE</v>
          </cell>
          <cell r="S1234">
            <v>0</v>
          </cell>
          <cell r="T1234">
            <v>0</v>
          </cell>
          <cell r="U1234">
            <v>0</v>
          </cell>
          <cell r="V1234">
            <v>0</v>
          </cell>
          <cell r="W1234">
            <v>0</v>
          </cell>
          <cell r="X1234">
            <v>0</v>
          </cell>
          <cell r="Y1234">
            <v>0</v>
          </cell>
          <cell r="Z1234">
            <v>0</v>
          </cell>
          <cell r="AA1234">
            <v>0</v>
          </cell>
          <cell r="AB1234">
            <v>0</v>
          </cell>
          <cell r="AC1234">
            <v>0</v>
          </cell>
          <cell r="AD1234">
            <v>0</v>
          </cell>
        </row>
        <row r="1235">
          <cell r="B1235" t="str">
            <v>CITY OF SHELTON-CONTRACTSURCFUEL-RES MASON</v>
          </cell>
          <cell r="J1235" t="str">
            <v>FUEL-RES MASON</v>
          </cell>
          <cell r="K1235" t="str">
            <v>FUEL &amp; MATERIAL SURCHARGE</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CITY OF SHELTON-CONTRACTSURCFUEL-RES MASON</v>
          </cell>
          <cell r="J1236" t="str">
            <v>FUEL-RES MASON</v>
          </cell>
          <cell r="K1236" t="str">
            <v>FUEL &amp; MATERIAL SURCHARGE</v>
          </cell>
          <cell r="S1236">
            <v>0</v>
          </cell>
          <cell r="T1236">
            <v>0</v>
          </cell>
          <cell r="U1236">
            <v>0</v>
          </cell>
          <cell r="V1236">
            <v>0</v>
          </cell>
          <cell r="W1236">
            <v>0</v>
          </cell>
          <cell r="X1236">
            <v>0</v>
          </cell>
          <cell r="Y1236">
            <v>0</v>
          </cell>
          <cell r="Z1236">
            <v>0</v>
          </cell>
          <cell r="AA1236">
            <v>0</v>
          </cell>
          <cell r="AB1236">
            <v>0</v>
          </cell>
          <cell r="AC1236">
            <v>0</v>
          </cell>
          <cell r="AD1236">
            <v>0</v>
          </cell>
        </row>
        <row r="1237">
          <cell r="B1237" t="str">
            <v>CITY OF SHELTON-CONTRACTTAXESCITY OF SHELTON</v>
          </cell>
          <cell r="J1237" t="str">
            <v>CITY OF SHELTON</v>
          </cell>
          <cell r="K1237" t="str">
            <v>41.9% CITY UTILITY TAX</v>
          </cell>
          <cell r="S1237">
            <v>0</v>
          </cell>
          <cell r="T1237">
            <v>0</v>
          </cell>
          <cell r="U1237">
            <v>26758.3</v>
          </cell>
          <cell r="V1237">
            <v>0</v>
          </cell>
          <cell r="W1237">
            <v>0</v>
          </cell>
          <cell r="X1237">
            <v>0</v>
          </cell>
          <cell r="Y1237">
            <v>0</v>
          </cell>
          <cell r="Z1237">
            <v>0</v>
          </cell>
          <cell r="AA1237">
            <v>0</v>
          </cell>
          <cell r="AB1237">
            <v>0</v>
          </cell>
          <cell r="AC1237">
            <v>0</v>
          </cell>
          <cell r="AD1237">
            <v>0</v>
          </cell>
        </row>
        <row r="1238">
          <cell r="B1238" t="str">
            <v>CITY OF SHELTON-CONTRACTTAXESCITY OF SHELTON UTILITY</v>
          </cell>
          <cell r="J1238" t="str">
            <v>CITY OF SHELTON UTILITY</v>
          </cell>
          <cell r="K1238" t="str">
            <v>CONTRACT UTILITY ONLY</v>
          </cell>
          <cell r="S1238">
            <v>0</v>
          </cell>
          <cell r="T1238">
            <v>0</v>
          </cell>
          <cell r="U1238">
            <v>121.01</v>
          </cell>
          <cell r="V1238">
            <v>0</v>
          </cell>
          <cell r="W1238">
            <v>0</v>
          </cell>
          <cell r="X1238">
            <v>0</v>
          </cell>
          <cell r="Y1238">
            <v>0</v>
          </cell>
          <cell r="Z1238">
            <v>0</v>
          </cell>
          <cell r="AA1238">
            <v>0</v>
          </cell>
          <cell r="AB1238">
            <v>0</v>
          </cell>
          <cell r="AC1238">
            <v>0</v>
          </cell>
          <cell r="AD1238">
            <v>0</v>
          </cell>
        </row>
        <row r="1239">
          <cell r="B1239" t="str">
            <v>CITY OF SHELTON-CONTRACTTAXESREF</v>
          </cell>
          <cell r="J1239" t="str">
            <v>REF</v>
          </cell>
          <cell r="K1239" t="str">
            <v>3.6% WA Refuse Tax</v>
          </cell>
          <cell r="S1239">
            <v>0</v>
          </cell>
          <cell r="T1239">
            <v>0</v>
          </cell>
          <cell r="U1239">
            <v>1.49</v>
          </cell>
          <cell r="V1239">
            <v>0</v>
          </cell>
          <cell r="W1239">
            <v>0</v>
          </cell>
          <cell r="X1239">
            <v>0</v>
          </cell>
          <cell r="Y1239">
            <v>0</v>
          </cell>
          <cell r="Z1239">
            <v>0</v>
          </cell>
          <cell r="AA1239">
            <v>0</v>
          </cell>
          <cell r="AB1239">
            <v>0</v>
          </cell>
          <cell r="AC1239">
            <v>0</v>
          </cell>
          <cell r="AD1239">
            <v>0</v>
          </cell>
        </row>
        <row r="1240">
          <cell r="B1240" t="str">
            <v>CITY OF SHELTON-CONTRACTTAXESSHELTON SALES TAX</v>
          </cell>
          <cell r="J1240" t="str">
            <v>SHELTON SALES TAX</v>
          </cell>
          <cell r="K1240" t="str">
            <v>8.8% Sales Tax</v>
          </cell>
          <cell r="S1240">
            <v>0</v>
          </cell>
          <cell r="T1240">
            <v>0</v>
          </cell>
          <cell r="U1240">
            <v>3.12</v>
          </cell>
          <cell r="V1240">
            <v>0</v>
          </cell>
          <cell r="W1240">
            <v>0</v>
          </cell>
          <cell r="X1240">
            <v>0</v>
          </cell>
          <cell r="Y1240">
            <v>0</v>
          </cell>
          <cell r="Z1240">
            <v>0</v>
          </cell>
          <cell r="AA1240">
            <v>0</v>
          </cell>
          <cell r="AB1240">
            <v>0</v>
          </cell>
          <cell r="AC1240">
            <v>0</v>
          </cell>
          <cell r="AD1240">
            <v>0</v>
          </cell>
        </row>
        <row r="1241">
          <cell r="B1241" t="str">
            <v>CITY OF SHELTON-CONTRACTTAXESSHELTON WA REFUSE</v>
          </cell>
          <cell r="J1241" t="str">
            <v>SHELTON WA REFUSE</v>
          </cell>
          <cell r="K1241" t="str">
            <v>3.6% WA Refuse Tax</v>
          </cell>
          <cell r="S1241">
            <v>0</v>
          </cell>
          <cell r="T1241">
            <v>0</v>
          </cell>
          <cell r="U1241">
            <v>2296.7800000000002</v>
          </cell>
          <cell r="V1241">
            <v>0</v>
          </cell>
          <cell r="W1241">
            <v>0</v>
          </cell>
          <cell r="X1241">
            <v>0</v>
          </cell>
          <cell r="Y1241">
            <v>0</v>
          </cell>
          <cell r="Z1241">
            <v>0</v>
          </cell>
          <cell r="AA1241">
            <v>0</v>
          </cell>
          <cell r="AB1241">
            <v>0</v>
          </cell>
          <cell r="AC1241">
            <v>0</v>
          </cell>
          <cell r="AD1241">
            <v>0</v>
          </cell>
        </row>
        <row r="1242">
          <cell r="B1242" t="str">
            <v>CITY OF SHELTON-CONTRACTTAXESCITY OF SHELTON</v>
          </cell>
          <cell r="J1242" t="str">
            <v>CITY OF SHELTON</v>
          </cell>
          <cell r="K1242" t="str">
            <v>41.9% CITY UTILITY TAX</v>
          </cell>
          <cell r="S1242">
            <v>0</v>
          </cell>
          <cell r="T1242">
            <v>0</v>
          </cell>
          <cell r="U1242">
            <v>20486.45</v>
          </cell>
          <cell r="V1242">
            <v>0</v>
          </cell>
          <cell r="W1242">
            <v>0</v>
          </cell>
          <cell r="X1242">
            <v>0</v>
          </cell>
          <cell r="Y1242">
            <v>0</v>
          </cell>
          <cell r="Z1242">
            <v>0</v>
          </cell>
          <cell r="AA1242">
            <v>0</v>
          </cell>
          <cell r="AB1242">
            <v>0</v>
          </cell>
          <cell r="AC1242">
            <v>0</v>
          </cell>
          <cell r="AD1242">
            <v>0</v>
          </cell>
        </row>
        <row r="1243">
          <cell r="B1243" t="str">
            <v>CITY OF SHELTON-CONTRACTTAXESCITY OF SHELTON UTILITY</v>
          </cell>
          <cell r="J1243" t="str">
            <v>CITY OF SHELTON UTILITY</v>
          </cell>
          <cell r="K1243" t="str">
            <v>CONTRACT UTILITY ONLY</v>
          </cell>
          <cell r="S1243">
            <v>0</v>
          </cell>
          <cell r="T1243">
            <v>0</v>
          </cell>
          <cell r="U1243">
            <v>40.56</v>
          </cell>
          <cell r="V1243">
            <v>0</v>
          </cell>
          <cell r="W1243">
            <v>0</v>
          </cell>
          <cell r="X1243">
            <v>0</v>
          </cell>
          <cell r="Y1243">
            <v>0</v>
          </cell>
          <cell r="Z1243">
            <v>0</v>
          </cell>
          <cell r="AA1243">
            <v>0</v>
          </cell>
          <cell r="AB1243">
            <v>0</v>
          </cell>
          <cell r="AC1243">
            <v>0</v>
          </cell>
          <cell r="AD1243">
            <v>0</v>
          </cell>
        </row>
        <row r="1244">
          <cell r="B1244" t="str">
            <v>CITY OF SHELTON-CONTRACTTAXESREF</v>
          </cell>
          <cell r="J1244" t="str">
            <v>REF</v>
          </cell>
          <cell r="K1244" t="str">
            <v>3.6% WA Refuse Tax</v>
          </cell>
          <cell r="S1244">
            <v>0</v>
          </cell>
          <cell r="T1244">
            <v>0</v>
          </cell>
          <cell r="U1244">
            <v>12.51</v>
          </cell>
          <cell r="V1244">
            <v>0</v>
          </cell>
          <cell r="W1244">
            <v>0</v>
          </cell>
          <cell r="X1244">
            <v>0</v>
          </cell>
          <cell r="Y1244">
            <v>0</v>
          </cell>
          <cell r="Z1244">
            <v>0</v>
          </cell>
          <cell r="AA1244">
            <v>0</v>
          </cell>
          <cell r="AB1244">
            <v>0</v>
          </cell>
          <cell r="AC1244">
            <v>0</v>
          </cell>
          <cell r="AD1244">
            <v>0</v>
          </cell>
        </row>
        <row r="1245">
          <cell r="B1245" t="str">
            <v>CITY OF SHELTON-CONTRACTTAXESSHELTON SALES TAX</v>
          </cell>
          <cell r="J1245" t="str">
            <v>SHELTON SALES TAX</v>
          </cell>
          <cell r="K1245" t="str">
            <v>8.8% Sales Tax</v>
          </cell>
          <cell r="S1245">
            <v>0</v>
          </cell>
          <cell r="T1245">
            <v>0</v>
          </cell>
          <cell r="U1245">
            <v>9.1199999999999992</v>
          </cell>
          <cell r="V1245">
            <v>0</v>
          </cell>
          <cell r="W1245">
            <v>0</v>
          </cell>
          <cell r="X1245">
            <v>0</v>
          </cell>
          <cell r="Y1245">
            <v>0</v>
          </cell>
          <cell r="Z1245">
            <v>0</v>
          </cell>
          <cell r="AA1245">
            <v>0</v>
          </cell>
          <cell r="AB1245">
            <v>0</v>
          </cell>
          <cell r="AC1245">
            <v>0</v>
          </cell>
          <cell r="AD1245">
            <v>0</v>
          </cell>
        </row>
        <row r="1246">
          <cell r="B1246" t="str">
            <v>CITY OF SHELTON-CONTRACTTAXESSHELTON UNREG REFUSE</v>
          </cell>
          <cell r="J1246" t="str">
            <v>SHELTON UNREG REFUSE</v>
          </cell>
          <cell r="K1246" t="str">
            <v>3.6% WA STATE REFUSE TAX</v>
          </cell>
          <cell r="S1246">
            <v>0</v>
          </cell>
          <cell r="T1246">
            <v>0</v>
          </cell>
          <cell r="U1246">
            <v>0.56000000000000005</v>
          </cell>
          <cell r="V1246">
            <v>0</v>
          </cell>
          <cell r="W1246">
            <v>0</v>
          </cell>
          <cell r="X1246">
            <v>0</v>
          </cell>
          <cell r="Y1246">
            <v>0</v>
          </cell>
          <cell r="Z1246">
            <v>0</v>
          </cell>
          <cell r="AA1246">
            <v>0</v>
          </cell>
          <cell r="AB1246">
            <v>0</v>
          </cell>
          <cell r="AC1246">
            <v>0</v>
          </cell>
          <cell r="AD1246">
            <v>0</v>
          </cell>
        </row>
        <row r="1247">
          <cell r="B1247" t="str">
            <v>CITY OF SHELTON-CONTRACTTAXESSHELTON WA REFUSE</v>
          </cell>
          <cell r="J1247" t="str">
            <v>SHELTON WA REFUSE</v>
          </cell>
          <cell r="K1247" t="str">
            <v>3.6% WA Refuse Tax</v>
          </cell>
          <cell r="S1247">
            <v>0</v>
          </cell>
          <cell r="T1247">
            <v>0</v>
          </cell>
          <cell r="U1247">
            <v>1664.75</v>
          </cell>
          <cell r="V1247">
            <v>0</v>
          </cell>
          <cell r="W1247">
            <v>0</v>
          </cell>
          <cell r="X1247">
            <v>0</v>
          </cell>
          <cell r="Y1247">
            <v>0</v>
          </cell>
          <cell r="Z1247">
            <v>0</v>
          </cell>
          <cell r="AA1247">
            <v>0</v>
          </cell>
          <cell r="AB1247">
            <v>0</v>
          </cell>
          <cell r="AC1247">
            <v>0</v>
          </cell>
          <cell r="AD1247">
            <v>0</v>
          </cell>
        </row>
        <row r="1248">
          <cell r="B1248" t="str">
            <v>CITY OF SHELTON-CONTRACTTAXESCITY OF SHELTON</v>
          </cell>
          <cell r="J1248" t="str">
            <v>CITY OF SHELTON</v>
          </cell>
          <cell r="K1248" t="str">
            <v>41.9% CITY UTILITY TAX</v>
          </cell>
          <cell r="S1248">
            <v>0</v>
          </cell>
          <cell r="T1248">
            <v>0</v>
          </cell>
          <cell r="U1248">
            <v>6.52</v>
          </cell>
          <cell r="V1248">
            <v>0</v>
          </cell>
          <cell r="W1248">
            <v>0</v>
          </cell>
          <cell r="X1248">
            <v>0</v>
          </cell>
          <cell r="Y1248">
            <v>0</v>
          </cell>
          <cell r="Z1248">
            <v>0</v>
          </cell>
          <cell r="AA1248">
            <v>0</v>
          </cell>
          <cell r="AB1248">
            <v>0</v>
          </cell>
          <cell r="AC1248">
            <v>0</v>
          </cell>
          <cell r="AD1248">
            <v>0</v>
          </cell>
        </row>
        <row r="1249">
          <cell r="B1249" t="str">
            <v>CITY OF SHELTON-CONTRACTTAXESSHELTON WA REFUSE</v>
          </cell>
          <cell r="J1249" t="str">
            <v>SHELTON WA REFUSE</v>
          </cell>
          <cell r="K1249" t="str">
            <v>3.6% WA Refuse Tax</v>
          </cell>
          <cell r="S1249">
            <v>0</v>
          </cell>
          <cell r="T1249">
            <v>0</v>
          </cell>
          <cell r="U1249">
            <v>0.56000000000000005</v>
          </cell>
          <cell r="V1249">
            <v>0</v>
          </cell>
          <cell r="W1249">
            <v>0</v>
          </cell>
          <cell r="X1249">
            <v>0</v>
          </cell>
          <cell r="Y1249">
            <v>0</v>
          </cell>
          <cell r="Z1249">
            <v>0</v>
          </cell>
          <cell r="AA1249">
            <v>0</v>
          </cell>
          <cell r="AB1249">
            <v>0</v>
          </cell>
          <cell r="AC1249">
            <v>0</v>
          </cell>
          <cell r="AD1249">
            <v>0</v>
          </cell>
        </row>
        <row r="1250">
          <cell r="B1250" t="str">
            <v>CITY of SHELTON-REGULATEDACCOUNTING ADJUSTMENTSFINCHG</v>
          </cell>
          <cell r="J1250" t="str">
            <v>FINCHG</v>
          </cell>
          <cell r="K1250" t="str">
            <v>LATE FEE</v>
          </cell>
          <cell r="S1250">
            <v>0</v>
          </cell>
          <cell r="T1250">
            <v>0</v>
          </cell>
          <cell r="U1250">
            <v>45.44</v>
          </cell>
          <cell r="V1250">
            <v>0</v>
          </cell>
          <cell r="W1250">
            <v>0</v>
          </cell>
          <cell r="X1250">
            <v>0</v>
          </cell>
          <cell r="Y1250">
            <v>0</v>
          </cell>
          <cell r="Z1250">
            <v>0</v>
          </cell>
          <cell r="AA1250">
            <v>0</v>
          </cell>
          <cell r="AB1250">
            <v>0</v>
          </cell>
          <cell r="AC1250">
            <v>0</v>
          </cell>
          <cell r="AD1250">
            <v>0</v>
          </cell>
        </row>
        <row r="1251">
          <cell r="B1251" t="str">
            <v>CITY of SHELTON-REGULATEDACCOUNTING ADJUSTMENTSFINCHG</v>
          </cell>
          <cell r="J1251" t="str">
            <v>FINCHG</v>
          </cell>
          <cell r="K1251" t="str">
            <v>LATE FEE</v>
          </cell>
          <cell r="S1251">
            <v>0</v>
          </cell>
          <cell r="T1251">
            <v>0</v>
          </cell>
          <cell r="U1251">
            <v>7.13</v>
          </cell>
          <cell r="V1251">
            <v>0</v>
          </cell>
          <cell r="W1251">
            <v>0</v>
          </cell>
          <cell r="X1251">
            <v>0</v>
          </cell>
          <cell r="Y1251">
            <v>0</v>
          </cell>
          <cell r="Z1251">
            <v>0</v>
          </cell>
          <cell r="AA1251">
            <v>0</v>
          </cell>
          <cell r="AB1251">
            <v>0</v>
          </cell>
          <cell r="AC1251">
            <v>0</v>
          </cell>
          <cell r="AD1251">
            <v>0</v>
          </cell>
        </row>
        <row r="1252">
          <cell r="B1252" t="str">
            <v>CITY of SHELTON-REGULATEDACCOUNTING ADJUSTMENTSMM</v>
          </cell>
          <cell r="J1252" t="str">
            <v>MM</v>
          </cell>
          <cell r="K1252" t="str">
            <v>MOVE MONEY</v>
          </cell>
          <cell r="S1252">
            <v>0</v>
          </cell>
          <cell r="T1252">
            <v>0</v>
          </cell>
          <cell r="U1252">
            <v>-425.96</v>
          </cell>
          <cell r="V1252">
            <v>0</v>
          </cell>
          <cell r="W1252">
            <v>0</v>
          </cell>
          <cell r="X1252">
            <v>0</v>
          </cell>
          <cell r="Y1252">
            <v>0</v>
          </cell>
          <cell r="Z1252">
            <v>0</v>
          </cell>
          <cell r="AA1252">
            <v>0</v>
          </cell>
          <cell r="AB1252">
            <v>0</v>
          </cell>
          <cell r="AC1252">
            <v>0</v>
          </cell>
          <cell r="AD1252">
            <v>0</v>
          </cell>
        </row>
        <row r="1253">
          <cell r="B1253" t="str">
            <v>CITY of SHELTON-REGULATEDCOMMERCIAL - REARLOADR1.5YDRENTM</v>
          </cell>
          <cell r="J1253" t="str">
            <v>R1.5YDRENTM</v>
          </cell>
          <cell r="K1253" t="str">
            <v>1.5YD CONTAINER RENT-MTH</v>
          </cell>
          <cell r="S1253">
            <v>0</v>
          </cell>
          <cell r="T1253">
            <v>0</v>
          </cell>
          <cell r="U1253">
            <v>9.5399999999999991</v>
          </cell>
          <cell r="V1253">
            <v>0</v>
          </cell>
          <cell r="W1253">
            <v>0</v>
          </cell>
          <cell r="X1253">
            <v>0</v>
          </cell>
          <cell r="Y1253">
            <v>0</v>
          </cell>
          <cell r="Z1253">
            <v>0</v>
          </cell>
          <cell r="AA1253">
            <v>0</v>
          </cell>
          <cell r="AB1253">
            <v>0</v>
          </cell>
          <cell r="AC1253">
            <v>0</v>
          </cell>
          <cell r="AD1253">
            <v>0</v>
          </cell>
        </row>
        <row r="1254">
          <cell r="B1254" t="str">
            <v>CITY of SHELTON-REGULATEDCOMMERCIAL - REARLOADR1.5YDWM</v>
          </cell>
          <cell r="J1254" t="str">
            <v>R1.5YDWM</v>
          </cell>
          <cell r="K1254" t="str">
            <v>1.5 YD 1X WEEKLY</v>
          </cell>
          <cell r="S1254">
            <v>0</v>
          </cell>
          <cell r="T1254">
            <v>0</v>
          </cell>
          <cell r="U1254">
            <v>80.47</v>
          </cell>
          <cell r="V1254">
            <v>0</v>
          </cell>
          <cell r="W1254">
            <v>0</v>
          </cell>
          <cell r="X1254">
            <v>0</v>
          </cell>
          <cell r="Y1254">
            <v>0</v>
          </cell>
          <cell r="Z1254">
            <v>0</v>
          </cell>
          <cell r="AA1254">
            <v>0</v>
          </cell>
          <cell r="AB1254">
            <v>0</v>
          </cell>
          <cell r="AC1254">
            <v>0</v>
          </cell>
          <cell r="AD1254">
            <v>0</v>
          </cell>
        </row>
        <row r="1255">
          <cell r="B1255" t="str">
            <v>CITY of SHELTON-REGULATEDCOMMERCIAL - REARLOADR2YDRENTM</v>
          </cell>
          <cell r="J1255" t="str">
            <v>R2YDRENTM</v>
          </cell>
          <cell r="K1255" t="str">
            <v>2YD CONTAINER RENT-MTHLY</v>
          </cell>
          <cell r="S1255">
            <v>0</v>
          </cell>
          <cell r="T1255">
            <v>0</v>
          </cell>
          <cell r="U1255">
            <v>27.54</v>
          </cell>
          <cell r="V1255">
            <v>0</v>
          </cell>
          <cell r="W1255">
            <v>0</v>
          </cell>
          <cell r="X1255">
            <v>0</v>
          </cell>
          <cell r="Y1255">
            <v>0</v>
          </cell>
          <cell r="Z1255">
            <v>0</v>
          </cell>
          <cell r="AA1255">
            <v>0</v>
          </cell>
          <cell r="AB1255">
            <v>0</v>
          </cell>
          <cell r="AC1255">
            <v>0</v>
          </cell>
          <cell r="AD1255">
            <v>0</v>
          </cell>
        </row>
        <row r="1256">
          <cell r="B1256" t="str">
            <v>CITY of SHELTON-REGULATEDCOMMERCIAL - REARLOADR2YDW</v>
          </cell>
          <cell r="J1256" t="str">
            <v>R2YDW</v>
          </cell>
          <cell r="K1256" t="str">
            <v>2 YD 1X WEEKLY</v>
          </cell>
          <cell r="S1256">
            <v>0</v>
          </cell>
          <cell r="T1256">
            <v>0</v>
          </cell>
          <cell r="U1256">
            <v>215.64</v>
          </cell>
          <cell r="V1256">
            <v>0</v>
          </cell>
          <cell r="W1256">
            <v>0</v>
          </cell>
          <cell r="X1256">
            <v>0</v>
          </cell>
          <cell r="Y1256">
            <v>0</v>
          </cell>
          <cell r="Z1256">
            <v>0</v>
          </cell>
          <cell r="AA1256">
            <v>0</v>
          </cell>
          <cell r="AB1256">
            <v>0</v>
          </cell>
          <cell r="AC1256">
            <v>0</v>
          </cell>
          <cell r="AD1256">
            <v>0</v>
          </cell>
        </row>
        <row r="1257">
          <cell r="B1257" t="str">
            <v>CITY of SHELTON-REGULATEDCOMMERCIAL - REARLOADUNLOCKREF</v>
          </cell>
          <cell r="J1257" t="str">
            <v>UNLOCKREF</v>
          </cell>
          <cell r="K1257" t="str">
            <v>UNLOCK / UNLATCH REFUSE</v>
          </cell>
          <cell r="S1257">
            <v>0</v>
          </cell>
          <cell r="T1257">
            <v>0</v>
          </cell>
          <cell r="U1257">
            <v>10.119999999999999</v>
          </cell>
          <cell r="V1257">
            <v>0</v>
          </cell>
          <cell r="W1257">
            <v>0</v>
          </cell>
          <cell r="X1257">
            <v>0</v>
          </cell>
          <cell r="Y1257">
            <v>0</v>
          </cell>
          <cell r="Z1257">
            <v>0</v>
          </cell>
          <cell r="AA1257">
            <v>0</v>
          </cell>
          <cell r="AB1257">
            <v>0</v>
          </cell>
          <cell r="AC1257">
            <v>0</v>
          </cell>
          <cell r="AD1257">
            <v>0</v>
          </cell>
        </row>
        <row r="1258">
          <cell r="B1258" t="str">
            <v>CITY of SHELTON-REGULATEDPAYMENTSCC-KOL</v>
          </cell>
          <cell r="J1258" t="str">
            <v>CC-KOL</v>
          </cell>
          <cell r="K1258" t="str">
            <v>ONLINE PAYMENT-CC</v>
          </cell>
          <cell r="S1258">
            <v>0</v>
          </cell>
          <cell r="T1258">
            <v>0</v>
          </cell>
          <cell r="U1258">
            <v>-7306.11</v>
          </cell>
          <cell r="V1258">
            <v>0</v>
          </cell>
          <cell r="W1258">
            <v>0</v>
          </cell>
          <cell r="X1258">
            <v>0</v>
          </cell>
          <cell r="Y1258">
            <v>0</v>
          </cell>
          <cell r="Z1258">
            <v>0</v>
          </cell>
          <cell r="AA1258">
            <v>0</v>
          </cell>
          <cell r="AB1258">
            <v>0</v>
          </cell>
          <cell r="AC1258">
            <v>0</v>
          </cell>
          <cell r="AD1258">
            <v>0</v>
          </cell>
        </row>
        <row r="1259">
          <cell r="B1259" t="str">
            <v>CITY of SHELTON-REGULATEDPAYMENTSCCREF-KOL</v>
          </cell>
          <cell r="J1259" t="str">
            <v>CCREF-KOL</v>
          </cell>
          <cell r="K1259" t="str">
            <v>CREDIT CARD REFUND</v>
          </cell>
          <cell r="S1259">
            <v>0</v>
          </cell>
          <cell r="T1259">
            <v>0</v>
          </cell>
          <cell r="U1259">
            <v>3321.72</v>
          </cell>
          <cell r="V1259">
            <v>0</v>
          </cell>
          <cell r="W1259">
            <v>0</v>
          </cell>
          <cell r="X1259">
            <v>0</v>
          </cell>
          <cell r="Y1259">
            <v>0</v>
          </cell>
          <cell r="Z1259">
            <v>0</v>
          </cell>
          <cell r="AA1259">
            <v>0</v>
          </cell>
          <cell r="AB1259">
            <v>0</v>
          </cell>
          <cell r="AC1259">
            <v>0</v>
          </cell>
          <cell r="AD1259">
            <v>0</v>
          </cell>
        </row>
        <row r="1260">
          <cell r="B1260" t="str">
            <v>CITY of SHELTON-REGULATEDPAYMENTSPAY</v>
          </cell>
          <cell r="J1260" t="str">
            <v>PAY</v>
          </cell>
          <cell r="K1260" t="str">
            <v>PAYMENT-THANK YOU!</v>
          </cell>
          <cell r="S1260">
            <v>0</v>
          </cell>
          <cell r="T1260">
            <v>0</v>
          </cell>
          <cell r="U1260">
            <v>-21081.23</v>
          </cell>
          <cell r="V1260">
            <v>0</v>
          </cell>
          <cell r="W1260">
            <v>0</v>
          </cell>
          <cell r="X1260">
            <v>0</v>
          </cell>
          <cell r="Y1260">
            <v>0</v>
          </cell>
          <cell r="Z1260">
            <v>0</v>
          </cell>
          <cell r="AA1260">
            <v>0</v>
          </cell>
          <cell r="AB1260">
            <v>0</v>
          </cell>
          <cell r="AC1260">
            <v>0</v>
          </cell>
          <cell r="AD1260">
            <v>0</v>
          </cell>
        </row>
        <row r="1261">
          <cell r="B1261" t="str">
            <v>CITY of SHELTON-REGULATEDPAYMENTSPAY-NATL</v>
          </cell>
          <cell r="J1261" t="str">
            <v>PAY-NATL</v>
          </cell>
          <cell r="K1261" t="str">
            <v>PAYMENT THANK YOU</v>
          </cell>
          <cell r="S1261">
            <v>0</v>
          </cell>
          <cell r="T1261">
            <v>0</v>
          </cell>
          <cell r="U1261">
            <v>-3215.08</v>
          </cell>
          <cell r="V1261">
            <v>0</v>
          </cell>
          <cell r="W1261">
            <v>0</v>
          </cell>
          <cell r="X1261">
            <v>0</v>
          </cell>
          <cell r="Y1261">
            <v>0</v>
          </cell>
          <cell r="Z1261">
            <v>0</v>
          </cell>
          <cell r="AA1261">
            <v>0</v>
          </cell>
          <cell r="AB1261">
            <v>0</v>
          </cell>
          <cell r="AC1261">
            <v>0</v>
          </cell>
          <cell r="AD1261">
            <v>0</v>
          </cell>
        </row>
        <row r="1262">
          <cell r="B1262" t="str">
            <v>CITY of SHELTON-REGULATEDPAYMENTSPAYL</v>
          </cell>
          <cell r="J1262" t="str">
            <v>PAYL</v>
          </cell>
          <cell r="K1262" t="str">
            <v>PAYMENT-THANK YOU!</v>
          </cell>
          <cell r="S1262">
            <v>0</v>
          </cell>
          <cell r="T1262">
            <v>0</v>
          </cell>
          <cell r="U1262">
            <v>-8985.8799999999992</v>
          </cell>
          <cell r="V1262">
            <v>0</v>
          </cell>
          <cell r="W1262">
            <v>0</v>
          </cell>
          <cell r="X1262">
            <v>0</v>
          </cell>
          <cell r="Y1262">
            <v>0</v>
          </cell>
          <cell r="Z1262">
            <v>0</v>
          </cell>
          <cell r="AA1262">
            <v>0</v>
          </cell>
          <cell r="AB1262">
            <v>0</v>
          </cell>
          <cell r="AC1262">
            <v>0</v>
          </cell>
          <cell r="AD1262">
            <v>0</v>
          </cell>
        </row>
        <row r="1263">
          <cell r="B1263" t="str">
            <v>CITY of SHELTON-REGULATEDROLLOFFROLID</v>
          </cell>
          <cell r="J1263" t="str">
            <v>ROLID</v>
          </cell>
          <cell r="K1263" t="str">
            <v>ROLL OFF-LID</v>
          </cell>
          <cell r="S1263">
            <v>0</v>
          </cell>
          <cell r="T1263">
            <v>0</v>
          </cell>
          <cell r="U1263">
            <v>116.48</v>
          </cell>
          <cell r="V1263">
            <v>0</v>
          </cell>
          <cell r="W1263">
            <v>0</v>
          </cell>
          <cell r="X1263">
            <v>0</v>
          </cell>
          <cell r="Y1263">
            <v>0</v>
          </cell>
          <cell r="Z1263">
            <v>0</v>
          </cell>
          <cell r="AA1263">
            <v>0</v>
          </cell>
          <cell r="AB1263">
            <v>0</v>
          </cell>
          <cell r="AC1263">
            <v>0</v>
          </cell>
          <cell r="AD1263">
            <v>0</v>
          </cell>
        </row>
        <row r="1264">
          <cell r="B1264" t="str">
            <v>CITY of SHELTON-REGULATEDROLLOFFRORENT10M</v>
          </cell>
          <cell r="J1264" t="str">
            <v>RORENT10M</v>
          </cell>
          <cell r="K1264" t="str">
            <v>10YD ROLL OFF MTHLY RENT</v>
          </cell>
          <cell r="S1264">
            <v>0</v>
          </cell>
          <cell r="T1264">
            <v>0</v>
          </cell>
          <cell r="U1264">
            <v>83.93</v>
          </cell>
          <cell r="V1264">
            <v>0</v>
          </cell>
          <cell r="W1264">
            <v>0</v>
          </cell>
          <cell r="X1264">
            <v>0</v>
          </cell>
          <cell r="Y1264">
            <v>0</v>
          </cell>
          <cell r="Z1264">
            <v>0</v>
          </cell>
          <cell r="AA1264">
            <v>0</v>
          </cell>
          <cell r="AB1264">
            <v>0</v>
          </cell>
          <cell r="AC1264">
            <v>0</v>
          </cell>
          <cell r="AD1264">
            <v>0</v>
          </cell>
        </row>
        <row r="1265">
          <cell r="B1265" t="str">
            <v>CITY of SHELTON-REGULATEDROLLOFFRORENT20D</v>
          </cell>
          <cell r="J1265" t="str">
            <v>RORENT20D</v>
          </cell>
          <cell r="K1265" t="str">
            <v>20YD ROLL OFF-DAILY RENT</v>
          </cell>
          <cell r="S1265">
            <v>0</v>
          </cell>
          <cell r="T1265">
            <v>0</v>
          </cell>
          <cell r="U1265">
            <v>1015.69</v>
          </cell>
          <cell r="V1265">
            <v>0</v>
          </cell>
          <cell r="W1265">
            <v>0</v>
          </cell>
          <cell r="X1265">
            <v>0</v>
          </cell>
          <cell r="Y1265">
            <v>0</v>
          </cell>
          <cell r="Z1265">
            <v>0</v>
          </cell>
          <cell r="AA1265">
            <v>0</v>
          </cell>
          <cell r="AB1265">
            <v>0</v>
          </cell>
          <cell r="AC1265">
            <v>0</v>
          </cell>
          <cell r="AD1265">
            <v>0</v>
          </cell>
        </row>
        <row r="1266">
          <cell r="B1266" t="str">
            <v>CITY of SHELTON-REGULATEDROLLOFFRORENT20M</v>
          </cell>
          <cell r="J1266" t="str">
            <v>RORENT20M</v>
          </cell>
          <cell r="K1266" t="str">
            <v>20YD ROLL OFF-MNTHLY RENT</v>
          </cell>
          <cell r="S1266">
            <v>0</v>
          </cell>
          <cell r="T1266">
            <v>0</v>
          </cell>
          <cell r="U1266">
            <v>487.4</v>
          </cell>
          <cell r="V1266">
            <v>0</v>
          </cell>
          <cell r="W1266">
            <v>0</v>
          </cell>
          <cell r="X1266">
            <v>0</v>
          </cell>
          <cell r="Y1266">
            <v>0</v>
          </cell>
          <cell r="Z1266">
            <v>0</v>
          </cell>
          <cell r="AA1266">
            <v>0</v>
          </cell>
          <cell r="AB1266">
            <v>0</v>
          </cell>
          <cell r="AC1266">
            <v>0</v>
          </cell>
          <cell r="AD1266">
            <v>0</v>
          </cell>
        </row>
        <row r="1267">
          <cell r="B1267" t="str">
            <v>CITY of SHELTON-REGULATEDROLLOFFRORENT40D</v>
          </cell>
          <cell r="J1267" t="str">
            <v>RORENT40D</v>
          </cell>
          <cell r="K1267" t="str">
            <v>40YD ROLL OFF-DAILY RENT</v>
          </cell>
          <cell r="S1267">
            <v>0</v>
          </cell>
          <cell r="T1267">
            <v>0</v>
          </cell>
          <cell r="U1267">
            <v>312.18</v>
          </cell>
          <cell r="V1267">
            <v>0</v>
          </cell>
          <cell r="W1267">
            <v>0</v>
          </cell>
          <cell r="X1267">
            <v>0</v>
          </cell>
          <cell r="Y1267">
            <v>0</v>
          </cell>
          <cell r="Z1267">
            <v>0</v>
          </cell>
          <cell r="AA1267">
            <v>0</v>
          </cell>
          <cell r="AB1267">
            <v>0</v>
          </cell>
          <cell r="AC1267">
            <v>0</v>
          </cell>
          <cell r="AD1267">
            <v>0</v>
          </cell>
        </row>
        <row r="1268">
          <cell r="B1268" t="str">
            <v>CITY of SHELTON-REGULATEDROLLOFFRORENT40M</v>
          </cell>
          <cell r="J1268" t="str">
            <v>RORENT40M</v>
          </cell>
          <cell r="K1268" t="str">
            <v>40YD ROLL OFF-MNTHLY RENT</v>
          </cell>
          <cell r="S1268">
            <v>0</v>
          </cell>
          <cell r="T1268">
            <v>0</v>
          </cell>
          <cell r="U1268">
            <v>331.48</v>
          </cell>
          <cell r="V1268">
            <v>0</v>
          </cell>
          <cell r="W1268">
            <v>0</v>
          </cell>
          <cell r="X1268">
            <v>0</v>
          </cell>
          <cell r="Y1268">
            <v>0</v>
          </cell>
          <cell r="Z1268">
            <v>0</v>
          </cell>
          <cell r="AA1268">
            <v>0</v>
          </cell>
          <cell r="AB1268">
            <v>0</v>
          </cell>
          <cell r="AC1268">
            <v>0</v>
          </cell>
          <cell r="AD1268">
            <v>0</v>
          </cell>
        </row>
        <row r="1269">
          <cell r="B1269" t="str">
            <v>CITY of SHELTON-REGULATEDROLLOFFCPHAUL20</v>
          </cell>
          <cell r="J1269" t="str">
            <v>CPHAUL20</v>
          </cell>
          <cell r="K1269" t="str">
            <v>20YD COMPACTOR-HAUL</v>
          </cell>
          <cell r="S1269">
            <v>0</v>
          </cell>
          <cell r="T1269">
            <v>0</v>
          </cell>
          <cell r="U1269">
            <v>1247.44</v>
          </cell>
          <cell r="V1269">
            <v>0</v>
          </cell>
          <cell r="W1269">
            <v>0</v>
          </cell>
          <cell r="X1269">
            <v>0</v>
          </cell>
          <cell r="Y1269">
            <v>0</v>
          </cell>
          <cell r="Z1269">
            <v>0</v>
          </cell>
          <cell r="AA1269">
            <v>0</v>
          </cell>
          <cell r="AB1269">
            <v>0</v>
          </cell>
          <cell r="AC1269">
            <v>0</v>
          </cell>
          <cell r="AD1269">
            <v>0</v>
          </cell>
        </row>
        <row r="1270">
          <cell r="B1270" t="str">
            <v>CITY of SHELTON-REGULATEDROLLOFFCPHAUL35</v>
          </cell>
          <cell r="J1270" t="str">
            <v>CPHAUL35</v>
          </cell>
          <cell r="K1270" t="str">
            <v>35YD COMPACTOR-HAUL</v>
          </cell>
          <cell r="S1270">
            <v>0</v>
          </cell>
          <cell r="T1270">
            <v>0</v>
          </cell>
          <cell r="U1270">
            <v>448.18</v>
          </cell>
          <cell r="V1270">
            <v>0</v>
          </cell>
          <cell r="W1270">
            <v>0</v>
          </cell>
          <cell r="X1270">
            <v>0</v>
          </cell>
          <cell r="Y1270">
            <v>0</v>
          </cell>
          <cell r="Z1270">
            <v>0</v>
          </cell>
          <cell r="AA1270">
            <v>0</v>
          </cell>
          <cell r="AB1270">
            <v>0</v>
          </cell>
          <cell r="AC1270">
            <v>0</v>
          </cell>
          <cell r="AD1270">
            <v>0</v>
          </cell>
        </row>
        <row r="1271">
          <cell r="B1271" t="str">
            <v>CITY of SHELTON-REGULATEDROLLOFFDISPMC-TON</v>
          </cell>
          <cell r="J1271" t="str">
            <v>DISPMC-TON</v>
          </cell>
          <cell r="K1271" t="str">
            <v>MC LANDFILL PER TON</v>
          </cell>
          <cell r="S1271">
            <v>0</v>
          </cell>
          <cell r="T1271">
            <v>0</v>
          </cell>
          <cell r="U1271">
            <v>15074.06</v>
          </cell>
          <cell r="V1271">
            <v>0</v>
          </cell>
          <cell r="W1271">
            <v>0</v>
          </cell>
          <cell r="X1271">
            <v>0</v>
          </cell>
          <cell r="Y1271">
            <v>0</v>
          </cell>
          <cell r="Z1271">
            <v>0</v>
          </cell>
          <cell r="AA1271">
            <v>0</v>
          </cell>
          <cell r="AB1271">
            <v>0</v>
          </cell>
          <cell r="AC1271">
            <v>0</v>
          </cell>
          <cell r="AD1271">
            <v>0</v>
          </cell>
        </row>
        <row r="1272">
          <cell r="B1272" t="str">
            <v>CITY of SHELTON-REGULATEDROLLOFFDISPMCMISC</v>
          </cell>
          <cell r="J1272" t="str">
            <v>DISPMCMISC</v>
          </cell>
          <cell r="K1272" t="str">
            <v>DISPOSAL MISCELLANOUS</v>
          </cell>
          <cell r="S1272">
            <v>0</v>
          </cell>
          <cell r="T1272">
            <v>0</v>
          </cell>
          <cell r="U1272">
            <v>52.2</v>
          </cell>
          <cell r="V1272">
            <v>0</v>
          </cell>
          <cell r="W1272">
            <v>0</v>
          </cell>
          <cell r="X1272">
            <v>0</v>
          </cell>
          <cell r="Y1272">
            <v>0</v>
          </cell>
          <cell r="Z1272">
            <v>0</v>
          </cell>
          <cell r="AA1272">
            <v>0</v>
          </cell>
          <cell r="AB1272">
            <v>0</v>
          </cell>
          <cell r="AC1272">
            <v>0</v>
          </cell>
          <cell r="AD1272">
            <v>0</v>
          </cell>
        </row>
        <row r="1273">
          <cell r="B1273" t="str">
            <v>CITY of SHELTON-REGULATEDROLLOFFRODEL</v>
          </cell>
          <cell r="J1273" t="str">
            <v>RODEL</v>
          </cell>
          <cell r="K1273" t="str">
            <v>ROLL OFF-DELIVERY</v>
          </cell>
          <cell r="S1273">
            <v>0</v>
          </cell>
          <cell r="T1273">
            <v>0</v>
          </cell>
          <cell r="U1273">
            <v>389.8</v>
          </cell>
          <cell r="V1273">
            <v>0</v>
          </cell>
          <cell r="W1273">
            <v>0</v>
          </cell>
          <cell r="X1273">
            <v>0</v>
          </cell>
          <cell r="Y1273">
            <v>0</v>
          </cell>
          <cell r="Z1273">
            <v>0</v>
          </cell>
          <cell r="AA1273">
            <v>0</v>
          </cell>
          <cell r="AB1273">
            <v>0</v>
          </cell>
          <cell r="AC1273">
            <v>0</v>
          </cell>
          <cell r="AD1273">
            <v>0</v>
          </cell>
        </row>
        <row r="1274">
          <cell r="B1274" t="str">
            <v>CITY of SHELTON-REGULATEDROLLOFFROHAUL10</v>
          </cell>
          <cell r="J1274" t="str">
            <v>ROHAUL10</v>
          </cell>
          <cell r="K1274" t="str">
            <v>10YD ROLL OFF HAUL</v>
          </cell>
          <cell r="S1274">
            <v>0</v>
          </cell>
          <cell r="T1274">
            <v>0</v>
          </cell>
          <cell r="U1274">
            <v>167.86</v>
          </cell>
          <cell r="V1274">
            <v>0</v>
          </cell>
          <cell r="W1274">
            <v>0</v>
          </cell>
          <cell r="X1274">
            <v>0</v>
          </cell>
          <cell r="Y1274">
            <v>0</v>
          </cell>
          <cell r="Z1274">
            <v>0</v>
          </cell>
          <cell r="AA1274">
            <v>0</v>
          </cell>
          <cell r="AB1274">
            <v>0</v>
          </cell>
          <cell r="AC1274">
            <v>0</v>
          </cell>
          <cell r="AD1274">
            <v>0</v>
          </cell>
        </row>
        <row r="1275">
          <cell r="B1275" t="str">
            <v>CITY of SHELTON-REGULATEDROLLOFFROHAUL20</v>
          </cell>
          <cell r="J1275" t="str">
            <v>ROHAUL20</v>
          </cell>
          <cell r="K1275" t="str">
            <v>20YD ROLL OFF-HAUL</v>
          </cell>
          <cell r="S1275">
            <v>0</v>
          </cell>
          <cell r="T1275">
            <v>0</v>
          </cell>
          <cell r="U1275">
            <v>2047.08</v>
          </cell>
          <cell r="V1275">
            <v>0</v>
          </cell>
          <cell r="W1275">
            <v>0</v>
          </cell>
          <cell r="X1275">
            <v>0</v>
          </cell>
          <cell r="Y1275">
            <v>0</v>
          </cell>
          <cell r="Z1275">
            <v>0</v>
          </cell>
          <cell r="AA1275">
            <v>0</v>
          </cell>
          <cell r="AB1275">
            <v>0</v>
          </cell>
          <cell r="AC1275">
            <v>0</v>
          </cell>
          <cell r="AD1275">
            <v>0</v>
          </cell>
        </row>
        <row r="1276">
          <cell r="B1276" t="str">
            <v>CITY of SHELTON-REGULATEDROLLOFFROHAUL20T</v>
          </cell>
          <cell r="J1276" t="str">
            <v>ROHAUL20T</v>
          </cell>
          <cell r="K1276" t="str">
            <v>20YD ROLL OFF TEMP HAUL</v>
          </cell>
          <cell r="S1276">
            <v>0</v>
          </cell>
          <cell r="T1276">
            <v>0</v>
          </cell>
          <cell r="U1276">
            <v>292.44</v>
          </cell>
          <cell r="V1276">
            <v>0</v>
          </cell>
          <cell r="W1276">
            <v>0</v>
          </cell>
          <cell r="X1276">
            <v>0</v>
          </cell>
          <cell r="Y1276">
            <v>0</v>
          </cell>
          <cell r="Z1276">
            <v>0</v>
          </cell>
          <cell r="AA1276">
            <v>0</v>
          </cell>
          <cell r="AB1276">
            <v>0</v>
          </cell>
          <cell r="AC1276">
            <v>0</v>
          </cell>
          <cell r="AD1276">
            <v>0</v>
          </cell>
        </row>
        <row r="1277">
          <cell r="B1277" t="str">
            <v>CITY of SHELTON-REGULATEDROLLOFFROHAUL40</v>
          </cell>
          <cell r="J1277" t="str">
            <v>ROHAUL40</v>
          </cell>
          <cell r="K1277" t="str">
            <v>40YD ROLL OFF-HAUL</v>
          </cell>
          <cell r="S1277">
            <v>0</v>
          </cell>
          <cell r="T1277">
            <v>0</v>
          </cell>
          <cell r="U1277">
            <v>1988.88</v>
          </cell>
          <cell r="V1277">
            <v>0</v>
          </cell>
          <cell r="W1277">
            <v>0</v>
          </cell>
          <cell r="X1277">
            <v>0</v>
          </cell>
          <cell r="Y1277">
            <v>0</v>
          </cell>
          <cell r="Z1277">
            <v>0</v>
          </cell>
          <cell r="AA1277">
            <v>0</v>
          </cell>
          <cell r="AB1277">
            <v>0</v>
          </cell>
          <cell r="AC1277">
            <v>0</v>
          </cell>
          <cell r="AD1277">
            <v>0</v>
          </cell>
        </row>
        <row r="1278">
          <cell r="B1278" t="str">
            <v>CITY of SHELTON-REGULATEDROLLOFFROHAUL40T</v>
          </cell>
          <cell r="J1278" t="str">
            <v>ROHAUL40T</v>
          </cell>
          <cell r="K1278" t="str">
            <v>40YD ROLL OFF TEMP HAUL</v>
          </cell>
          <cell r="S1278">
            <v>0</v>
          </cell>
          <cell r="T1278">
            <v>0</v>
          </cell>
          <cell r="U1278">
            <v>331.48</v>
          </cell>
          <cell r="V1278">
            <v>0</v>
          </cell>
          <cell r="W1278">
            <v>0</v>
          </cell>
          <cell r="X1278">
            <v>0</v>
          </cell>
          <cell r="Y1278">
            <v>0</v>
          </cell>
          <cell r="Z1278">
            <v>0</v>
          </cell>
          <cell r="AA1278">
            <v>0</v>
          </cell>
          <cell r="AB1278">
            <v>0</v>
          </cell>
          <cell r="AC1278">
            <v>0</v>
          </cell>
          <cell r="AD1278">
            <v>0</v>
          </cell>
        </row>
        <row r="1279">
          <cell r="B1279" t="str">
            <v>CITY of SHELTON-REGULATEDROLLOFFRORENT20D</v>
          </cell>
          <cell r="J1279" t="str">
            <v>RORENT20D</v>
          </cell>
          <cell r="K1279" t="str">
            <v>20YD ROLL OFF-DAILY RENT</v>
          </cell>
          <cell r="S1279">
            <v>0</v>
          </cell>
          <cell r="T1279">
            <v>0</v>
          </cell>
          <cell r="U1279">
            <v>144.24</v>
          </cell>
          <cell r="V1279">
            <v>0</v>
          </cell>
          <cell r="W1279">
            <v>0</v>
          </cell>
          <cell r="X1279">
            <v>0</v>
          </cell>
          <cell r="Y1279">
            <v>0</v>
          </cell>
          <cell r="Z1279">
            <v>0</v>
          </cell>
          <cell r="AA1279">
            <v>0</v>
          </cell>
          <cell r="AB1279">
            <v>0</v>
          </cell>
          <cell r="AC1279">
            <v>0</v>
          </cell>
          <cell r="AD1279">
            <v>0</v>
          </cell>
        </row>
        <row r="1280">
          <cell r="B1280" t="str">
            <v>CITY of SHELTON-REGULATEDROLLOFFRORENT40D</v>
          </cell>
          <cell r="J1280" t="str">
            <v>RORENT40D</v>
          </cell>
          <cell r="K1280" t="str">
            <v>40YD ROLL OFF-DAILY RENT</v>
          </cell>
          <cell r="S1280">
            <v>0</v>
          </cell>
          <cell r="T1280">
            <v>0</v>
          </cell>
          <cell r="U1280">
            <v>9.4600000000000009</v>
          </cell>
          <cell r="V1280">
            <v>0</v>
          </cell>
          <cell r="W1280">
            <v>0</v>
          </cell>
          <cell r="X1280">
            <v>0</v>
          </cell>
          <cell r="Y1280">
            <v>0</v>
          </cell>
          <cell r="Z1280">
            <v>0</v>
          </cell>
          <cell r="AA1280">
            <v>0</v>
          </cell>
          <cell r="AB1280">
            <v>0</v>
          </cell>
          <cell r="AC1280">
            <v>0</v>
          </cell>
          <cell r="AD1280">
            <v>0</v>
          </cell>
        </row>
        <row r="1281">
          <cell r="B1281" t="str">
            <v>CITY of SHELTON-REGULATEDSURCFUEL-COM MASON</v>
          </cell>
          <cell r="J1281" t="str">
            <v>FUEL-COM MASON</v>
          </cell>
          <cell r="K1281" t="str">
            <v>FUEL &amp; MATERIAL SURCHARGE</v>
          </cell>
          <cell r="S1281">
            <v>0</v>
          </cell>
          <cell r="T1281">
            <v>0</v>
          </cell>
          <cell r="U1281">
            <v>0</v>
          </cell>
          <cell r="V1281">
            <v>0</v>
          </cell>
          <cell r="W1281">
            <v>0</v>
          </cell>
          <cell r="X1281">
            <v>0</v>
          </cell>
          <cell r="Y1281">
            <v>0</v>
          </cell>
          <cell r="Z1281">
            <v>0</v>
          </cell>
          <cell r="AA1281">
            <v>0</v>
          </cell>
          <cell r="AB1281">
            <v>0</v>
          </cell>
          <cell r="AC1281">
            <v>0</v>
          </cell>
          <cell r="AD1281">
            <v>0</v>
          </cell>
        </row>
        <row r="1282">
          <cell r="B1282" t="str">
            <v>CITY of SHELTON-REGULATEDSURCFUEL-RO MASON</v>
          </cell>
          <cell r="J1282" t="str">
            <v>FUEL-RO MASON</v>
          </cell>
          <cell r="K1282" t="str">
            <v>FUEL &amp; MATERIAL SURCHARGE</v>
          </cell>
          <cell r="S1282">
            <v>0</v>
          </cell>
          <cell r="T1282">
            <v>0</v>
          </cell>
          <cell r="U1282">
            <v>0</v>
          </cell>
          <cell r="V1282">
            <v>0</v>
          </cell>
          <cell r="W1282">
            <v>0</v>
          </cell>
          <cell r="X1282">
            <v>0</v>
          </cell>
          <cell r="Y1282">
            <v>0</v>
          </cell>
          <cell r="Z1282">
            <v>0</v>
          </cell>
          <cell r="AA1282">
            <v>0</v>
          </cell>
          <cell r="AB1282">
            <v>0</v>
          </cell>
          <cell r="AC1282">
            <v>0</v>
          </cell>
          <cell r="AD1282">
            <v>0</v>
          </cell>
        </row>
        <row r="1283">
          <cell r="B1283" t="str">
            <v>CITY of SHELTON-REGULATEDTAXESSHELTON UNREG REFUSE</v>
          </cell>
          <cell r="J1283" t="str">
            <v>SHELTON UNREG REFUSE</v>
          </cell>
          <cell r="K1283" t="str">
            <v>3.6% WA STATE REFUSE TAX</v>
          </cell>
          <cell r="S1283">
            <v>0</v>
          </cell>
          <cell r="T1283">
            <v>0</v>
          </cell>
          <cell r="U1283">
            <v>11.02</v>
          </cell>
          <cell r="V1283">
            <v>0</v>
          </cell>
          <cell r="W1283">
            <v>0</v>
          </cell>
          <cell r="X1283">
            <v>0</v>
          </cell>
          <cell r="Y1283">
            <v>0</v>
          </cell>
          <cell r="Z1283">
            <v>0</v>
          </cell>
          <cell r="AA1283">
            <v>0</v>
          </cell>
          <cell r="AB1283">
            <v>0</v>
          </cell>
          <cell r="AC1283">
            <v>0</v>
          </cell>
          <cell r="AD1283">
            <v>0</v>
          </cell>
        </row>
        <row r="1284">
          <cell r="B1284" t="str">
            <v>CITY of SHELTON-REGULATEDTAXESSHELTON UNREG SALES</v>
          </cell>
          <cell r="J1284" t="str">
            <v>SHELTON UNREG SALES</v>
          </cell>
          <cell r="K1284" t="str">
            <v>WA STATE SALES TAX</v>
          </cell>
          <cell r="S1284">
            <v>0</v>
          </cell>
          <cell r="T1284">
            <v>0</v>
          </cell>
          <cell r="U1284">
            <v>3.26</v>
          </cell>
          <cell r="V1284">
            <v>0</v>
          </cell>
          <cell r="W1284">
            <v>0</v>
          </cell>
          <cell r="X1284">
            <v>0</v>
          </cell>
          <cell r="Y1284">
            <v>0</v>
          </cell>
          <cell r="Z1284">
            <v>0</v>
          </cell>
          <cell r="AA1284">
            <v>0</v>
          </cell>
          <cell r="AB1284">
            <v>0</v>
          </cell>
          <cell r="AC1284">
            <v>0</v>
          </cell>
          <cell r="AD1284">
            <v>0</v>
          </cell>
        </row>
        <row r="1285">
          <cell r="B1285" t="str">
            <v>CITY of SHELTON-REGULATEDTAXESSALES TAX</v>
          </cell>
          <cell r="J1285" t="str">
            <v>SALES TAX</v>
          </cell>
          <cell r="K1285" t="str">
            <v>8.5% Sales Tax</v>
          </cell>
          <cell r="S1285">
            <v>0</v>
          </cell>
          <cell r="T1285">
            <v>0</v>
          </cell>
          <cell r="U1285">
            <v>15.33</v>
          </cell>
          <cell r="V1285">
            <v>0</v>
          </cell>
          <cell r="W1285">
            <v>0</v>
          </cell>
          <cell r="X1285">
            <v>0</v>
          </cell>
          <cell r="Y1285">
            <v>0</v>
          </cell>
          <cell r="Z1285">
            <v>0</v>
          </cell>
          <cell r="AA1285">
            <v>0</v>
          </cell>
          <cell r="AB1285">
            <v>0</v>
          </cell>
          <cell r="AC1285">
            <v>0</v>
          </cell>
          <cell r="AD1285">
            <v>0</v>
          </cell>
        </row>
        <row r="1286">
          <cell r="B1286" t="str">
            <v>CITY of SHELTON-REGULATEDTAXESSHELTON UNREG REFUSE</v>
          </cell>
          <cell r="J1286" t="str">
            <v>SHELTON UNREG REFUSE</v>
          </cell>
          <cell r="K1286" t="str">
            <v>3.6% WA STATE REFUSE TAX</v>
          </cell>
          <cell r="S1286">
            <v>0</v>
          </cell>
          <cell r="T1286">
            <v>0</v>
          </cell>
          <cell r="U1286">
            <v>697.58</v>
          </cell>
          <cell r="V1286">
            <v>0</v>
          </cell>
          <cell r="W1286">
            <v>0</v>
          </cell>
          <cell r="X1286">
            <v>0</v>
          </cell>
          <cell r="Y1286">
            <v>0</v>
          </cell>
          <cell r="Z1286">
            <v>0</v>
          </cell>
          <cell r="AA1286">
            <v>0</v>
          </cell>
          <cell r="AB1286">
            <v>0</v>
          </cell>
          <cell r="AC1286">
            <v>0</v>
          </cell>
          <cell r="AD1286">
            <v>0</v>
          </cell>
        </row>
        <row r="1287">
          <cell r="B1287" t="str">
            <v>CITY of SHELTON-REGULATEDTAXESSHELTON UNREG SALES</v>
          </cell>
          <cell r="J1287" t="str">
            <v>SHELTON UNREG SALES</v>
          </cell>
          <cell r="K1287" t="str">
            <v>WA STATE SALES TAX</v>
          </cell>
          <cell r="S1287">
            <v>0</v>
          </cell>
          <cell r="T1287">
            <v>0</v>
          </cell>
          <cell r="U1287">
            <v>227.45</v>
          </cell>
          <cell r="V1287">
            <v>0</v>
          </cell>
          <cell r="W1287">
            <v>0</v>
          </cell>
          <cell r="X1287">
            <v>0</v>
          </cell>
          <cell r="Y1287">
            <v>0</v>
          </cell>
          <cell r="Z1287">
            <v>0</v>
          </cell>
          <cell r="AA1287">
            <v>0</v>
          </cell>
          <cell r="AB1287">
            <v>0</v>
          </cell>
          <cell r="AC1287">
            <v>0</v>
          </cell>
          <cell r="AD1287">
            <v>0</v>
          </cell>
        </row>
        <row r="1288">
          <cell r="B1288" t="str">
            <v>CITY OF SHELTON-UNREGULATEDACCOUNTING ADJUSTMENTSFINCHG</v>
          </cell>
          <cell r="J1288" t="str">
            <v>FINCHG</v>
          </cell>
          <cell r="K1288" t="str">
            <v>LATE FEE</v>
          </cell>
          <cell r="S1288">
            <v>0</v>
          </cell>
          <cell r="T1288">
            <v>0</v>
          </cell>
          <cell r="U1288">
            <v>16.98</v>
          </cell>
          <cell r="V1288">
            <v>0</v>
          </cell>
          <cell r="W1288">
            <v>0</v>
          </cell>
          <cell r="X1288">
            <v>0</v>
          </cell>
          <cell r="Y1288">
            <v>0</v>
          </cell>
          <cell r="Z1288">
            <v>0</v>
          </cell>
          <cell r="AA1288">
            <v>0</v>
          </cell>
          <cell r="AB1288">
            <v>0</v>
          </cell>
          <cell r="AC1288">
            <v>0</v>
          </cell>
          <cell r="AD1288">
            <v>0</v>
          </cell>
        </row>
        <row r="1289">
          <cell r="B1289" t="str">
            <v>CITY OF SHELTON-UNREGULATEDACCOUNTING ADJUSTMENTSMM</v>
          </cell>
          <cell r="J1289" t="str">
            <v>MM</v>
          </cell>
          <cell r="K1289" t="str">
            <v>MOVE MONEY</v>
          </cell>
          <cell r="S1289">
            <v>0</v>
          </cell>
          <cell r="T1289">
            <v>0</v>
          </cell>
          <cell r="U1289">
            <v>425.96</v>
          </cell>
          <cell r="V1289">
            <v>0</v>
          </cell>
          <cell r="W1289">
            <v>0</v>
          </cell>
          <cell r="X1289">
            <v>0</v>
          </cell>
          <cell r="Y1289">
            <v>0</v>
          </cell>
          <cell r="Z1289">
            <v>0</v>
          </cell>
          <cell r="AA1289">
            <v>0</v>
          </cell>
          <cell r="AB1289">
            <v>0</v>
          </cell>
          <cell r="AC1289">
            <v>0</v>
          </cell>
          <cell r="AD1289">
            <v>0</v>
          </cell>
        </row>
        <row r="1290">
          <cell r="B1290" t="str">
            <v>CITY OF SHELTON-UNREGULATEDCOMMERCIAL - REARLOADUNLOCKRECY</v>
          </cell>
          <cell r="J1290" t="str">
            <v>UNLOCKRECY</v>
          </cell>
          <cell r="K1290" t="str">
            <v>UNLOCK / UNLATCH RECY</v>
          </cell>
          <cell r="S1290">
            <v>0</v>
          </cell>
          <cell r="T1290">
            <v>0</v>
          </cell>
          <cell r="U1290">
            <v>7.5</v>
          </cell>
          <cell r="V1290">
            <v>0</v>
          </cell>
          <cell r="W1290">
            <v>0</v>
          </cell>
          <cell r="X1290">
            <v>0</v>
          </cell>
          <cell r="Y1290">
            <v>0</v>
          </cell>
          <cell r="Z1290">
            <v>0</v>
          </cell>
          <cell r="AA1290">
            <v>0</v>
          </cell>
          <cell r="AB1290">
            <v>0</v>
          </cell>
          <cell r="AC1290">
            <v>0</v>
          </cell>
          <cell r="AD1290">
            <v>0</v>
          </cell>
        </row>
        <row r="1291">
          <cell r="B1291" t="str">
            <v>CITY OF SHELTON-UNREGULATEDCOMMERCIAL RECYCLE96CRCOGE1</v>
          </cell>
          <cell r="J1291" t="str">
            <v>96CRCOGE1</v>
          </cell>
          <cell r="K1291" t="str">
            <v>96 COMMINGLE WG-EOW</v>
          </cell>
          <cell r="S1291">
            <v>0</v>
          </cell>
          <cell r="T1291">
            <v>0</v>
          </cell>
          <cell r="U1291">
            <v>324.75</v>
          </cell>
          <cell r="V1291">
            <v>0</v>
          </cell>
          <cell r="W1291">
            <v>0</v>
          </cell>
          <cell r="X1291">
            <v>0</v>
          </cell>
          <cell r="Y1291">
            <v>0</v>
          </cell>
          <cell r="Z1291">
            <v>0</v>
          </cell>
          <cell r="AA1291">
            <v>0</v>
          </cell>
          <cell r="AB1291">
            <v>0</v>
          </cell>
          <cell r="AC1291">
            <v>0</v>
          </cell>
          <cell r="AD1291">
            <v>0</v>
          </cell>
        </row>
        <row r="1292">
          <cell r="B1292" t="str">
            <v>CITY OF SHELTON-UNREGULATEDCOMMERCIAL RECYCLE96CRCOGM1</v>
          </cell>
          <cell r="J1292" t="str">
            <v>96CRCOGM1</v>
          </cell>
          <cell r="K1292" t="str">
            <v>96 COMMINGLE WGMNTHLY</v>
          </cell>
          <cell r="S1292">
            <v>0</v>
          </cell>
          <cell r="T1292">
            <v>0</v>
          </cell>
          <cell r="U1292">
            <v>116.69</v>
          </cell>
          <cell r="V1292">
            <v>0</v>
          </cell>
          <cell r="W1292">
            <v>0</v>
          </cell>
          <cell r="X1292">
            <v>0</v>
          </cell>
          <cell r="Y1292">
            <v>0</v>
          </cell>
          <cell r="Z1292">
            <v>0</v>
          </cell>
          <cell r="AA1292">
            <v>0</v>
          </cell>
          <cell r="AB1292">
            <v>0</v>
          </cell>
          <cell r="AC1292">
            <v>0</v>
          </cell>
          <cell r="AD1292">
            <v>0</v>
          </cell>
        </row>
        <row r="1293">
          <cell r="B1293" t="str">
            <v>CITY OF SHELTON-UNREGULATEDCOMMERCIAL RECYCLE96CRCOGW1</v>
          </cell>
          <cell r="J1293" t="str">
            <v>96CRCOGW1</v>
          </cell>
          <cell r="K1293" t="str">
            <v>96 COMMINGLE WG-WEEKLY</v>
          </cell>
          <cell r="S1293">
            <v>0</v>
          </cell>
          <cell r="T1293">
            <v>0</v>
          </cell>
          <cell r="U1293">
            <v>984.81</v>
          </cell>
          <cell r="V1293">
            <v>0</v>
          </cell>
          <cell r="W1293">
            <v>0</v>
          </cell>
          <cell r="X1293">
            <v>0</v>
          </cell>
          <cell r="Y1293">
            <v>0</v>
          </cell>
          <cell r="Z1293">
            <v>0</v>
          </cell>
          <cell r="AA1293">
            <v>0</v>
          </cell>
          <cell r="AB1293">
            <v>0</v>
          </cell>
          <cell r="AC1293">
            <v>0</v>
          </cell>
          <cell r="AD1293">
            <v>0</v>
          </cell>
        </row>
        <row r="1294">
          <cell r="B1294" t="str">
            <v>CITY OF SHELTON-UNREGULATEDCOMMERCIAL RECYCLE96CRCONGE1</v>
          </cell>
          <cell r="J1294" t="str">
            <v>96CRCONGE1</v>
          </cell>
          <cell r="K1294" t="str">
            <v>96 COMMINGLE NG-EOW</v>
          </cell>
          <cell r="S1294">
            <v>0</v>
          </cell>
          <cell r="T1294">
            <v>0</v>
          </cell>
          <cell r="U1294">
            <v>671.14</v>
          </cell>
          <cell r="V1294">
            <v>0</v>
          </cell>
          <cell r="W1294">
            <v>0</v>
          </cell>
          <cell r="X1294">
            <v>0</v>
          </cell>
          <cell r="Y1294">
            <v>0</v>
          </cell>
          <cell r="Z1294">
            <v>0</v>
          </cell>
          <cell r="AA1294">
            <v>0</v>
          </cell>
          <cell r="AB1294">
            <v>0</v>
          </cell>
          <cell r="AC1294">
            <v>0</v>
          </cell>
          <cell r="AD1294">
            <v>0</v>
          </cell>
        </row>
        <row r="1295">
          <cell r="B1295" t="str">
            <v>CITY OF SHELTON-UNREGULATEDCOMMERCIAL RECYCLE96CRCONGM1</v>
          </cell>
          <cell r="J1295" t="str">
            <v>96CRCONGM1</v>
          </cell>
          <cell r="K1295" t="str">
            <v>96 COMMINGLE NG-MNTHLY</v>
          </cell>
          <cell r="S1295">
            <v>0</v>
          </cell>
          <cell r="T1295">
            <v>0</v>
          </cell>
          <cell r="U1295">
            <v>249.26</v>
          </cell>
          <cell r="V1295">
            <v>0</v>
          </cell>
          <cell r="W1295">
            <v>0</v>
          </cell>
          <cell r="X1295">
            <v>0</v>
          </cell>
          <cell r="Y1295">
            <v>0</v>
          </cell>
          <cell r="Z1295">
            <v>0</v>
          </cell>
          <cell r="AA1295">
            <v>0</v>
          </cell>
          <cell r="AB1295">
            <v>0</v>
          </cell>
          <cell r="AC1295">
            <v>0</v>
          </cell>
          <cell r="AD1295">
            <v>0</v>
          </cell>
        </row>
        <row r="1296">
          <cell r="B1296" t="str">
            <v>CITY OF SHELTON-UNREGULATEDCOMMERCIAL RECYCLE96CRCONGW1</v>
          </cell>
          <cell r="J1296" t="str">
            <v>96CRCONGW1</v>
          </cell>
          <cell r="K1296" t="str">
            <v>96 COMMINGLE NG-WEEKLY</v>
          </cell>
          <cell r="S1296">
            <v>0</v>
          </cell>
          <cell r="T1296">
            <v>0</v>
          </cell>
          <cell r="U1296">
            <v>1517.37</v>
          </cell>
          <cell r="V1296">
            <v>0</v>
          </cell>
          <cell r="W1296">
            <v>0</v>
          </cell>
          <cell r="X1296">
            <v>0</v>
          </cell>
          <cell r="Y1296">
            <v>0</v>
          </cell>
          <cell r="Z1296">
            <v>0</v>
          </cell>
          <cell r="AA1296">
            <v>0</v>
          </cell>
          <cell r="AB1296">
            <v>0</v>
          </cell>
          <cell r="AC1296">
            <v>0</v>
          </cell>
          <cell r="AD1296">
            <v>0</v>
          </cell>
        </row>
        <row r="1297">
          <cell r="B1297" t="str">
            <v xml:space="preserve">CITY OF SHELTON-UNREGULATEDCOMMERCIAL RECYCLER2YDOCCE </v>
          </cell>
          <cell r="J1297" t="str">
            <v xml:space="preserve">R2YDOCCE </v>
          </cell>
          <cell r="K1297" t="str">
            <v>2YD OCC-EOW</v>
          </cell>
          <cell r="S1297">
            <v>0</v>
          </cell>
          <cell r="T1297">
            <v>0</v>
          </cell>
          <cell r="U1297">
            <v>1361.26</v>
          </cell>
          <cell r="V1297">
            <v>0</v>
          </cell>
          <cell r="W1297">
            <v>0</v>
          </cell>
          <cell r="X1297">
            <v>0</v>
          </cell>
          <cell r="Y1297">
            <v>0</v>
          </cell>
          <cell r="Z1297">
            <v>0</v>
          </cell>
          <cell r="AA1297">
            <v>0</v>
          </cell>
          <cell r="AB1297">
            <v>0</v>
          </cell>
          <cell r="AC1297">
            <v>0</v>
          </cell>
          <cell r="AD1297">
            <v>0</v>
          </cell>
        </row>
        <row r="1298">
          <cell r="B1298" t="str">
            <v>CITY OF SHELTON-UNREGULATEDCOMMERCIAL RECYCLER2YDOCCEX</v>
          </cell>
          <cell r="J1298" t="str">
            <v>R2YDOCCEX</v>
          </cell>
          <cell r="K1298" t="str">
            <v>2YD OCC-EXTRA CONTAINER</v>
          </cell>
          <cell r="S1298">
            <v>0</v>
          </cell>
          <cell r="T1298">
            <v>0</v>
          </cell>
          <cell r="U1298">
            <v>384.93</v>
          </cell>
          <cell r="V1298">
            <v>0</v>
          </cell>
          <cell r="W1298">
            <v>0</v>
          </cell>
          <cell r="X1298">
            <v>0</v>
          </cell>
          <cell r="Y1298">
            <v>0</v>
          </cell>
          <cell r="Z1298">
            <v>0</v>
          </cell>
          <cell r="AA1298">
            <v>0</v>
          </cell>
          <cell r="AB1298">
            <v>0</v>
          </cell>
          <cell r="AC1298">
            <v>0</v>
          </cell>
          <cell r="AD1298">
            <v>0</v>
          </cell>
        </row>
        <row r="1299">
          <cell r="B1299" t="str">
            <v>CITY OF SHELTON-UNREGULATEDCOMMERCIAL RECYCLER2YDOCCM</v>
          </cell>
          <cell r="J1299" t="str">
            <v>R2YDOCCM</v>
          </cell>
          <cell r="K1299" t="str">
            <v>2YD OCC-MNTHLY</v>
          </cell>
          <cell r="S1299">
            <v>0</v>
          </cell>
          <cell r="T1299">
            <v>0</v>
          </cell>
          <cell r="U1299">
            <v>505.12</v>
          </cell>
          <cell r="V1299">
            <v>0</v>
          </cell>
          <cell r="W1299">
            <v>0</v>
          </cell>
          <cell r="X1299">
            <v>0</v>
          </cell>
          <cell r="Y1299">
            <v>0</v>
          </cell>
          <cell r="Z1299">
            <v>0</v>
          </cell>
          <cell r="AA1299">
            <v>0</v>
          </cell>
          <cell r="AB1299">
            <v>0</v>
          </cell>
          <cell r="AC1299">
            <v>0</v>
          </cell>
          <cell r="AD1299">
            <v>0</v>
          </cell>
        </row>
        <row r="1300">
          <cell r="B1300" t="str">
            <v>CITY OF SHELTON-UNREGULATEDCOMMERCIAL RECYCLER2YDOCCW</v>
          </cell>
          <cell r="J1300" t="str">
            <v>R2YDOCCW</v>
          </cell>
          <cell r="K1300" t="str">
            <v>2YD OCC-WEEKLY</v>
          </cell>
          <cell r="S1300">
            <v>0</v>
          </cell>
          <cell r="T1300">
            <v>0</v>
          </cell>
          <cell r="U1300">
            <v>5136.3</v>
          </cell>
          <cell r="V1300">
            <v>0</v>
          </cell>
          <cell r="W1300">
            <v>0</v>
          </cell>
          <cell r="X1300">
            <v>0</v>
          </cell>
          <cell r="Y1300">
            <v>0</v>
          </cell>
          <cell r="Z1300">
            <v>0</v>
          </cell>
          <cell r="AA1300">
            <v>0</v>
          </cell>
          <cell r="AB1300">
            <v>0</v>
          </cell>
          <cell r="AC1300">
            <v>0</v>
          </cell>
          <cell r="AD1300">
            <v>0</v>
          </cell>
        </row>
        <row r="1301">
          <cell r="B1301" t="str">
            <v>CITY OF SHELTON-UNREGULATEDCOMMERCIAL RECYCLERECYLOCK</v>
          </cell>
          <cell r="J1301" t="str">
            <v>RECYLOCK</v>
          </cell>
          <cell r="K1301" t="str">
            <v>LOCK/UNLOCK RECYCLING</v>
          </cell>
          <cell r="S1301">
            <v>0</v>
          </cell>
          <cell r="T1301">
            <v>0</v>
          </cell>
          <cell r="U1301">
            <v>30.36</v>
          </cell>
          <cell r="V1301">
            <v>0</v>
          </cell>
          <cell r="W1301">
            <v>0</v>
          </cell>
          <cell r="X1301">
            <v>0</v>
          </cell>
          <cell r="Y1301">
            <v>0</v>
          </cell>
          <cell r="Z1301">
            <v>0</v>
          </cell>
          <cell r="AA1301">
            <v>0</v>
          </cell>
          <cell r="AB1301">
            <v>0</v>
          </cell>
          <cell r="AC1301">
            <v>0</v>
          </cell>
          <cell r="AD1301">
            <v>0</v>
          </cell>
        </row>
        <row r="1302">
          <cell r="B1302" t="str">
            <v>CITY OF SHELTON-UNREGULATEDCOMMERCIAL RECYCLE96CRCOGOC</v>
          </cell>
          <cell r="J1302" t="str">
            <v>96CRCOGOC</v>
          </cell>
          <cell r="K1302" t="str">
            <v>96 COMMINGLE WGON CALL</v>
          </cell>
          <cell r="S1302">
            <v>0</v>
          </cell>
          <cell r="T1302">
            <v>0</v>
          </cell>
          <cell r="U1302">
            <v>16.670000000000002</v>
          </cell>
          <cell r="V1302">
            <v>0</v>
          </cell>
          <cell r="W1302">
            <v>0</v>
          </cell>
          <cell r="X1302">
            <v>0</v>
          </cell>
          <cell r="Y1302">
            <v>0</v>
          </cell>
          <cell r="Z1302">
            <v>0</v>
          </cell>
          <cell r="AA1302">
            <v>0</v>
          </cell>
          <cell r="AB1302">
            <v>0</v>
          </cell>
          <cell r="AC1302">
            <v>0</v>
          </cell>
          <cell r="AD1302">
            <v>0</v>
          </cell>
        </row>
        <row r="1303">
          <cell r="B1303" t="str">
            <v>CITY OF SHELTON-UNREGULATEDCOMMERCIAL RECYCLECDELOCC</v>
          </cell>
          <cell r="J1303" t="str">
            <v>CDELOCC</v>
          </cell>
          <cell r="K1303" t="str">
            <v>CARDBOARD DELIVERY</v>
          </cell>
          <cell r="S1303">
            <v>0</v>
          </cell>
          <cell r="T1303">
            <v>0</v>
          </cell>
          <cell r="U1303">
            <v>27</v>
          </cell>
          <cell r="V1303">
            <v>0</v>
          </cell>
          <cell r="W1303">
            <v>0</v>
          </cell>
          <cell r="X1303">
            <v>0</v>
          </cell>
          <cell r="Y1303">
            <v>0</v>
          </cell>
          <cell r="Z1303">
            <v>0</v>
          </cell>
          <cell r="AA1303">
            <v>0</v>
          </cell>
          <cell r="AB1303">
            <v>0</v>
          </cell>
          <cell r="AC1303">
            <v>0</v>
          </cell>
          <cell r="AD1303">
            <v>0</v>
          </cell>
        </row>
        <row r="1304">
          <cell r="B1304" t="str">
            <v>CITY OF SHELTON-UNREGULATEDCOMMERCIAL RECYCLERECYLOCK</v>
          </cell>
          <cell r="J1304" t="str">
            <v>RECYLOCK</v>
          </cell>
          <cell r="K1304" t="str">
            <v>LOCK/UNLOCK RECYCLING</v>
          </cell>
          <cell r="S1304">
            <v>0</v>
          </cell>
          <cell r="T1304">
            <v>0</v>
          </cell>
          <cell r="U1304">
            <v>10.119999999999999</v>
          </cell>
          <cell r="V1304">
            <v>0</v>
          </cell>
          <cell r="W1304">
            <v>0</v>
          </cell>
          <cell r="X1304">
            <v>0</v>
          </cell>
          <cell r="Y1304">
            <v>0</v>
          </cell>
          <cell r="Z1304">
            <v>0</v>
          </cell>
          <cell r="AA1304">
            <v>0</v>
          </cell>
          <cell r="AB1304">
            <v>0</v>
          </cell>
          <cell r="AC1304">
            <v>0</v>
          </cell>
          <cell r="AD1304">
            <v>0</v>
          </cell>
        </row>
        <row r="1305">
          <cell r="B1305" t="str">
            <v>CITY OF SHELTON-UNREGULATEDCOMMERCIAL RECYCLEROLLOUTOCC</v>
          </cell>
          <cell r="J1305" t="str">
            <v>ROLLOUTOCC</v>
          </cell>
          <cell r="K1305" t="str">
            <v>ROLL OUT FEE - RECYCLE</v>
          </cell>
          <cell r="S1305">
            <v>0</v>
          </cell>
          <cell r="T1305">
            <v>0</v>
          </cell>
          <cell r="U1305">
            <v>234</v>
          </cell>
          <cell r="V1305">
            <v>0</v>
          </cell>
          <cell r="W1305">
            <v>0</v>
          </cell>
          <cell r="X1305">
            <v>0</v>
          </cell>
          <cell r="Y1305">
            <v>0</v>
          </cell>
          <cell r="Z1305">
            <v>0</v>
          </cell>
          <cell r="AA1305">
            <v>0</v>
          </cell>
          <cell r="AB1305">
            <v>0</v>
          </cell>
          <cell r="AC1305">
            <v>0</v>
          </cell>
          <cell r="AD1305">
            <v>0</v>
          </cell>
        </row>
        <row r="1306">
          <cell r="B1306" t="str">
            <v>CITY OF SHELTON-UNREGULATEDCOMMERCIAL RECYCLEWLKNRECY</v>
          </cell>
          <cell r="J1306" t="str">
            <v>WLKNRECY</v>
          </cell>
          <cell r="K1306" t="str">
            <v>WALK IN RECYCLE</v>
          </cell>
          <cell r="S1306">
            <v>0</v>
          </cell>
          <cell r="T1306">
            <v>0</v>
          </cell>
          <cell r="U1306">
            <v>148.28</v>
          </cell>
          <cell r="V1306">
            <v>0</v>
          </cell>
          <cell r="W1306">
            <v>0</v>
          </cell>
          <cell r="X1306">
            <v>0</v>
          </cell>
          <cell r="Y1306">
            <v>0</v>
          </cell>
          <cell r="Z1306">
            <v>0</v>
          </cell>
          <cell r="AA1306">
            <v>0</v>
          </cell>
          <cell r="AB1306">
            <v>0</v>
          </cell>
          <cell r="AC1306">
            <v>0</v>
          </cell>
          <cell r="AD1306">
            <v>0</v>
          </cell>
        </row>
        <row r="1307">
          <cell r="B1307" t="str">
            <v>CITY OF SHELTON-UNREGULATEDPAYMENTSCC-KOL</v>
          </cell>
          <cell r="J1307" t="str">
            <v>CC-KOL</v>
          </cell>
          <cell r="K1307" t="str">
            <v>ONLINE PAYMENT-CC</v>
          </cell>
          <cell r="S1307">
            <v>0</v>
          </cell>
          <cell r="T1307">
            <v>0</v>
          </cell>
          <cell r="U1307">
            <v>-1223.56</v>
          </cell>
          <cell r="V1307">
            <v>0</v>
          </cell>
          <cell r="W1307">
            <v>0</v>
          </cell>
          <cell r="X1307">
            <v>0</v>
          </cell>
          <cell r="Y1307">
            <v>0</v>
          </cell>
          <cell r="Z1307">
            <v>0</v>
          </cell>
          <cell r="AA1307">
            <v>0</v>
          </cell>
          <cell r="AB1307">
            <v>0</v>
          </cell>
          <cell r="AC1307">
            <v>0</v>
          </cell>
          <cell r="AD1307">
            <v>0</v>
          </cell>
        </row>
        <row r="1308">
          <cell r="B1308" t="str">
            <v>CITY OF SHELTON-UNREGULATEDPAYMENTSPAY</v>
          </cell>
          <cell r="J1308" t="str">
            <v>PAY</v>
          </cell>
          <cell r="K1308" t="str">
            <v>PAYMENT-THANK YOU!</v>
          </cell>
          <cell r="S1308">
            <v>0</v>
          </cell>
          <cell r="T1308">
            <v>0</v>
          </cell>
          <cell r="U1308">
            <v>-2919.98</v>
          </cell>
          <cell r="V1308">
            <v>0</v>
          </cell>
          <cell r="W1308">
            <v>0</v>
          </cell>
          <cell r="X1308">
            <v>0</v>
          </cell>
          <cell r="Y1308">
            <v>0</v>
          </cell>
          <cell r="Z1308">
            <v>0</v>
          </cell>
          <cell r="AA1308">
            <v>0</v>
          </cell>
          <cell r="AB1308">
            <v>0</v>
          </cell>
          <cell r="AC1308">
            <v>0</v>
          </cell>
          <cell r="AD1308">
            <v>0</v>
          </cell>
        </row>
        <row r="1309">
          <cell r="B1309" t="str">
            <v>CITY OF SHELTON-UNREGULATEDPAYMENTSPAY EFT</v>
          </cell>
          <cell r="J1309" t="str">
            <v>PAY EFT</v>
          </cell>
          <cell r="K1309" t="str">
            <v>ELECTRONIC PAYMENT</v>
          </cell>
          <cell r="S1309">
            <v>0</v>
          </cell>
          <cell r="T1309">
            <v>0</v>
          </cell>
          <cell r="U1309">
            <v>-183.02</v>
          </cell>
          <cell r="V1309">
            <v>0</v>
          </cell>
          <cell r="W1309">
            <v>0</v>
          </cell>
          <cell r="X1309">
            <v>0</v>
          </cell>
          <cell r="Y1309">
            <v>0</v>
          </cell>
          <cell r="Z1309">
            <v>0</v>
          </cell>
          <cell r="AA1309">
            <v>0</v>
          </cell>
          <cell r="AB1309">
            <v>0</v>
          </cell>
          <cell r="AC1309">
            <v>0</v>
          </cell>
          <cell r="AD1309">
            <v>0</v>
          </cell>
        </row>
        <row r="1310">
          <cell r="B1310" t="str">
            <v>CITY OF SHELTON-UNREGULATEDPAYMENTSPAY ICT</v>
          </cell>
          <cell r="J1310" t="str">
            <v>PAY ICT</v>
          </cell>
          <cell r="K1310" t="str">
            <v>I/C PAYMENT THANK YOU!</v>
          </cell>
          <cell r="S1310">
            <v>0</v>
          </cell>
          <cell r="T1310">
            <v>0</v>
          </cell>
          <cell r="U1310">
            <v>-32.4</v>
          </cell>
          <cell r="V1310">
            <v>0</v>
          </cell>
          <cell r="W1310">
            <v>0</v>
          </cell>
          <cell r="X1310">
            <v>0</v>
          </cell>
          <cell r="Y1310">
            <v>0</v>
          </cell>
          <cell r="Z1310">
            <v>0</v>
          </cell>
          <cell r="AA1310">
            <v>0</v>
          </cell>
          <cell r="AB1310">
            <v>0</v>
          </cell>
          <cell r="AC1310">
            <v>0</v>
          </cell>
          <cell r="AD1310">
            <v>0</v>
          </cell>
        </row>
        <row r="1311">
          <cell r="B1311" t="str">
            <v>CITY OF SHELTON-UNREGULATEDPAYMENTSPAY-CFREE</v>
          </cell>
          <cell r="J1311" t="str">
            <v>PAY-CFREE</v>
          </cell>
          <cell r="K1311" t="str">
            <v>PAYMENT-THANK YOU</v>
          </cell>
          <cell r="S1311">
            <v>0</v>
          </cell>
          <cell r="T1311">
            <v>0</v>
          </cell>
          <cell r="U1311">
            <v>-96.82</v>
          </cell>
          <cell r="V1311">
            <v>0</v>
          </cell>
          <cell r="W1311">
            <v>0</v>
          </cell>
          <cell r="X1311">
            <v>0</v>
          </cell>
          <cell r="Y1311">
            <v>0</v>
          </cell>
          <cell r="Z1311">
            <v>0</v>
          </cell>
          <cell r="AA1311">
            <v>0</v>
          </cell>
          <cell r="AB1311">
            <v>0</v>
          </cell>
          <cell r="AC1311">
            <v>0</v>
          </cell>
          <cell r="AD1311">
            <v>0</v>
          </cell>
        </row>
        <row r="1312">
          <cell r="B1312" t="str">
            <v>CITY OF SHELTON-UNREGULATEDPAYMENTSPAY-KOL</v>
          </cell>
          <cell r="J1312" t="str">
            <v>PAY-KOL</v>
          </cell>
          <cell r="K1312" t="str">
            <v>PAYMENT-THANK YOU - OL</v>
          </cell>
          <cell r="S1312">
            <v>0</v>
          </cell>
          <cell r="T1312">
            <v>0</v>
          </cell>
          <cell r="U1312">
            <v>-279.7</v>
          </cell>
          <cell r="V1312">
            <v>0</v>
          </cell>
          <cell r="W1312">
            <v>0</v>
          </cell>
          <cell r="X1312">
            <v>0</v>
          </cell>
          <cell r="Y1312">
            <v>0</v>
          </cell>
          <cell r="Z1312">
            <v>0</v>
          </cell>
          <cell r="AA1312">
            <v>0</v>
          </cell>
          <cell r="AB1312">
            <v>0</v>
          </cell>
          <cell r="AC1312">
            <v>0</v>
          </cell>
          <cell r="AD1312">
            <v>0</v>
          </cell>
        </row>
        <row r="1313">
          <cell r="B1313" t="str">
            <v>CITY OF SHELTON-UNREGULATEDPAYMENTSPAY-NATL</v>
          </cell>
          <cell r="J1313" t="str">
            <v>PAY-NATL</v>
          </cell>
          <cell r="K1313" t="str">
            <v>PAYMENT THANK YOU</v>
          </cell>
          <cell r="S1313">
            <v>0</v>
          </cell>
          <cell r="T1313">
            <v>0</v>
          </cell>
          <cell r="U1313">
            <v>-165.01</v>
          </cell>
          <cell r="V1313">
            <v>0</v>
          </cell>
          <cell r="W1313">
            <v>0</v>
          </cell>
          <cell r="X1313">
            <v>0</v>
          </cell>
          <cell r="Y1313">
            <v>0</v>
          </cell>
          <cell r="Z1313">
            <v>0</v>
          </cell>
          <cell r="AA1313">
            <v>0</v>
          </cell>
          <cell r="AB1313">
            <v>0</v>
          </cell>
          <cell r="AC1313">
            <v>0</v>
          </cell>
          <cell r="AD1313">
            <v>0</v>
          </cell>
        </row>
        <row r="1314">
          <cell r="B1314" t="str">
            <v>CITY OF SHELTON-UNREGULATEDPAYMENTSPAY-OAK</v>
          </cell>
          <cell r="J1314" t="str">
            <v>PAY-OAK</v>
          </cell>
          <cell r="K1314" t="str">
            <v>OAKLEAF PAYMENT</v>
          </cell>
          <cell r="S1314">
            <v>0</v>
          </cell>
          <cell r="T1314">
            <v>0</v>
          </cell>
          <cell r="U1314">
            <v>-56.29</v>
          </cell>
          <cell r="V1314">
            <v>0</v>
          </cell>
          <cell r="W1314">
            <v>0</v>
          </cell>
          <cell r="X1314">
            <v>0</v>
          </cell>
          <cell r="Y1314">
            <v>0</v>
          </cell>
          <cell r="Z1314">
            <v>0</v>
          </cell>
          <cell r="AA1314">
            <v>0</v>
          </cell>
          <cell r="AB1314">
            <v>0</v>
          </cell>
          <cell r="AC1314">
            <v>0</v>
          </cell>
          <cell r="AD1314">
            <v>0</v>
          </cell>
        </row>
        <row r="1315">
          <cell r="B1315" t="str">
            <v>CITY OF SHELTON-UNREGULATEDPAYMENTSPAY-RPPS</v>
          </cell>
          <cell r="J1315" t="str">
            <v>PAY-RPPS</v>
          </cell>
          <cell r="K1315" t="str">
            <v>RPSS PAYMENT</v>
          </cell>
          <cell r="S1315">
            <v>0</v>
          </cell>
          <cell r="T1315">
            <v>0</v>
          </cell>
          <cell r="U1315">
            <v>-57.73</v>
          </cell>
          <cell r="V1315">
            <v>0</v>
          </cell>
          <cell r="W1315">
            <v>0</v>
          </cell>
          <cell r="X1315">
            <v>0</v>
          </cell>
          <cell r="Y1315">
            <v>0</v>
          </cell>
          <cell r="Z1315">
            <v>0</v>
          </cell>
          <cell r="AA1315">
            <v>0</v>
          </cell>
          <cell r="AB1315">
            <v>0</v>
          </cell>
          <cell r="AC1315">
            <v>0</v>
          </cell>
          <cell r="AD1315">
            <v>0</v>
          </cell>
        </row>
        <row r="1316">
          <cell r="B1316" t="str">
            <v>CITY OF SHELTON-UNREGULATEDPAYMENTSPAYL</v>
          </cell>
          <cell r="J1316" t="str">
            <v>PAYL</v>
          </cell>
          <cell r="K1316" t="str">
            <v>PAYMENT-THANK YOU!</v>
          </cell>
          <cell r="S1316">
            <v>0</v>
          </cell>
          <cell r="T1316">
            <v>0</v>
          </cell>
          <cell r="U1316">
            <v>-5673.68</v>
          </cell>
          <cell r="V1316">
            <v>0</v>
          </cell>
          <cell r="W1316">
            <v>0</v>
          </cell>
          <cell r="X1316">
            <v>0</v>
          </cell>
          <cell r="Y1316">
            <v>0</v>
          </cell>
          <cell r="Z1316">
            <v>0</v>
          </cell>
          <cell r="AA1316">
            <v>0</v>
          </cell>
          <cell r="AB1316">
            <v>0</v>
          </cell>
          <cell r="AC1316">
            <v>0</v>
          </cell>
          <cell r="AD1316">
            <v>0</v>
          </cell>
        </row>
        <row r="1317">
          <cell r="B1317" t="str">
            <v>CITY OF SHELTON-UNREGULATEDPAYMENTSPAYMET</v>
          </cell>
          <cell r="J1317" t="str">
            <v>PAYMET</v>
          </cell>
          <cell r="K1317" t="str">
            <v>METAVANTE ONLINE PAYMENT</v>
          </cell>
          <cell r="S1317">
            <v>0</v>
          </cell>
          <cell r="T1317">
            <v>0</v>
          </cell>
          <cell r="U1317">
            <v>-158.19</v>
          </cell>
          <cell r="V1317">
            <v>0</v>
          </cell>
          <cell r="W1317">
            <v>0</v>
          </cell>
          <cell r="X1317">
            <v>0</v>
          </cell>
          <cell r="Y1317">
            <v>0</v>
          </cell>
          <cell r="Z1317">
            <v>0</v>
          </cell>
          <cell r="AA1317">
            <v>0</v>
          </cell>
          <cell r="AB1317">
            <v>0</v>
          </cell>
          <cell r="AC1317">
            <v>0</v>
          </cell>
          <cell r="AD1317">
            <v>0</v>
          </cell>
        </row>
        <row r="1318">
          <cell r="B1318" t="str">
            <v>CITY OF SHELTON-UNREGULATEDROLLOFFDISPORGANIC</v>
          </cell>
          <cell r="J1318" t="str">
            <v>DISPORGANIC</v>
          </cell>
          <cell r="K1318" t="str">
            <v xml:space="preserve">DISPOSAL ORGANIC </v>
          </cell>
          <cell r="S1318">
            <v>0</v>
          </cell>
          <cell r="T1318">
            <v>0</v>
          </cell>
          <cell r="U1318">
            <v>218.87</v>
          </cell>
          <cell r="V1318">
            <v>0</v>
          </cell>
          <cell r="W1318">
            <v>0</v>
          </cell>
          <cell r="X1318">
            <v>0</v>
          </cell>
          <cell r="Y1318">
            <v>0</v>
          </cell>
          <cell r="Z1318">
            <v>0</v>
          </cell>
          <cell r="AA1318">
            <v>0</v>
          </cell>
          <cell r="AB1318">
            <v>0</v>
          </cell>
          <cell r="AC1318">
            <v>0</v>
          </cell>
          <cell r="AD1318">
            <v>0</v>
          </cell>
        </row>
        <row r="1319">
          <cell r="B1319" t="str">
            <v>CITY OF SHELTON-UNREGULATEDROLLOFFRECYHAUL</v>
          </cell>
          <cell r="J1319" t="str">
            <v>RECYHAUL</v>
          </cell>
          <cell r="K1319" t="str">
            <v>ROLL OFF RECYCLE HAUL</v>
          </cell>
          <cell r="S1319">
            <v>0</v>
          </cell>
          <cell r="T1319">
            <v>0</v>
          </cell>
          <cell r="U1319">
            <v>779.84</v>
          </cell>
          <cell r="V1319">
            <v>0</v>
          </cell>
          <cell r="W1319">
            <v>0</v>
          </cell>
          <cell r="X1319">
            <v>0</v>
          </cell>
          <cell r="Y1319">
            <v>0</v>
          </cell>
          <cell r="Z1319">
            <v>0</v>
          </cell>
          <cell r="AA1319">
            <v>0</v>
          </cell>
          <cell r="AB1319">
            <v>0</v>
          </cell>
          <cell r="AC1319">
            <v>0</v>
          </cell>
          <cell r="AD1319">
            <v>0</v>
          </cell>
        </row>
        <row r="1320">
          <cell r="B1320" t="str">
            <v>CITY OF SHELTON-UNREGULATEDROLLOFFROMILERECY</v>
          </cell>
          <cell r="J1320" t="str">
            <v>ROMILERECY</v>
          </cell>
          <cell r="K1320" t="str">
            <v>ROLL OFF MILEAGE RECYCLE</v>
          </cell>
          <cell r="S1320">
            <v>0</v>
          </cell>
          <cell r="T1320">
            <v>0</v>
          </cell>
          <cell r="U1320">
            <v>699.84</v>
          </cell>
          <cell r="V1320">
            <v>0</v>
          </cell>
          <cell r="W1320">
            <v>0</v>
          </cell>
          <cell r="X1320">
            <v>0</v>
          </cell>
          <cell r="Y1320">
            <v>0</v>
          </cell>
          <cell r="Z1320">
            <v>0</v>
          </cell>
          <cell r="AA1320">
            <v>0</v>
          </cell>
          <cell r="AB1320">
            <v>0</v>
          </cell>
          <cell r="AC1320">
            <v>0</v>
          </cell>
          <cell r="AD1320">
            <v>0</v>
          </cell>
        </row>
        <row r="1321">
          <cell r="B1321" t="str">
            <v>CITY OF SHELTON-UNREGULATEDSURCFUEL-RECY MASON</v>
          </cell>
          <cell r="J1321" t="str">
            <v>FUEL-RECY MASON</v>
          </cell>
          <cell r="K1321" t="str">
            <v>FUEL &amp; MATERIAL SURCHARGE</v>
          </cell>
          <cell r="S1321">
            <v>0</v>
          </cell>
          <cell r="T1321">
            <v>0</v>
          </cell>
          <cell r="U1321">
            <v>0</v>
          </cell>
          <cell r="V1321">
            <v>0</v>
          </cell>
          <cell r="W1321">
            <v>0</v>
          </cell>
          <cell r="X1321">
            <v>0</v>
          </cell>
          <cell r="Y1321">
            <v>0</v>
          </cell>
          <cell r="Z1321">
            <v>0</v>
          </cell>
          <cell r="AA1321">
            <v>0</v>
          </cell>
          <cell r="AB1321">
            <v>0</v>
          </cell>
          <cell r="AC1321">
            <v>0</v>
          </cell>
          <cell r="AD1321">
            <v>0</v>
          </cell>
        </row>
        <row r="1322">
          <cell r="B1322" t="str">
            <v>CITY OF SHELTON-UNREGULATEDSURCFUEL-RECY MASON</v>
          </cell>
          <cell r="J1322" t="str">
            <v>FUEL-RECY MASON</v>
          </cell>
          <cell r="K1322" t="str">
            <v>FUEL &amp; MATERIAL SURCHARGE</v>
          </cell>
          <cell r="S1322">
            <v>0</v>
          </cell>
          <cell r="T1322">
            <v>0</v>
          </cell>
          <cell r="U1322">
            <v>0</v>
          </cell>
          <cell r="V1322">
            <v>0</v>
          </cell>
          <cell r="W1322">
            <v>0</v>
          </cell>
          <cell r="X1322">
            <v>0</v>
          </cell>
          <cell r="Y1322">
            <v>0</v>
          </cell>
          <cell r="Z1322">
            <v>0</v>
          </cell>
          <cell r="AA1322">
            <v>0</v>
          </cell>
          <cell r="AB1322">
            <v>0</v>
          </cell>
          <cell r="AC1322">
            <v>0</v>
          </cell>
          <cell r="AD1322">
            <v>0</v>
          </cell>
        </row>
        <row r="1323">
          <cell r="B1323" t="str">
            <v>CITY OF SHELTON-UNREGULATEDSURCFUEL-RO MASON</v>
          </cell>
          <cell r="J1323" t="str">
            <v>FUEL-RO MASON</v>
          </cell>
          <cell r="K1323" t="str">
            <v>FUEL &amp; MATERIAL SURCHARGE</v>
          </cell>
          <cell r="S1323">
            <v>0</v>
          </cell>
          <cell r="T1323">
            <v>0</v>
          </cell>
          <cell r="U1323">
            <v>0</v>
          </cell>
          <cell r="V1323">
            <v>0</v>
          </cell>
          <cell r="W1323">
            <v>0</v>
          </cell>
          <cell r="X1323">
            <v>0</v>
          </cell>
          <cell r="Y1323">
            <v>0</v>
          </cell>
          <cell r="Z1323">
            <v>0</v>
          </cell>
          <cell r="AA1323">
            <v>0</v>
          </cell>
          <cell r="AB1323">
            <v>0</v>
          </cell>
          <cell r="AC1323">
            <v>0</v>
          </cell>
          <cell r="AD1323">
            <v>0</v>
          </cell>
        </row>
        <row r="1324">
          <cell r="B1324" t="str">
            <v>CITY OF SHELTON-UNREGULATEDTAXESSALES TAX</v>
          </cell>
          <cell r="J1324" t="str">
            <v>SALES TAX</v>
          </cell>
          <cell r="K1324" t="str">
            <v>8.5% Sales Tax</v>
          </cell>
          <cell r="S1324">
            <v>0</v>
          </cell>
          <cell r="T1324">
            <v>0</v>
          </cell>
          <cell r="U1324">
            <v>2.2999999999999998</v>
          </cell>
          <cell r="V1324">
            <v>0</v>
          </cell>
          <cell r="W1324">
            <v>0</v>
          </cell>
          <cell r="X1324">
            <v>0</v>
          </cell>
          <cell r="Y1324">
            <v>0</v>
          </cell>
          <cell r="Z1324">
            <v>0</v>
          </cell>
          <cell r="AA1324">
            <v>0</v>
          </cell>
          <cell r="AB1324">
            <v>0</v>
          </cell>
          <cell r="AC1324">
            <v>0</v>
          </cell>
          <cell r="AD1324">
            <v>0</v>
          </cell>
        </row>
        <row r="1325">
          <cell r="B1325" t="str">
            <v>KITSAP CO -REGULATEDACCOUNTING ADJUSTMENTSFINCHG</v>
          </cell>
          <cell r="J1325" t="str">
            <v>FINCHG</v>
          </cell>
          <cell r="K1325" t="str">
            <v>LATE FEE</v>
          </cell>
          <cell r="S1325">
            <v>0</v>
          </cell>
          <cell r="T1325">
            <v>0</v>
          </cell>
          <cell r="U1325">
            <v>80.87</v>
          </cell>
          <cell r="V1325">
            <v>0</v>
          </cell>
          <cell r="W1325">
            <v>0</v>
          </cell>
          <cell r="X1325">
            <v>0</v>
          </cell>
          <cell r="Y1325">
            <v>0</v>
          </cell>
          <cell r="Z1325">
            <v>0</v>
          </cell>
          <cell r="AA1325">
            <v>0</v>
          </cell>
          <cell r="AB1325">
            <v>0</v>
          </cell>
          <cell r="AC1325">
            <v>0</v>
          </cell>
          <cell r="AD1325">
            <v>0</v>
          </cell>
        </row>
        <row r="1326">
          <cell r="B1326" t="str">
            <v xml:space="preserve">KITSAP CO -REGULATEDACCOUNTING ADJUSTMENTSBD </v>
          </cell>
          <cell r="J1326" t="str">
            <v xml:space="preserve">BD </v>
          </cell>
          <cell r="K1326" t="str">
            <v>W\O BAD DEBT</v>
          </cell>
          <cell r="S1326">
            <v>0</v>
          </cell>
          <cell r="T1326">
            <v>0</v>
          </cell>
          <cell r="U1326">
            <v>-636.39</v>
          </cell>
          <cell r="V1326">
            <v>0</v>
          </cell>
          <cell r="W1326">
            <v>0</v>
          </cell>
          <cell r="X1326">
            <v>0</v>
          </cell>
          <cell r="Y1326">
            <v>0</v>
          </cell>
          <cell r="Z1326">
            <v>0</v>
          </cell>
          <cell r="AA1326">
            <v>0</v>
          </cell>
          <cell r="AB1326">
            <v>0</v>
          </cell>
          <cell r="AC1326">
            <v>0</v>
          </cell>
          <cell r="AD1326">
            <v>0</v>
          </cell>
        </row>
        <row r="1327">
          <cell r="B1327" t="str">
            <v>KITSAP CO -REGULATEDACCOUNTING ADJUSTMENTSMM</v>
          </cell>
          <cell r="J1327" t="str">
            <v>MM</v>
          </cell>
          <cell r="K1327" t="str">
            <v>MOVE MONEY</v>
          </cell>
          <cell r="S1327">
            <v>0</v>
          </cell>
          <cell r="T1327">
            <v>0</v>
          </cell>
          <cell r="U1327">
            <v>0</v>
          </cell>
          <cell r="V1327">
            <v>0</v>
          </cell>
          <cell r="W1327">
            <v>0</v>
          </cell>
          <cell r="X1327">
            <v>0</v>
          </cell>
          <cell r="Y1327">
            <v>0</v>
          </cell>
          <cell r="Z1327">
            <v>0</v>
          </cell>
          <cell r="AA1327">
            <v>0</v>
          </cell>
          <cell r="AB1327">
            <v>0</v>
          </cell>
          <cell r="AC1327">
            <v>0</v>
          </cell>
          <cell r="AD1327">
            <v>0</v>
          </cell>
        </row>
        <row r="1328">
          <cell r="B1328" t="str">
            <v>KITSAP CO -REGULATEDACCOUNTING ADJUSTMENTSREFUND</v>
          </cell>
          <cell r="J1328" t="str">
            <v>REFUND</v>
          </cell>
          <cell r="K1328" t="str">
            <v>REFUND</v>
          </cell>
          <cell r="S1328">
            <v>0</v>
          </cell>
          <cell r="T1328">
            <v>0</v>
          </cell>
          <cell r="U1328">
            <v>540.01</v>
          </cell>
          <cell r="V1328">
            <v>0</v>
          </cell>
          <cell r="W1328">
            <v>0</v>
          </cell>
          <cell r="X1328">
            <v>0</v>
          </cell>
          <cell r="Y1328">
            <v>0</v>
          </cell>
          <cell r="Z1328">
            <v>0</v>
          </cell>
          <cell r="AA1328">
            <v>0</v>
          </cell>
          <cell r="AB1328">
            <v>0</v>
          </cell>
          <cell r="AC1328">
            <v>0</v>
          </cell>
          <cell r="AD1328">
            <v>0</v>
          </cell>
        </row>
        <row r="1329">
          <cell r="B1329" t="str">
            <v>KITSAP CO -REGULATEDACCOUNTING ADJUSTMENTSFINCHG</v>
          </cell>
          <cell r="J1329" t="str">
            <v>FINCHG</v>
          </cell>
          <cell r="K1329" t="str">
            <v>LATE FEE</v>
          </cell>
          <cell r="S1329">
            <v>0</v>
          </cell>
          <cell r="T1329">
            <v>0</v>
          </cell>
          <cell r="U1329">
            <v>54.01</v>
          </cell>
          <cell r="V1329">
            <v>0</v>
          </cell>
          <cell r="W1329">
            <v>0</v>
          </cell>
          <cell r="X1329">
            <v>0</v>
          </cell>
          <cell r="Y1329">
            <v>0</v>
          </cell>
          <cell r="Z1329">
            <v>0</v>
          </cell>
          <cell r="AA1329">
            <v>0</v>
          </cell>
          <cell r="AB1329">
            <v>0</v>
          </cell>
          <cell r="AC1329">
            <v>0</v>
          </cell>
          <cell r="AD1329">
            <v>0</v>
          </cell>
        </row>
        <row r="1330">
          <cell r="B1330" t="str">
            <v xml:space="preserve">KITSAP CO -REGULATEDACCOUNTING ADJUSTMENTSBD </v>
          </cell>
          <cell r="J1330" t="str">
            <v xml:space="preserve">BD </v>
          </cell>
          <cell r="K1330" t="str">
            <v>W\O BAD DEBT</v>
          </cell>
          <cell r="S1330">
            <v>0</v>
          </cell>
          <cell r="T1330">
            <v>0</v>
          </cell>
          <cell r="U1330">
            <v>-52.63</v>
          </cell>
          <cell r="V1330">
            <v>0</v>
          </cell>
          <cell r="W1330">
            <v>0</v>
          </cell>
          <cell r="X1330">
            <v>0</v>
          </cell>
          <cell r="Y1330">
            <v>0</v>
          </cell>
          <cell r="Z1330">
            <v>0</v>
          </cell>
          <cell r="AA1330">
            <v>0</v>
          </cell>
          <cell r="AB1330">
            <v>0</v>
          </cell>
          <cell r="AC1330">
            <v>0</v>
          </cell>
          <cell r="AD1330">
            <v>0</v>
          </cell>
        </row>
        <row r="1331">
          <cell r="B1331" t="str">
            <v>KITSAP CO -REGULATEDACCOUNTING ADJUSTMENTSMM</v>
          </cell>
          <cell r="J1331" t="str">
            <v>MM</v>
          </cell>
          <cell r="K1331" t="str">
            <v>MOVE MONEY</v>
          </cell>
          <cell r="S1331">
            <v>0</v>
          </cell>
          <cell r="T1331">
            <v>0</v>
          </cell>
          <cell r="U1331">
            <v>75.17</v>
          </cell>
          <cell r="V1331">
            <v>0</v>
          </cell>
          <cell r="W1331">
            <v>0</v>
          </cell>
          <cell r="X1331">
            <v>0</v>
          </cell>
          <cell r="Y1331">
            <v>0</v>
          </cell>
          <cell r="Z1331">
            <v>0</v>
          </cell>
          <cell r="AA1331">
            <v>0</v>
          </cell>
          <cell r="AB1331">
            <v>0</v>
          </cell>
          <cell r="AC1331">
            <v>0</v>
          </cell>
          <cell r="AD1331">
            <v>0</v>
          </cell>
        </row>
        <row r="1332">
          <cell r="B1332" t="str">
            <v>KITSAP CO -REGULATEDCOMMERCIAL  FRONTLOADWLKNRW2RECY</v>
          </cell>
          <cell r="J1332" t="str">
            <v>WLKNRW2RECY</v>
          </cell>
          <cell r="K1332" t="str">
            <v>WALK IN OVER 25 ADDITIONA</v>
          </cell>
          <cell r="S1332">
            <v>0</v>
          </cell>
          <cell r="T1332">
            <v>0</v>
          </cell>
          <cell r="U1332">
            <v>2.72</v>
          </cell>
          <cell r="V1332">
            <v>0</v>
          </cell>
          <cell r="W1332">
            <v>0</v>
          </cell>
          <cell r="X1332">
            <v>0</v>
          </cell>
          <cell r="Y1332">
            <v>0</v>
          </cell>
          <cell r="Z1332">
            <v>0</v>
          </cell>
          <cell r="AA1332">
            <v>0</v>
          </cell>
          <cell r="AB1332">
            <v>0</v>
          </cell>
          <cell r="AC1332">
            <v>0</v>
          </cell>
          <cell r="AD1332">
            <v>0</v>
          </cell>
        </row>
        <row r="1333">
          <cell r="B1333" t="str">
            <v>KITSAP CO -REGULATEDCOMMERCIAL  FRONTLOADWLKNRE1RECYMA</v>
          </cell>
          <cell r="J1333" t="str">
            <v>WLKNRE1RECYMA</v>
          </cell>
          <cell r="K1333" t="str">
            <v>WALK IN 5-25FT EOW-RECYCL</v>
          </cell>
          <cell r="S1333">
            <v>0</v>
          </cell>
          <cell r="T1333">
            <v>0</v>
          </cell>
          <cell r="U1333">
            <v>1.26</v>
          </cell>
          <cell r="V1333">
            <v>0</v>
          </cell>
          <cell r="W1333">
            <v>0</v>
          </cell>
          <cell r="X1333">
            <v>0</v>
          </cell>
          <cell r="Y1333">
            <v>0</v>
          </cell>
          <cell r="Z1333">
            <v>0</v>
          </cell>
          <cell r="AA1333">
            <v>0</v>
          </cell>
          <cell r="AB1333">
            <v>0</v>
          </cell>
          <cell r="AC1333">
            <v>0</v>
          </cell>
          <cell r="AD1333">
            <v>0</v>
          </cell>
        </row>
        <row r="1334">
          <cell r="B1334" t="str">
            <v>KITSAP CO -REGULATEDCOMMERCIAL  FRONTLOADWLKNRW2RECYMA</v>
          </cell>
          <cell r="J1334" t="str">
            <v>WLKNRW2RECYMA</v>
          </cell>
          <cell r="K1334" t="str">
            <v>WALK IN OVER 25 ADDITIONA</v>
          </cell>
          <cell r="S1334">
            <v>0</v>
          </cell>
          <cell r="T1334">
            <v>0</v>
          </cell>
          <cell r="U1334">
            <v>1.36</v>
          </cell>
          <cell r="V1334">
            <v>0</v>
          </cell>
          <cell r="W1334">
            <v>0</v>
          </cell>
          <cell r="X1334">
            <v>0</v>
          </cell>
          <cell r="Y1334">
            <v>0</v>
          </cell>
          <cell r="Z1334">
            <v>0</v>
          </cell>
          <cell r="AA1334">
            <v>0</v>
          </cell>
          <cell r="AB1334">
            <v>0</v>
          </cell>
          <cell r="AC1334">
            <v>0</v>
          </cell>
          <cell r="AD1334">
            <v>0</v>
          </cell>
        </row>
        <row r="1335">
          <cell r="B1335" t="str">
            <v>KITSAP CO -REGULATEDCOMMERCIAL - REARLOADUNLOCKREF</v>
          </cell>
          <cell r="J1335" t="str">
            <v>UNLOCKREF</v>
          </cell>
          <cell r="K1335" t="str">
            <v>UNLOCK / UNLATCH REFUSE</v>
          </cell>
          <cell r="S1335">
            <v>0</v>
          </cell>
          <cell r="T1335">
            <v>0</v>
          </cell>
          <cell r="U1335">
            <v>20.239999999999998</v>
          </cell>
          <cell r="V1335">
            <v>0</v>
          </cell>
          <cell r="W1335">
            <v>0</v>
          </cell>
          <cell r="X1335">
            <v>0</v>
          </cell>
          <cell r="Y1335">
            <v>0</v>
          </cell>
          <cell r="Z1335">
            <v>0</v>
          </cell>
          <cell r="AA1335">
            <v>0</v>
          </cell>
          <cell r="AB1335">
            <v>0</v>
          </cell>
          <cell r="AC1335">
            <v>0</v>
          </cell>
          <cell r="AD1335">
            <v>0</v>
          </cell>
        </row>
        <row r="1336">
          <cell r="B1336" t="str">
            <v>KITSAP CO -REGULATEDCOMMERCIAL - REARLOADUNLOCKREF</v>
          </cell>
          <cell r="J1336" t="str">
            <v>UNLOCKREF</v>
          </cell>
          <cell r="K1336" t="str">
            <v>UNLOCK / UNLATCH REFUSE</v>
          </cell>
          <cell r="S1336">
            <v>0</v>
          </cell>
          <cell r="T1336">
            <v>0</v>
          </cell>
          <cell r="U1336">
            <v>5.0599999999999996</v>
          </cell>
          <cell r="V1336">
            <v>0</v>
          </cell>
          <cell r="W1336">
            <v>0</v>
          </cell>
          <cell r="X1336">
            <v>0</v>
          </cell>
          <cell r="Y1336">
            <v>0</v>
          </cell>
          <cell r="Z1336">
            <v>0</v>
          </cell>
          <cell r="AA1336">
            <v>0</v>
          </cell>
          <cell r="AB1336">
            <v>0</v>
          </cell>
          <cell r="AC1336">
            <v>0</v>
          </cell>
          <cell r="AD1336">
            <v>0</v>
          </cell>
        </row>
        <row r="1337">
          <cell r="B1337" t="str">
            <v>KITSAP CO -REGULATEDCOMMERCIAL - REARLOADR1.5YDEK</v>
          </cell>
          <cell r="J1337" t="str">
            <v>R1.5YDEK</v>
          </cell>
          <cell r="K1337" t="str">
            <v>1.5 YD 1X EOW</v>
          </cell>
          <cell r="S1337">
            <v>0</v>
          </cell>
          <cell r="T1337">
            <v>0</v>
          </cell>
          <cell r="U1337">
            <v>2785.13</v>
          </cell>
          <cell r="V1337">
            <v>0</v>
          </cell>
          <cell r="W1337">
            <v>0</v>
          </cell>
          <cell r="X1337">
            <v>0</v>
          </cell>
          <cell r="Y1337">
            <v>0</v>
          </cell>
          <cell r="Z1337">
            <v>0</v>
          </cell>
          <cell r="AA1337">
            <v>0</v>
          </cell>
          <cell r="AB1337">
            <v>0</v>
          </cell>
          <cell r="AC1337">
            <v>0</v>
          </cell>
          <cell r="AD1337">
            <v>0</v>
          </cell>
        </row>
        <row r="1338">
          <cell r="B1338" t="str">
            <v>KITSAP CO -REGULATEDCOMMERCIAL - REARLOADR1.5YDRENTM</v>
          </cell>
          <cell r="J1338" t="str">
            <v>R1.5YDRENTM</v>
          </cell>
          <cell r="K1338" t="str">
            <v>1.5YD CONTAINER RENT-MTH</v>
          </cell>
          <cell r="S1338">
            <v>0</v>
          </cell>
          <cell r="T1338">
            <v>0</v>
          </cell>
          <cell r="U1338">
            <v>1073.57</v>
          </cell>
          <cell r="V1338">
            <v>0</v>
          </cell>
          <cell r="W1338">
            <v>0</v>
          </cell>
          <cell r="X1338">
            <v>0</v>
          </cell>
          <cell r="Y1338">
            <v>0</v>
          </cell>
          <cell r="Z1338">
            <v>0</v>
          </cell>
          <cell r="AA1338">
            <v>0</v>
          </cell>
          <cell r="AB1338">
            <v>0</v>
          </cell>
          <cell r="AC1338">
            <v>0</v>
          </cell>
          <cell r="AD1338">
            <v>0</v>
          </cell>
        </row>
        <row r="1339">
          <cell r="B1339" t="str">
            <v>KITSAP CO -REGULATEDCOMMERCIAL - REARLOADR1.5YDRENTT</v>
          </cell>
          <cell r="J1339" t="str">
            <v>R1.5YDRENTT</v>
          </cell>
          <cell r="K1339" t="str">
            <v>1.5YD TEMP CONTAINER RENT</v>
          </cell>
          <cell r="S1339">
            <v>0</v>
          </cell>
          <cell r="T1339">
            <v>0</v>
          </cell>
          <cell r="U1339">
            <v>15.9</v>
          </cell>
          <cell r="V1339">
            <v>0</v>
          </cell>
          <cell r="W1339">
            <v>0</v>
          </cell>
          <cell r="X1339">
            <v>0</v>
          </cell>
          <cell r="Y1339">
            <v>0</v>
          </cell>
          <cell r="Z1339">
            <v>0</v>
          </cell>
          <cell r="AA1339">
            <v>0</v>
          </cell>
          <cell r="AB1339">
            <v>0</v>
          </cell>
          <cell r="AC1339">
            <v>0</v>
          </cell>
          <cell r="AD1339">
            <v>0</v>
          </cell>
        </row>
        <row r="1340">
          <cell r="B1340" t="str">
            <v>KITSAP CO -REGULATEDCOMMERCIAL - REARLOADR1.5YDRENTTM</v>
          </cell>
          <cell r="J1340" t="str">
            <v>R1.5YDRENTTM</v>
          </cell>
          <cell r="K1340" t="str">
            <v>1.5 YD TEMP CONT RENT MON</v>
          </cell>
          <cell r="S1340">
            <v>0</v>
          </cell>
          <cell r="T1340">
            <v>0</v>
          </cell>
          <cell r="U1340">
            <v>13.67</v>
          </cell>
          <cell r="V1340">
            <v>0</v>
          </cell>
          <cell r="W1340">
            <v>0</v>
          </cell>
          <cell r="X1340">
            <v>0</v>
          </cell>
          <cell r="Y1340">
            <v>0</v>
          </cell>
          <cell r="Z1340">
            <v>0</v>
          </cell>
          <cell r="AA1340">
            <v>0</v>
          </cell>
          <cell r="AB1340">
            <v>0</v>
          </cell>
          <cell r="AC1340">
            <v>0</v>
          </cell>
          <cell r="AD1340">
            <v>0</v>
          </cell>
        </row>
        <row r="1341">
          <cell r="B1341" t="str">
            <v>KITSAP CO -REGULATEDCOMMERCIAL - REARLOADR1.5YDWK</v>
          </cell>
          <cell r="J1341" t="str">
            <v>R1.5YDWK</v>
          </cell>
          <cell r="K1341" t="str">
            <v>1.5 YD 1X WEEKLY</v>
          </cell>
          <cell r="S1341">
            <v>0</v>
          </cell>
          <cell r="T1341">
            <v>0</v>
          </cell>
          <cell r="U1341">
            <v>2900.68</v>
          </cell>
          <cell r="V1341">
            <v>0</v>
          </cell>
          <cell r="W1341">
            <v>0</v>
          </cell>
          <cell r="X1341">
            <v>0</v>
          </cell>
          <cell r="Y1341">
            <v>0</v>
          </cell>
          <cell r="Z1341">
            <v>0</v>
          </cell>
          <cell r="AA1341">
            <v>0</v>
          </cell>
          <cell r="AB1341">
            <v>0</v>
          </cell>
          <cell r="AC1341">
            <v>0</v>
          </cell>
          <cell r="AD1341">
            <v>0</v>
          </cell>
        </row>
        <row r="1342">
          <cell r="B1342" t="str">
            <v>KITSAP CO -REGULATEDCOMMERCIAL - REARLOADR1YDEK</v>
          </cell>
          <cell r="J1342" t="str">
            <v>R1YDEK</v>
          </cell>
          <cell r="K1342" t="str">
            <v>1 YD 1X EOW</v>
          </cell>
          <cell r="S1342">
            <v>0</v>
          </cell>
          <cell r="T1342">
            <v>0</v>
          </cell>
          <cell r="U1342">
            <v>132.96</v>
          </cell>
          <cell r="V1342">
            <v>0</v>
          </cell>
          <cell r="W1342">
            <v>0</v>
          </cell>
          <cell r="X1342">
            <v>0</v>
          </cell>
          <cell r="Y1342">
            <v>0</v>
          </cell>
          <cell r="Z1342">
            <v>0</v>
          </cell>
          <cell r="AA1342">
            <v>0</v>
          </cell>
          <cell r="AB1342">
            <v>0</v>
          </cell>
          <cell r="AC1342">
            <v>0</v>
          </cell>
          <cell r="AD1342">
            <v>0</v>
          </cell>
        </row>
        <row r="1343">
          <cell r="B1343" t="str">
            <v>KITSAP CO -REGULATEDCOMMERCIAL - REARLOADR1YDRENTM</v>
          </cell>
          <cell r="J1343" t="str">
            <v>R1YDRENTM</v>
          </cell>
          <cell r="K1343" t="str">
            <v>1YD CONTAINER RENT-MTHLY</v>
          </cell>
          <cell r="S1343">
            <v>0</v>
          </cell>
          <cell r="T1343">
            <v>0</v>
          </cell>
          <cell r="U1343">
            <v>42.35</v>
          </cell>
          <cell r="V1343">
            <v>0</v>
          </cell>
          <cell r="W1343">
            <v>0</v>
          </cell>
          <cell r="X1343">
            <v>0</v>
          </cell>
          <cell r="Y1343">
            <v>0</v>
          </cell>
          <cell r="Z1343">
            <v>0</v>
          </cell>
          <cell r="AA1343">
            <v>0</v>
          </cell>
          <cell r="AB1343">
            <v>0</v>
          </cell>
          <cell r="AC1343">
            <v>0</v>
          </cell>
          <cell r="AD1343">
            <v>0</v>
          </cell>
        </row>
        <row r="1344">
          <cell r="B1344" t="str">
            <v>KITSAP CO -REGULATEDCOMMERCIAL - REARLOADR1YDWK</v>
          </cell>
          <cell r="J1344" t="str">
            <v>R1YDWK</v>
          </cell>
          <cell r="K1344" t="str">
            <v>1 YD 1X WEEKLY</v>
          </cell>
          <cell r="S1344">
            <v>0</v>
          </cell>
          <cell r="T1344">
            <v>0</v>
          </cell>
          <cell r="U1344">
            <v>66.47</v>
          </cell>
          <cell r="V1344">
            <v>0</v>
          </cell>
          <cell r="W1344">
            <v>0</v>
          </cell>
          <cell r="X1344">
            <v>0</v>
          </cell>
          <cell r="Y1344">
            <v>0</v>
          </cell>
          <cell r="Z1344">
            <v>0</v>
          </cell>
          <cell r="AA1344">
            <v>0</v>
          </cell>
          <cell r="AB1344">
            <v>0</v>
          </cell>
          <cell r="AC1344">
            <v>0</v>
          </cell>
          <cell r="AD1344">
            <v>0</v>
          </cell>
        </row>
        <row r="1345">
          <cell r="B1345" t="str">
            <v>KITSAP CO -REGULATEDCOMMERCIAL - REARLOADR2YDEK</v>
          </cell>
          <cell r="J1345" t="str">
            <v>R2YDEK</v>
          </cell>
          <cell r="K1345" t="str">
            <v>2 YD 1X EOW</v>
          </cell>
          <cell r="S1345">
            <v>0</v>
          </cell>
          <cell r="T1345">
            <v>0</v>
          </cell>
          <cell r="U1345">
            <v>2723.1</v>
          </cell>
          <cell r="V1345">
            <v>0</v>
          </cell>
          <cell r="W1345">
            <v>0</v>
          </cell>
          <cell r="X1345">
            <v>0</v>
          </cell>
          <cell r="Y1345">
            <v>0</v>
          </cell>
          <cell r="Z1345">
            <v>0</v>
          </cell>
          <cell r="AA1345">
            <v>0</v>
          </cell>
          <cell r="AB1345">
            <v>0</v>
          </cell>
          <cell r="AC1345">
            <v>0</v>
          </cell>
          <cell r="AD1345">
            <v>0</v>
          </cell>
        </row>
        <row r="1346">
          <cell r="B1346" t="str">
            <v>KITSAP CO -REGULATEDCOMMERCIAL - REARLOADR2YDRENTM</v>
          </cell>
          <cell r="J1346" t="str">
            <v>R2YDRENTM</v>
          </cell>
          <cell r="K1346" t="str">
            <v>2YD CONTAINER RENT-MTHLY</v>
          </cell>
          <cell r="S1346">
            <v>0</v>
          </cell>
          <cell r="T1346">
            <v>0</v>
          </cell>
          <cell r="U1346">
            <v>2388.64</v>
          </cell>
          <cell r="V1346">
            <v>0</v>
          </cell>
          <cell r="W1346">
            <v>0</v>
          </cell>
          <cell r="X1346">
            <v>0</v>
          </cell>
          <cell r="Y1346">
            <v>0</v>
          </cell>
          <cell r="Z1346">
            <v>0</v>
          </cell>
          <cell r="AA1346">
            <v>0</v>
          </cell>
          <cell r="AB1346">
            <v>0</v>
          </cell>
          <cell r="AC1346">
            <v>0</v>
          </cell>
          <cell r="AD1346">
            <v>0</v>
          </cell>
        </row>
        <row r="1347">
          <cell r="B1347" t="str">
            <v>KITSAP CO -REGULATEDCOMMERCIAL - REARLOADR2YDRENTT</v>
          </cell>
          <cell r="J1347" t="str">
            <v>R2YDRENTT</v>
          </cell>
          <cell r="K1347" t="str">
            <v>2YD TEMP CONTAINER RENT</v>
          </cell>
          <cell r="S1347">
            <v>0</v>
          </cell>
          <cell r="T1347">
            <v>0</v>
          </cell>
          <cell r="U1347">
            <v>20.7</v>
          </cell>
          <cell r="V1347">
            <v>0</v>
          </cell>
          <cell r="W1347">
            <v>0</v>
          </cell>
          <cell r="X1347">
            <v>0</v>
          </cell>
          <cell r="Y1347">
            <v>0</v>
          </cell>
          <cell r="Z1347">
            <v>0</v>
          </cell>
          <cell r="AA1347">
            <v>0</v>
          </cell>
          <cell r="AB1347">
            <v>0</v>
          </cell>
          <cell r="AC1347">
            <v>0</v>
          </cell>
          <cell r="AD1347">
            <v>0</v>
          </cell>
        </row>
        <row r="1348">
          <cell r="B1348" t="str">
            <v>KITSAP CO -REGULATEDCOMMERCIAL - REARLOADR2YDRENTTM</v>
          </cell>
          <cell r="J1348" t="str">
            <v>R2YDRENTTM</v>
          </cell>
          <cell r="K1348" t="str">
            <v>2 YD TEMP CONT RENT MONTH</v>
          </cell>
          <cell r="S1348">
            <v>0</v>
          </cell>
          <cell r="T1348">
            <v>0</v>
          </cell>
          <cell r="U1348">
            <v>41.26</v>
          </cell>
          <cell r="V1348">
            <v>0</v>
          </cell>
          <cell r="W1348">
            <v>0</v>
          </cell>
          <cell r="X1348">
            <v>0</v>
          </cell>
          <cell r="Y1348">
            <v>0</v>
          </cell>
          <cell r="Z1348">
            <v>0</v>
          </cell>
          <cell r="AA1348">
            <v>0</v>
          </cell>
          <cell r="AB1348">
            <v>0</v>
          </cell>
          <cell r="AC1348">
            <v>0</v>
          </cell>
          <cell r="AD1348">
            <v>0</v>
          </cell>
        </row>
        <row r="1349">
          <cell r="B1349" t="str">
            <v>KITSAP CO -REGULATEDCOMMERCIAL - REARLOADR2YDWK</v>
          </cell>
          <cell r="J1349" t="str">
            <v>R2YDWK</v>
          </cell>
          <cell r="K1349" t="str">
            <v>2 YD 1X WEEKLY</v>
          </cell>
          <cell r="S1349">
            <v>0</v>
          </cell>
          <cell r="T1349">
            <v>0</v>
          </cell>
          <cell r="U1349">
            <v>15686</v>
          </cell>
          <cell r="V1349">
            <v>0</v>
          </cell>
          <cell r="W1349">
            <v>0</v>
          </cell>
          <cell r="X1349">
            <v>0</v>
          </cell>
          <cell r="Y1349">
            <v>0</v>
          </cell>
          <cell r="Z1349">
            <v>0</v>
          </cell>
          <cell r="AA1349">
            <v>0</v>
          </cell>
          <cell r="AB1349">
            <v>0</v>
          </cell>
          <cell r="AC1349">
            <v>0</v>
          </cell>
          <cell r="AD1349">
            <v>0</v>
          </cell>
        </row>
        <row r="1350">
          <cell r="B1350" t="str">
            <v>KITSAP CO -REGULATEDCOMMERCIAL - REARLOADUNLOCKRECY</v>
          </cell>
          <cell r="J1350" t="str">
            <v>UNLOCKRECY</v>
          </cell>
          <cell r="K1350" t="str">
            <v>UNLOCK / UNLATCH RECY</v>
          </cell>
          <cell r="S1350">
            <v>0</v>
          </cell>
          <cell r="T1350">
            <v>0</v>
          </cell>
          <cell r="U1350">
            <v>5</v>
          </cell>
          <cell r="V1350">
            <v>0</v>
          </cell>
          <cell r="W1350">
            <v>0</v>
          </cell>
          <cell r="X1350">
            <v>0</v>
          </cell>
          <cell r="Y1350">
            <v>0</v>
          </cell>
          <cell r="Z1350">
            <v>0</v>
          </cell>
          <cell r="AA1350">
            <v>0</v>
          </cell>
          <cell r="AB1350">
            <v>0</v>
          </cell>
          <cell r="AC1350">
            <v>0</v>
          </cell>
          <cell r="AD1350">
            <v>0</v>
          </cell>
        </row>
        <row r="1351">
          <cell r="B1351" t="str">
            <v>KITSAP CO -REGULATEDCOMMERCIAL - REARLOADUNLOCKREF</v>
          </cell>
          <cell r="J1351" t="str">
            <v>UNLOCKREF</v>
          </cell>
          <cell r="K1351" t="str">
            <v>UNLOCK / UNLATCH REFUSE</v>
          </cell>
          <cell r="S1351">
            <v>0</v>
          </cell>
          <cell r="T1351">
            <v>0</v>
          </cell>
          <cell r="U1351">
            <v>270.70999999999998</v>
          </cell>
          <cell r="V1351">
            <v>0</v>
          </cell>
          <cell r="W1351">
            <v>0</v>
          </cell>
          <cell r="X1351">
            <v>0</v>
          </cell>
          <cell r="Y1351">
            <v>0</v>
          </cell>
          <cell r="Z1351">
            <v>0</v>
          </cell>
          <cell r="AA1351">
            <v>0</v>
          </cell>
          <cell r="AB1351">
            <v>0</v>
          </cell>
          <cell r="AC1351">
            <v>0</v>
          </cell>
          <cell r="AD1351">
            <v>0</v>
          </cell>
        </row>
        <row r="1352">
          <cell r="B1352" t="str">
            <v>KITSAP CO -REGULATEDCOMMERCIAL - REARLOADCDELC</v>
          </cell>
          <cell r="J1352" t="str">
            <v>CDELC</v>
          </cell>
          <cell r="K1352" t="str">
            <v>CONTAINER DELIVERY CHARGE</v>
          </cell>
          <cell r="S1352">
            <v>0</v>
          </cell>
          <cell r="T1352">
            <v>0</v>
          </cell>
          <cell r="U1352">
            <v>108</v>
          </cell>
          <cell r="V1352">
            <v>0</v>
          </cell>
          <cell r="W1352">
            <v>0</v>
          </cell>
          <cell r="X1352">
            <v>0</v>
          </cell>
          <cell r="Y1352">
            <v>0</v>
          </cell>
          <cell r="Z1352">
            <v>0</v>
          </cell>
          <cell r="AA1352">
            <v>0</v>
          </cell>
          <cell r="AB1352">
            <v>0</v>
          </cell>
          <cell r="AC1352">
            <v>0</v>
          </cell>
          <cell r="AD1352">
            <v>0</v>
          </cell>
        </row>
        <row r="1353">
          <cell r="B1353" t="str">
            <v>KITSAP CO -REGULATEDCOMMERCIAL - REARLOADCOMCAN</v>
          </cell>
          <cell r="J1353" t="str">
            <v>COMCAN</v>
          </cell>
          <cell r="K1353" t="str">
            <v>COMMERCIAL CAN EXTRA</v>
          </cell>
          <cell r="S1353">
            <v>0</v>
          </cell>
          <cell r="T1353">
            <v>0</v>
          </cell>
          <cell r="U1353">
            <v>403.88</v>
          </cell>
          <cell r="V1353">
            <v>0</v>
          </cell>
          <cell r="W1353">
            <v>0</v>
          </cell>
          <cell r="X1353">
            <v>0</v>
          </cell>
          <cell r="Y1353">
            <v>0</v>
          </cell>
          <cell r="Z1353">
            <v>0</v>
          </cell>
          <cell r="AA1353">
            <v>0</v>
          </cell>
          <cell r="AB1353">
            <v>0</v>
          </cell>
          <cell r="AC1353">
            <v>0</v>
          </cell>
          <cell r="AD1353">
            <v>0</v>
          </cell>
        </row>
        <row r="1354">
          <cell r="B1354" t="str">
            <v>KITSAP CO -REGULATEDCOMMERCIAL - REARLOADR1.5YDPU</v>
          </cell>
          <cell r="J1354" t="str">
            <v>R1.5YDPU</v>
          </cell>
          <cell r="K1354" t="str">
            <v>1.5YD CONTAINER PICKUP</v>
          </cell>
          <cell r="S1354">
            <v>0</v>
          </cell>
          <cell r="T1354">
            <v>0</v>
          </cell>
          <cell r="U1354">
            <v>16.55</v>
          </cell>
          <cell r="V1354">
            <v>0</v>
          </cell>
          <cell r="W1354">
            <v>0</v>
          </cell>
          <cell r="X1354">
            <v>0</v>
          </cell>
          <cell r="Y1354">
            <v>0</v>
          </cell>
          <cell r="Z1354">
            <v>0</v>
          </cell>
          <cell r="AA1354">
            <v>0</v>
          </cell>
          <cell r="AB1354">
            <v>0</v>
          </cell>
          <cell r="AC1354">
            <v>0</v>
          </cell>
          <cell r="AD1354">
            <v>0</v>
          </cell>
        </row>
        <row r="1355">
          <cell r="B1355" t="str">
            <v>KITSAP CO -REGULATEDCOMMERCIAL - REARLOADR2YDEK</v>
          </cell>
          <cell r="J1355" t="str">
            <v>R2YDEK</v>
          </cell>
          <cell r="K1355" t="str">
            <v>2 YD 1X EOW</v>
          </cell>
          <cell r="S1355">
            <v>0</v>
          </cell>
          <cell r="T1355">
            <v>0</v>
          </cell>
          <cell r="U1355">
            <v>-46.95</v>
          </cell>
          <cell r="V1355">
            <v>0</v>
          </cell>
          <cell r="W1355">
            <v>0</v>
          </cell>
          <cell r="X1355">
            <v>0</v>
          </cell>
          <cell r="Y1355">
            <v>0</v>
          </cell>
          <cell r="Z1355">
            <v>0</v>
          </cell>
          <cell r="AA1355">
            <v>0</v>
          </cell>
          <cell r="AB1355">
            <v>0</v>
          </cell>
          <cell r="AC1355">
            <v>0</v>
          </cell>
          <cell r="AD1355">
            <v>0</v>
          </cell>
        </row>
        <row r="1356">
          <cell r="B1356" t="str">
            <v>KITSAP CO -REGULATEDCOMMERCIAL - REARLOADR2YDPU</v>
          </cell>
          <cell r="J1356" t="str">
            <v>R2YDPU</v>
          </cell>
          <cell r="K1356" t="str">
            <v>2YD CONTAINER PICKUP</v>
          </cell>
          <cell r="S1356">
            <v>0</v>
          </cell>
          <cell r="T1356">
            <v>0</v>
          </cell>
          <cell r="U1356">
            <v>65.010000000000005</v>
          </cell>
          <cell r="V1356">
            <v>0</v>
          </cell>
          <cell r="W1356">
            <v>0</v>
          </cell>
          <cell r="X1356">
            <v>0</v>
          </cell>
          <cell r="Y1356">
            <v>0</v>
          </cell>
          <cell r="Z1356">
            <v>0</v>
          </cell>
          <cell r="AA1356">
            <v>0</v>
          </cell>
          <cell r="AB1356">
            <v>0</v>
          </cell>
          <cell r="AC1356">
            <v>0</v>
          </cell>
          <cell r="AD1356">
            <v>0</v>
          </cell>
        </row>
        <row r="1357">
          <cell r="B1357" t="str">
            <v>KITSAP CO -REGULATEDCOMMERCIAL - REARLOADR2YDRENTM</v>
          </cell>
          <cell r="J1357" t="str">
            <v>R2YDRENTM</v>
          </cell>
          <cell r="K1357" t="str">
            <v>2YD CONTAINER RENT-MTHLY</v>
          </cell>
          <cell r="S1357">
            <v>0</v>
          </cell>
          <cell r="T1357">
            <v>0</v>
          </cell>
          <cell r="U1357">
            <v>-13.77</v>
          </cell>
          <cell r="V1357">
            <v>0</v>
          </cell>
          <cell r="W1357">
            <v>0</v>
          </cell>
          <cell r="X1357">
            <v>0</v>
          </cell>
          <cell r="Y1357">
            <v>0</v>
          </cell>
          <cell r="Z1357">
            <v>0</v>
          </cell>
          <cell r="AA1357">
            <v>0</v>
          </cell>
          <cell r="AB1357">
            <v>0</v>
          </cell>
          <cell r="AC1357">
            <v>0</v>
          </cell>
          <cell r="AD1357">
            <v>0</v>
          </cell>
        </row>
        <row r="1358">
          <cell r="B1358" t="str">
            <v>KITSAP CO -REGULATEDCOMMERCIAL - REARLOADROLLOUTOC</v>
          </cell>
          <cell r="J1358" t="str">
            <v>ROLLOUTOC</v>
          </cell>
          <cell r="K1358" t="str">
            <v>ROLL OUT</v>
          </cell>
          <cell r="S1358">
            <v>0</v>
          </cell>
          <cell r="T1358">
            <v>0</v>
          </cell>
          <cell r="U1358">
            <v>525.6</v>
          </cell>
          <cell r="V1358">
            <v>0</v>
          </cell>
          <cell r="W1358">
            <v>0</v>
          </cell>
          <cell r="X1358">
            <v>0</v>
          </cell>
          <cell r="Y1358">
            <v>0</v>
          </cell>
          <cell r="Z1358">
            <v>0</v>
          </cell>
          <cell r="AA1358">
            <v>0</v>
          </cell>
          <cell r="AB1358">
            <v>0</v>
          </cell>
          <cell r="AC1358">
            <v>0</v>
          </cell>
          <cell r="AD1358">
            <v>0</v>
          </cell>
        </row>
        <row r="1359">
          <cell r="B1359" t="str">
            <v>KITSAP CO -REGULATEDCOMMERCIAL - REARLOADUNLOCKREF</v>
          </cell>
          <cell r="J1359" t="str">
            <v>UNLOCKREF</v>
          </cell>
          <cell r="K1359" t="str">
            <v>UNLOCK / UNLATCH REFUSE</v>
          </cell>
          <cell r="S1359">
            <v>0</v>
          </cell>
          <cell r="T1359">
            <v>0</v>
          </cell>
          <cell r="U1359">
            <v>15.18</v>
          </cell>
          <cell r="V1359">
            <v>0</v>
          </cell>
          <cell r="W1359">
            <v>0</v>
          </cell>
          <cell r="X1359">
            <v>0</v>
          </cell>
          <cell r="Y1359">
            <v>0</v>
          </cell>
          <cell r="Z1359">
            <v>0</v>
          </cell>
          <cell r="AA1359">
            <v>0</v>
          </cell>
          <cell r="AB1359">
            <v>0</v>
          </cell>
          <cell r="AC1359">
            <v>0</v>
          </cell>
          <cell r="AD1359">
            <v>0</v>
          </cell>
        </row>
        <row r="1360">
          <cell r="B1360" t="str">
            <v>KITSAP CO -REGULATEDCOMMERCIAL RECYCLEWLKNRE1RECY</v>
          </cell>
          <cell r="J1360" t="str">
            <v>WLKNRE1RECY</v>
          </cell>
          <cell r="K1360" t="str">
            <v>WALK IN 5-25FT EOW-RECYCL</v>
          </cell>
          <cell r="S1360">
            <v>0</v>
          </cell>
          <cell r="T1360">
            <v>0</v>
          </cell>
          <cell r="U1360">
            <v>23.85</v>
          </cell>
          <cell r="V1360">
            <v>0</v>
          </cell>
          <cell r="W1360">
            <v>0</v>
          </cell>
          <cell r="X1360">
            <v>0</v>
          </cell>
          <cell r="Y1360">
            <v>0</v>
          </cell>
          <cell r="Z1360">
            <v>0</v>
          </cell>
          <cell r="AA1360">
            <v>0</v>
          </cell>
          <cell r="AB1360">
            <v>0</v>
          </cell>
          <cell r="AC1360">
            <v>0</v>
          </cell>
          <cell r="AD1360">
            <v>0</v>
          </cell>
        </row>
        <row r="1361">
          <cell r="B1361" t="str">
            <v>KITSAP CO -REGULATEDCOMMERCIAL RECYCLER2YDOCCW</v>
          </cell>
          <cell r="J1361" t="str">
            <v>R2YDOCCW</v>
          </cell>
          <cell r="K1361" t="str">
            <v>2YD OCC-WEEKLY</v>
          </cell>
          <cell r="S1361">
            <v>0</v>
          </cell>
          <cell r="T1361">
            <v>0</v>
          </cell>
          <cell r="U1361">
            <v>67.97</v>
          </cell>
          <cell r="V1361">
            <v>0</v>
          </cell>
          <cell r="W1361">
            <v>0</v>
          </cell>
          <cell r="X1361">
            <v>0</v>
          </cell>
          <cell r="Y1361">
            <v>0</v>
          </cell>
          <cell r="Z1361">
            <v>0</v>
          </cell>
          <cell r="AA1361">
            <v>0</v>
          </cell>
          <cell r="AB1361">
            <v>0</v>
          </cell>
          <cell r="AC1361">
            <v>0</v>
          </cell>
          <cell r="AD1361">
            <v>0</v>
          </cell>
        </row>
        <row r="1362">
          <cell r="B1362" t="str">
            <v>KITSAP CO -REGULATEDCOMMERCIAL RECYCLERECYCLERMA</v>
          </cell>
          <cell r="J1362" t="str">
            <v>RECYCLERMA</v>
          </cell>
          <cell r="K1362" t="str">
            <v>VALUE OF RECYCLEABLES</v>
          </cell>
          <cell r="S1362">
            <v>0</v>
          </cell>
          <cell r="T1362">
            <v>0</v>
          </cell>
          <cell r="U1362">
            <v>-226.78</v>
          </cell>
          <cell r="V1362">
            <v>0</v>
          </cell>
          <cell r="W1362">
            <v>0</v>
          </cell>
          <cell r="X1362">
            <v>0</v>
          </cell>
          <cell r="Y1362">
            <v>0</v>
          </cell>
          <cell r="Z1362">
            <v>0</v>
          </cell>
          <cell r="AA1362">
            <v>0</v>
          </cell>
          <cell r="AB1362">
            <v>0</v>
          </cell>
          <cell r="AC1362">
            <v>0</v>
          </cell>
          <cell r="AD1362">
            <v>0</v>
          </cell>
        </row>
        <row r="1363">
          <cell r="B1363" t="str">
            <v>KITSAP CO -REGULATEDCOMMERCIAL RECYCLERECYCRMA</v>
          </cell>
          <cell r="J1363" t="str">
            <v>RECYCRMA</v>
          </cell>
          <cell r="K1363" t="str">
            <v>RECYCLE MONTHLY ARREARS</v>
          </cell>
          <cell r="S1363">
            <v>0</v>
          </cell>
          <cell r="T1363">
            <v>0</v>
          </cell>
          <cell r="U1363">
            <v>1076.3</v>
          </cell>
          <cell r="V1363">
            <v>0</v>
          </cell>
          <cell r="W1363">
            <v>0</v>
          </cell>
          <cell r="X1363">
            <v>0</v>
          </cell>
          <cell r="Y1363">
            <v>0</v>
          </cell>
          <cell r="Z1363">
            <v>0</v>
          </cell>
          <cell r="AA1363">
            <v>0</v>
          </cell>
          <cell r="AB1363">
            <v>0</v>
          </cell>
          <cell r="AC1363">
            <v>0</v>
          </cell>
          <cell r="AD1363">
            <v>0</v>
          </cell>
        </row>
        <row r="1364">
          <cell r="B1364" t="str">
            <v>KITSAP CO -REGULATEDCOMMERCIAL RECYCLERECYLOCK</v>
          </cell>
          <cell r="J1364" t="str">
            <v>RECYLOCK</v>
          </cell>
          <cell r="K1364" t="str">
            <v>LOCK/UNLOCK RECYCLING</v>
          </cell>
          <cell r="S1364">
            <v>0</v>
          </cell>
          <cell r="T1364">
            <v>0</v>
          </cell>
          <cell r="U1364">
            <v>12.65</v>
          </cell>
          <cell r="V1364">
            <v>0</v>
          </cell>
          <cell r="W1364">
            <v>0</v>
          </cell>
          <cell r="X1364">
            <v>0</v>
          </cell>
          <cell r="Y1364">
            <v>0</v>
          </cell>
          <cell r="Z1364">
            <v>0</v>
          </cell>
          <cell r="AA1364">
            <v>0</v>
          </cell>
          <cell r="AB1364">
            <v>0</v>
          </cell>
          <cell r="AC1364">
            <v>0</v>
          </cell>
          <cell r="AD1364">
            <v>0</v>
          </cell>
        </row>
        <row r="1365">
          <cell r="B1365" t="str">
            <v>KITSAP CO -REGULATEDPAYMENTSCC-KOL</v>
          </cell>
          <cell r="J1365" t="str">
            <v>CC-KOL</v>
          </cell>
          <cell r="K1365" t="str">
            <v>ONLINE PAYMENT-CC</v>
          </cell>
          <cell r="S1365">
            <v>0</v>
          </cell>
          <cell r="T1365">
            <v>0</v>
          </cell>
          <cell r="U1365">
            <v>-15186.37</v>
          </cell>
          <cell r="V1365">
            <v>0</v>
          </cell>
          <cell r="W1365">
            <v>0</v>
          </cell>
          <cell r="X1365">
            <v>0</v>
          </cell>
          <cell r="Y1365">
            <v>0</v>
          </cell>
          <cell r="Z1365">
            <v>0</v>
          </cell>
          <cell r="AA1365">
            <v>0</v>
          </cell>
          <cell r="AB1365">
            <v>0</v>
          </cell>
          <cell r="AC1365">
            <v>0</v>
          </cell>
          <cell r="AD1365">
            <v>0</v>
          </cell>
        </row>
        <row r="1366">
          <cell r="B1366" t="str">
            <v>KITSAP CO -REGULATEDPAYMENTSCCREF-KOL</v>
          </cell>
          <cell r="J1366" t="str">
            <v>CCREF-KOL</v>
          </cell>
          <cell r="K1366" t="str">
            <v>CREDIT CARD REFUND</v>
          </cell>
          <cell r="S1366">
            <v>0</v>
          </cell>
          <cell r="T1366">
            <v>0</v>
          </cell>
          <cell r="U1366">
            <v>3.34</v>
          </cell>
          <cell r="V1366">
            <v>0</v>
          </cell>
          <cell r="W1366">
            <v>0</v>
          </cell>
          <cell r="X1366">
            <v>0</v>
          </cell>
          <cell r="Y1366">
            <v>0</v>
          </cell>
          <cell r="Z1366">
            <v>0</v>
          </cell>
          <cell r="AA1366">
            <v>0</v>
          </cell>
          <cell r="AB1366">
            <v>0</v>
          </cell>
          <cell r="AC1366">
            <v>0</v>
          </cell>
          <cell r="AD1366">
            <v>0</v>
          </cell>
        </row>
        <row r="1367">
          <cell r="B1367" t="str">
            <v>KITSAP CO -REGULATEDPAYMENTSPAY</v>
          </cell>
          <cell r="J1367" t="str">
            <v>PAY</v>
          </cell>
          <cell r="K1367" t="str">
            <v>PAYMENT-THANK YOU!</v>
          </cell>
          <cell r="S1367">
            <v>0</v>
          </cell>
          <cell r="T1367">
            <v>0</v>
          </cell>
          <cell r="U1367">
            <v>-1478.52</v>
          </cell>
          <cell r="V1367">
            <v>0</v>
          </cell>
          <cell r="W1367">
            <v>0</v>
          </cell>
          <cell r="X1367">
            <v>0</v>
          </cell>
          <cell r="Y1367">
            <v>0</v>
          </cell>
          <cell r="Z1367">
            <v>0</v>
          </cell>
          <cell r="AA1367">
            <v>0</v>
          </cell>
          <cell r="AB1367">
            <v>0</v>
          </cell>
          <cell r="AC1367">
            <v>0</v>
          </cell>
          <cell r="AD1367">
            <v>0</v>
          </cell>
        </row>
        <row r="1368">
          <cell r="B1368" t="str">
            <v>KITSAP CO -REGULATEDPAYMENTSPAY ICT</v>
          </cell>
          <cell r="J1368" t="str">
            <v>PAY ICT</v>
          </cell>
          <cell r="K1368" t="str">
            <v>I/C PAYMENT THANK YOU!</v>
          </cell>
          <cell r="S1368">
            <v>0</v>
          </cell>
          <cell r="T1368">
            <v>0</v>
          </cell>
          <cell r="U1368">
            <v>825.38</v>
          </cell>
          <cell r="V1368">
            <v>0</v>
          </cell>
          <cell r="W1368">
            <v>0</v>
          </cell>
          <cell r="X1368">
            <v>0</v>
          </cell>
          <cell r="Y1368">
            <v>0</v>
          </cell>
          <cell r="Z1368">
            <v>0</v>
          </cell>
          <cell r="AA1368">
            <v>0</v>
          </cell>
          <cell r="AB1368">
            <v>0</v>
          </cell>
          <cell r="AC1368">
            <v>0</v>
          </cell>
          <cell r="AD1368">
            <v>0</v>
          </cell>
        </row>
        <row r="1369">
          <cell r="B1369" t="str">
            <v>KITSAP CO -REGULATEDPAYMENTSPAY-CFREE</v>
          </cell>
          <cell r="J1369" t="str">
            <v>PAY-CFREE</v>
          </cell>
          <cell r="K1369" t="str">
            <v>PAYMENT-THANK YOU</v>
          </cell>
          <cell r="S1369">
            <v>0</v>
          </cell>
          <cell r="T1369">
            <v>0</v>
          </cell>
          <cell r="U1369">
            <v>-3496.82</v>
          </cell>
          <cell r="V1369">
            <v>0</v>
          </cell>
          <cell r="W1369">
            <v>0</v>
          </cell>
          <cell r="X1369">
            <v>0</v>
          </cell>
          <cell r="Y1369">
            <v>0</v>
          </cell>
          <cell r="Z1369">
            <v>0</v>
          </cell>
          <cell r="AA1369">
            <v>0</v>
          </cell>
          <cell r="AB1369">
            <v>0</v>
          </cell>
          <cell r="AC1369">
            <v>0</v>
          </cell>
          <cell r="AD1369">
            <v>0</v>
          </cell>
        </row>
        <row r="1370">
          <cell r="B1370" t="str">
            <v>KITSAP CO -REGULATEDPAYMENTSPAY-KOL</v>
          </cell>
          <cell r="J1370" t="str">
            <v>PAY-KOL</v>
          </cell>
          <cell r="K1370" t="str">
            <v>PAYMENT-THANK YOU - OL</v>
          </cell>
          <cell r="S1370">
            <v>0</v>
          </cell>
          <cell r="T1370">
            <v>0</v>
          </cell>
          <cell r="U1370">
            <v>-4383.32</v>
          </cell>
          <cell r="V1370">
            <v>0</v>
          </cell>
          <cell r="W1370">
            <v>0</v>
          </cell>
          <cell r="X1370">
            <v>0</v>
          </cell>
          <cell r="Y1370">
            <v>0</v>
          </cell>
          <cell r="Z1370">
            <v>0</v>
          </cell>
          <cell r="AA1370">
            <v>0</v>
          </cell>
          <cell r="AB1370">
            <v>0</v>
          </cell>
          <cell r="AC1370">
            <v>0</v>
          </cell>
          <cell r="AD1370">
            <v>0</v>
          </cell>
        </row>
        <row r="1371">
          <cell r="B1371" t="str">
            <v>KITSAP CO -REGULATEDPAYMENTSPAY-RPPS</v>
          </cell>
          <cell r="J1371" t="str">
            <v>PAY-RPPS</v>
          </cell>
          <cell r="K1371" t="str">
            <v>RPSS PAYMENT</v>
          </cell>
          <cell r="S1371">
            <v>0</v>
          </cell>
          <cell r="T1371">
            <v>0</v>
          </cell>
          <cell r="U1371">
            <v>-1240.69</v>
          </cell>
          <cell r="V1371">
            <v>0</v>
          </cell>
          <cell r="W1371">
            <v>0</v>
          </cell>
          <cell r="X1371">
            <v>0</v>
          </cell>
          <cell r="Y1371">
            <v>0</v>
          </cell>
          <cell r="Z1371">
            <v>0</v>
          </cell>
          <cell r="AA1371">
            <v>0</v>
          </cell>
          <cell r="AB1371">
            <v>0</v>
          </cell>
          <cell r="AC1371">
            <v>0</v>
          </cell>
          <cell r="AD1371">
            <v>0</v>
          </cell>
        </row>
        <row r="1372">
          <cell r="B1372" t="str">
            <v>KITSAP CO -REGULATEDPAYMENTSPAYL</v>
          </cell>
          <cell r="J1372" t="str">
            <v>PAYL</v>
          </cell>
          <cell r="K1372" t="str">
            <v>PAYMENT-THANK YOU!</v>
          </cell>
          <cell r="S1372">
            <v>0</v>
          </cell>
          <cell r="T1372">
            <v>0</v>
          </cell>
          <cell r="U1372">
            <v>-4682.26</v>
          </cell>
          <cell r="V1372">
            <v>0</v>
          </cell>
          <cell r="W1372">
            <v>0</v>
          </cell>
          <cell r="X1372">
            <v>0</v>
          </cell>
          <cell r="Y1372">
            <v>0</v>
          </cell>
          <cell r="Z1372">
            <v>0</v>
          </cell>
          <cell r="AA1372">
            <v>0</v>
          </cell>
          <cell r="AB1372">
            <v>0</v>
          </cell>
          <cell r="AC1372">
            <v>0</v>
          </cell>
          <cell r="AD1372">
            <v>0</v>
          </cell>
        </row>
        <row r="1373">
          <cell r="B1373" t="str">
            <v>KITSAP CO -REGULATEDPAYMENTSPAYMET</v>
          </cell>
          <cell r="J1373" t="str">
            <v>PAYMET</v>
          </cell>
          <cell r="K1373" t="str">
            <v>METAVANTE ONLINE PAYMENT</v>
          </cell>
          <cell r="S1373">
            <v>0</v>
          </cell>
          <cell r="T1373">
            <v>0</v>
          </cell>
          <cell r="U1373">
            <v>-210.58</v>
          </cell>
          <cell r="V1373">
            <v>0</v>
          </cell>
          <cell r="W1373">
            <v>0</v>
          </cell>
          <cell r="X1373">
            <v>0</v>
          </cell>
          <cell r="Y1373">
            <v>0</v>
          </cell>
          <cell r="Z1373">
            <v>0</v>
          </cell>
          <cell r="AA1373">
            <v>0</v>
          </cell>
          <cell r="AB1373">
            <v>0</v>
          </cell>
          <cell r="AC1373">
            <v>0</v>
          </cell>
          <cell r="AD1373">
            <v>0</v>
          </cell>
        </row>
        <row r="1374">
          <cell r="B1374" t="str">
            <v>KITSAP CO -REGULATEDPAYMENTSRET-KOL</v>
          </cell>
          <cell r="J1374" t="str">
            <v>RET-KOL</v>
          </cell>
          <cell r="K1374" t="str">
            <v>ONLINE PAYMENT RETURN</v>
          </cell>
          <cell r="S1374">
            <v>0</v>
          </cell>
          <cell r="T1374">
            <v>0</v>
          </cell>
          <cell r="U1374">
            <v>385.23</v>
          </cell>
          <cell r="V1374">
            <v>0</v>
          </cell>
          <cell r="W1374">
            <v>0</v>
          </cell>
          <cell r="X1374">
            <v>0</v>
          </cell>
          <cell r="Y1374">
            <v>0</v>
          </cell>
          <cell r="Z1374">
            <v>0</v>
          </cell>
          <cell r="AA1374">
            <v>0</v>
          </cell>
          <cell r="AB1374">
            <v>0</v>
          </cell>
          <cell r="AC1374">
            <v>0</v>
          </cell>
          <cell r="AD1374">
            <v>0</v>
          </cell>
        </row>
        <row r="1375">
          <cell r="B1375" t="str">
            <v>KITSAP CO -REGULATEDPAYMENTSCC-KOL</v>
          </cell>
          <cell r="J1375" t="str">
            <v>CC-KOL</v>
          </cell>
          <cell r="K1375" t="str">
            <v>ONLINE PAYMENT-CC</v>
          </cell>
          <cell r="S1375">
            <v>0</v>
          </cell>
          <cell r="T1375">
            <v>0</v>
          </cell>
          <cell r="U1375">
            <v>-16583.349999999999</v>
          </cell>
          <cell r="V1375">
            <v>0</v>
          </cell>
          <cell r="W1375">
            <v>0</v>
          </cell>
          <cell r="X1375">
            <v>0</v>
          </cell>
          <cell r="Y1375">
            <v>0</v>
          </cell>
          <cell r="Z1375">
            <v>0</v>
          </cell>
          <cell r="AA1375">
            <v>0</v>
          </cell>
          <cell r="AB1375">
            <v>0</v>
          </cell>
          <cell r="AC1375">
            <v>0</v>
          </cell>
          <cell r="AD1375">
            <v>0</v>
          </cell>
        </row>
        <row r="1376">
          <cell r="B1376" t="str">
            <v>KITSAP CO -REGULATEDPAYMENTSCCREF-KOL</v>
          </cell>
          <cell r="J1376" t="str">
            <v>CCREF-KOL</v>
          </cell>
          <cell r="K1376" t="str">
            <v>CREDIT CARD REFUND</v>
          </cell>
          <cell r="S1376">
            <v>0</v>
          </cell>
          <cell r="T1376">
            <v>0</v>
          </cell>
          <cell r="U1376">
            <v>1895.24</v>
          </cell>
          <cell r="V1376">
            <v>0</v>
          </cell>
          <cell r="W1376">
            <v>0</v>
          </cell>
          <cell r="X1376">
            <v>0</v>
          </cell>
          <cell r="Y1376">
            <v>0</v>
          </cell>
          <cell r="Z1376">
            <v>0</v>
          </cell>
          <cell r="AA1376">
            <v>0</v>
          </cell>
          <cell r="AB1376">
            <v>0</v>
          </cell>
          <cell r="AC1376">
            <v>0</v>
          </cell>
          <cell r="AD1376">
            <v>0</v>
          </cell>
        </row>
        <row r="1377">
          <cell r="B1377" t="str">
            <v>KITSAP CO -REGULATEDPAYMENTSPAY</v>
          </cell>
          <cell r="J1377" t="str">
            <v>PAY</v>
          </cell>
          <cell r="K1377" t="str">
            <v>PAYMENT-THANK YOU!</v>
          </cell>
          <cell r="S1377">
            <v>0</v>
          </cell>
          <cell r="T1377">
            <v>0</v>
          </cell>
          <cell r="U1377">
            <v>-9204.48</v>
          </cell>
          <cell r="V1377">
            <v>0</v>
          </cell>
          <cell r="W1377">
            <v>0</v>
          </cell>
          <cell r="X1377">
            <v>0</v>
          </cell>
          <cell r="Y1377">
            <v>0</v>
          </cell>
          <cell r="Z1377">
            <v>0</v>
          </cell>
          <cell r="AA1377">
            <v>0</v>
          </cell>
          <cell r="AB1377">
            <v>0</v>
          </cell>
          <cell r="AC1377">
            <v>0</v>
          </cell>
          <cell r="AD1377">
            <v>0</v>
          </cell>
        </row>
        <row r="1378">
          <cell r="B1378" t="str">
            <v>KITSAP CO -REGULATEDPAYMENTSPAY-CFREE</v>
          </cell>
          <cell r="J1378" t="str">
            <v>PAY-CFREE</v>
          </cell>
          <cell r="K1378" t="str">
            <v>PAYMENT-THANK YOU</v>
          </cell>
          <cell r="S1378">
            <v>0</v>
          </cell>
          <cell r="T1378">
            <v>0</v>
          </cell>
          <cell r="U1378">
            <v>-961.92</v>
          </cell>
          <cell r="V1378">
            <v>0</v>
          </cell>
          <cell r="W1378">
            <v>0</v>
          </cell>
          <cell r="X1378">
            <v>0</v>
          </cell>
          <cell r="Y1378">
            <v>0</v>
          </cell>
          <cell r="Z1378">
            <v>0</v>
          </cell>
          <cell r="AA1378">
            <v>0</v>
          </cell>
          <cell r="AB1378">
            <v>0</v>
          </cell>
          <cell r="AC1378">
            <v>0</v>
          </cell>
          <cell r="AD1378">
            <v>0</v>
          </cell>
        </row>
        <row r="1379">
          <cell r="B1379" t="str">
            <v>KITSAP CO -REGULATEDPAYMENTSPAY-KOL</v>
          </cell>
          <cell r="J1379" t="str">
            <v>PAY-KOL</v>
          </cell>
          <cell r="K1379" t="str">
            <v>PAYMENT-THANK YOU - OL</v>
          </cell>
          <cell r="S1379">
            <v>0</v>
          </cell>
          <cell r="T1379">
            <v>0</v>
          </cell>
          <cell r="U1379">
            <v>-4582.38</v>
          </cell>
          <cell r="V1379">
            <v>0</v>
          </cell>
          <cell r="W1379">
            <v>0</v>
          </cell>
          <cell r="X1379">
            <v>0</v>
          </cell>
          <cell r="Y1379">
            <v>0</v>
          </cell>
          <cell r="Z1379">
            <v>0</v>
          </cell>
          <cell r="AA1379">
            <v>0</v>
          </cell>
          <cell r="AB1379">
            <v>0</v>
          </cell>
          <cell r="AC1379">
            <v>0</v>
          </cell>
          <cell r="AD1379">
            <v>0</v>
          </cell>
        </row>
        <row r="1380">
          <cell r="B1380" t="str">
            <v>KITSAP CO -REGULATEDPAYMENTSPAY-NATL</v>
          </cell>
          <cell r="J1380" t="str">
            <v>PAY-NATL</v>
          </cell>
          <cell r="K1380" t="str">
            <v>PAYMENT THANK YOU</v>
          </cell>
          <cell r="S1380">
            <v>0</v>
          </cell>
          <cell r="T1380">
            <v>0</v>
          </cell>
          <cell r="U1380">
            <v>-538.80999999999995</v>
          </cell>
          <cell r="V1380">
            <v>0</v>
          </cell>
          <cell r="W1380">
            <v>0</v>
          </cell>
          <cell r="X1380">
            <v>0</v>
          </cell>
          <cell r="Y1380">
            <v>0</v>
          </cell>
          <cell r="Z1380">
            <v>0</v>
          </cell>
          <cell r="AA1380">
            <v>0</v>
          </cell>
          <cell r="AB1380">
            <v>0</v>
          </cell>
          <cell r="AC1380">
            <v>0</v>
          </cell>
          <cell r="AD1380">
            <v>0</v>
          </cell>
        </row>
        <row r="1381">
          <cell r="B1381" t="str">
            <v>KITSAP CO -REGULATEDPAYMENTSPAY-OAK</v>
          </cell>
          <cell r="J1381" t="str">
            <v>PAY-OAK</v>
          </cell>
          <cell r="K1381" t="str">
            <v>OAKLEAF PAYMENT</v>
          </cell>
          <cell r="S1381">
            <v>0</v>
          </cell>
          <cell r="T1381">
            <v>0</v>
          </cell>
          <cell r="U1381">
            <v>-971.95</v>
          </cell>
          <cell r="V1381">
            <v>0</v>
          </cell>
          <cell r="W1381">
            <v>0</v>
          </cell>
          <cell r="X1381">
            <v>0</v>
          </cell>
          <cell r="Y1381">
            <v>0</v>
          </cell>
          <cell r="Z1381">
            <v>0</v>
          </cell>
          <cell r="AA1381">
            <v>0</v>
          </cell>
          <cell r="AB1381">
            <v>0</v>
          </cell>
          <cell r="AC1381">
            <v>0</v>
          </cell>
          <cell r="AD1381">
            <v>0</v>
          </cell>
        </row>
        <row r="1382">
          <cell r="B1382" t="str">
            <v>KITSAP CO -REGULATEDPAYMENTSPAY-RPPS</v>
          </cell>
          <cell r="J1382" t="str">
            <v>PAY-RPPS</v>
          </cell>
          <cell r="K1382" t="str">
            <v>RPSS PAYMENT</v>
          </cell>
          <cell r="S1382">
            <v>0</v>
          </cell>
          <cell r="T1382">
            <v>0</v>
          </cell>
          <cell r="U1382">
            <v>-813.54</v>
          </cell>
          <cell r="V1382">
            <v>0</v>
          </cell>
          <cell r="W1382">
            <v>0</v>
          </cell>
          <cell r="X1382">
            <v>0</v>
          </cell>
          <cell r="Y1382">
            <v>0</v>
          </cell>
          <cell r="Z1382">
            <v>0</v>
          </cell>
          <cell r="AA1382">
            <v>0</v>
          </cell>
          <cell r="AB1382">
            <v>0</v>
          </cell>
          <cell r="AC1382">
            <v>0</v>
          </cell>
          <cell r="AD1382">
            <v>0</v>
          </cell>
        </row>
        <row r="1383">
          <cell r="B1383" t="str">
            <v>KITSAP CO -REGULATEDPAYMENTSPAYL</v>
          </cell>
          <cell r="J1383" t="str">
            <v>PAYL</v>
          </cell>
          <cell r="K1383" t="str">
            <v>PAYMENT-THANK YOU!</v>
          </cell>
          <cell r="S1383">
            <v>0</v>
          </cell>
          <cell r="T1383">
            <v>0</v>
          </cell>
          <cell r="U1383">
            <v>-19193.93</v>
          </cell>
          <cell r="V1383">
            <v>0</v>
          </cell>
          <cell r="W1383">
            <v>0</v>
          </cell>
          <cell r="X1383">
            <v>0</v>
          </cell>
          <cell r="Y1383">
            <v>0</v>
          </cell>
          <cell r="Z1383">
            <v>0</v>
          </cell>
          <cell r="AA1383">
            <v>0</v>
          </cell>
          <cell r="AB1383">
            <v>0</v>
          </cell>
          <cell r="AC1383">
            <v>0</v>
          </cell>
          <cell r="AD1383">
            <v>0</v>
          </cell>
        </row>
        <row r="1384">
          <cell r="B1384" t="str">
            <v>KITSAP CO -REGULATEDPAYMENTSPAYMET</v>
          </cell>
          <cell r="J1384" t="str">
            <v>PAYMET</v>
          </cell>
          <cell r="K1384" t="str">
            <v>METAVANTE ONLINE PAYMENT</v>
          </cell>
          <cell r="S1384">
            <v>0</v>
          </cell>
          <cell r="T1384">
            <v>0</v>
          </cell>
          <cell r="U1384">
            <v>-7.23</v>
          </cell>
          <cell r="V1384">
            <v>0</v>
          </cell>
          <cell r="W1384">
            <v>0</v>
          </cell>
          <cell r="X1384">
            <v>0</v>
          </cell>
          <cell r="Y1384">
            <v>0</v>
          </cell>
          <cell r="Z1384">
            <v>0</v>
          </cell>
          <cell r="AA1384">
            <v>0</v>
          </cell>
          <cell r="AB1384">
            <v>0</v>
          </cell>
          <cell r="AC1384">
            <v>0</v>
          </cell>
          <cell r="AD1384">
            <v>0</v>
          </cell>
        </row>
        <row r="1385">
          <cell r="B1385" t="str">
            <v>KITSAP CO -REGULATEDPAYMENTSRET-KOL</v>
          </cell>
          <cell r="J1385" t="str">
            <v>RET-KOL</v>
          </cell>
          <cell r="K1385" t="str">
            <v>ONLINE PAYMENT RETURN</v>
          </cell>
          <cell r="S1385">
            <v>0</v>
          </cell>
          <cell r="T1385">
            <v>0</v>
          </cell>
          <cell r="U1385">
            <v>233.09</v>
          </cell>
          <cell r="V1385">
            <v>0</v>
          </cell>
          <cell r="W1385">
            <v>0</v>
          </cell>
          <cell r="X1385">
            <v>0</v>
          </cell>
          <cell r="Y1385">
            <v>0</v>
          </cell>
          <cell r="Z1385">
            <v>0</v>
          </cell>
          <cell r="AA1385">
            <v>0</v>
          </cell>
          <cell r="AB1385">
            <v>0</v>
          </cell>
          <cell r="AC1385">
            <v>0</v>
          </cell>
          <cell r="AD1385">
            <v>0</v>
          </cell>
        </row>
        <row r="1386">
          <cell r="B1386" t="str">
            <v>KITSAP CO -REGULATEDRESIDENTIAL32RW1</v>
          </cell>
          <cell r="J1386" t="str">
            <v>32RW1</v>
          </cell>
          <cell r="K1386" t="str">
            <v>1-32 GAL CAN-WEEKLY SVC</v>
          </cell>
          <cell r="S1386">
            <v>0</v>
          </cell>
          <cell r="T1386">
            <v>0</v>
          </cell>
          <cell r="U1386">
            <v>29</v>
          </cell>
          <cell r="V1386">
            <v>29</v>
          </cell>
          <cell r="W1386">
            <v>0</v>
          </cell>
          <cell r="X1386">
            <v>0</v>
          </cell>
          <cell r="Y1386">
            <v>0</v>
          </cell>
          <cell r="Z1386">
            <v>0</v>
          </cell>
          <cell r="AA1386">
            <v>0</v>
          </cell>
          <cell r="AB1386">
            <v>0</v>
          </cell>
          <cell r="AC1386">
            <v>0</v>
          </cell>
          <cell r="AD1386">
            <v>0</v>
          </cell>
        </row>
        <row r="1387">
          <cell r="B1387" t="str">
            <v>KITSAP CO -REGULATEDRESIDENTIAL32RW2</v>
          </cell>
          <cell r="J1387" t="str">
            <v>32RW2</v>
          </cell>
          <cell r="K1387" t="str">
            <v>2-32 GAL CANS-WEEKLY SVC</v>
          </cell>
          <cell r="S1387">
            <v>0</v>
          </cell>
          <cell r="T1387">
            <v>0</v>
          </cell>
          <cell r="U1387">
            <v>21.34</v>
          </cell>
          <cell r="V1387">
            <v>21.34</v>
          </cell>
          <cell r="W1387">
            <v>0</v>
          </cell>
          <cell r="X1387">
            <v>0</v>
          </cell>
          <cell r="Y1387">
            <v>0</v>
          </cell>
          <cell r="Z1387">
            <v>0</v>
          </cell>
          <cell r="AA1387">
            <v>0</v>
          </cell>
          <cell r="AB1387">
            <v>0</v>
          </cell>
          <cell r="AC1387">
            <v>0</v>
          </cell>
          <cell r="AD1387">
            <v>0</v>
          </cell>
        </row>
        <row r="1388">
          <cell r="B1388" t="str">
            <v>KITSAP CO -REGULATEDRESIDENTIAL35RE1</v>
          </cell>
          <cell r="J1388" t="str">
            <v>35RE1</v>
          </cell>
          <cell r="K1388" t="str">
            <v>1-35 GAL CART EOW SVC</v>
          </cell>
          <cell r="S1388">
            <v>0</v>
          </cell>
          <cell r="T1388">
            <v>0</v>
          </cell>
          <cell r="U1388">
            <v>3384.2150000000001</v>
          </cell>
          <cell r="V1388">
            <v>3384.2150000000001</v>
          </cell>
          <cell r="W1388">
            <v>0</v>
          </cell>
          <cell r="X1388">
            <v>0</v>
          </cell>
          <cell r="Y1388">
            <v>0</v>
          </cell>
          <cell r="Z1388">
            <v>0</v>
          </cell>
          <cell r="AA1388">
            <v>0</v>
          </cell>
          <cell r="AB1388">
            <v>0</v>
          </cell>
          <cell r="AC1388">
            <v>0</v>
          </cell>
          <cell r="AD1388">
            <v>0</v>
          </cell>
        </row>
        <row r="1389">
          <cell r="B1389" t="str">
            <v>KITSAP CO -REGULATEDRESIDENTIAL35RM1</v>
          </cell>
          <cell r="J1389" t="str">
            <v>35RM1</v>
          </cell>
          <cell r="K1389" t="str">
            <v>1-35 GAL CART MONTHLY SVC</v>
          </cell>
          <cell r="S1389">
            <v>0</v>
          </cell>
          <cell r="T1389">
            <v>0</v>
          </cell>
          <cell r="U1389">
            <v>298.98</v>
          </cell>
          <cell r="V1389">
            <v>298.98</v>
          </cell>
          <cell r="W1389">
            <v>0</v>
          </cell>
          <cell r="X1389">
            <v>0</v>
          </cell>
          <cell r="Y1389">
            <v>0</v>
          </cell>
          <cell r="Z1389">
            <v>0</v>
          </cell>
          <cell r="AA1389">
            <v>0</v>
          </cell>
          <cell r="AB1389">
            <v>0</v>
          </cell>
          <cell r="AC1389">
            <v>0</v>
          </cell>
          <cell r="AD1389">
            <v>0</v>
          </cell>
        </row>
        <row r="1390">
          <cell r="B1390" t="str">
            <v>KITSAP CO -REGULATEDRESIDENTIAL35RW1</v>
          </cell>
          <cell r="J1390" t="str">
            <v>35RW1</v>
          </cell>
          <cell r="K1390" t="str">
            <v>1-35 GAL CART WEEKLY SVC</v>
          </cell>
          <cell r="S1390">
            <v>0</v>
          </cell>
          <cell r="T1390">
            <v>0</v>
          </cell>
          <cell r="U1390">
            <v>11598.635</v>
          </cell>
          <cell r="V1390">
            <v>11598.635</v>
          </cell>
          <cell r="W1390">
            <v>0</v>
          </cell>
          <cell r="X1390">
            <v>0</v>
          </cell>
          <cell r="Y1390">
            <v>0</v>
          </cell>
          <cell r="Z1390">
            <v>0</v>
          </cell>
          <cell r="AA1390">
            <v>0</v>
          </cell>
          <cell r="AB1390">
            <v>0</v>
          </cell>
          <cell r="AC1390">
            <v>0</v>
          </cell>
          <cell r="AD1390">
            <v>0</v>
          </cell>
        </row>
        <row r="1391">
          <cell r="B1391" t="str">
            <v>KITSAP CO -REGULATEDRESIDENTIAL45RW1</v>
          </cell>
          <cell r="J1391" t="str">
            <v>45RW1</v>
          </cell>
          <cell r="K1391" t="str">
            <v>1-45 GAL CAN-WEEKLY SVC</v>
          </cell>
          <cell r="S1391">
            <v>0</v>
          </cell>
          <cell r="T1391">
            <v>0</v>
          </cell>
          <cell r="U1391">
            <v>38.06</v>
          </cell>
          <cell r="V1391">
            <v>38.06</v>
          </cell>
          <cell r="W1391">
            <v>0</v>
          </cell>
          <cell r="X1391">
            <v>0</v>
          </cell>
          <cell r="Y1391">
            <v>0</v>
          </cell>
          <cell r="Z1391">
            <v>0</v>
          </cell>
          <cell r="AA1391">
            <v>0</v>
          </cell>
          <cell r="AB1391">
            <v>0</v>
          </cell>
          <cell r="AC1391">
            <v>0</v>
          </cell>
          <cell r="AD1391">
            <v>0</v>
          </cell>
        </row>
        <row r="1392">
          <cell r="B1392" t="str">
            <v>KITSAP CO -REGULATEDRESIDENTIAL48RE1</v>
          </cell>
          <cell r="J1392" t="str">
            <v>48RE1</v>
          </cell>
          <cell r="K1392" t="str">
            <v>1-48 GAL EOW</v>
          </cell>
          <cell r="S1392">
            <v>0</v>
          </cell>
          <cell r="T1392">
            <v>0</v>
          </cell>
          <cell r="U1392">
            <v>880.39499999999998</v>
          </cell>
          <cell r="V1392">
            <v>880.39499999999998</v>
          </cell>
          <cell r="W1392">
            <v>0</v>
          </cell>
          <cell r="X1392">
            <v>0</v>
          </cell>
          <cell r="Y1392">
            <v>0</v>
          </cell>
          <cell r="Z1392">
            <v>0</v>
          </cell>
          <cell r="AA1392">
            <v>0</v>
          </cell>
          <cell r="AB1392">
            <v>0</v>
          </cell>
          <cell r="AC1392">
            <v>0</v>
          </cell>
          <cell r="AD1392">
            <v>0</v>
          </cell>
        </row>
        <row r="1393">
          <cell r="B1393" t="str">
            <v>KITSAP CO -REGULATEDRESIDENTIAL48RM1</v>
          </cell>
          <cell r="J1393" t="str">
            <v>48RM1</v>
          </cell>
          <cell r="K1393" t="str">
            <v>1-48 GAL MONTHLY</v>
          </cell>
          <cell r="S1393">
            <v>0</v>
          </cell>
          <cell r="T1393">
            <v>0</v>
          </cell>
          <cell r="U1393">
            <v>22.68</v>
          </cell>
          <cell r="V1393">
            <v>22.68</v>
          </cell>
          <cell r="W1393">
            <v>0</v>
          </cell>
          <cell r="X1393">
            <v>0</v>
          </cell>
          <cell r="Y1393">
            <v>0</v>
          </cell>
          <cell r="Z1393">
            <v>0</v>
          </cell>
          <cell r="AA1393">
            <v>0</v>
          </cell>
          <cell r="AB1393">
            <v>0</v>
          </cell>
          <cell r="AC1393">
            <v>0</v>
          </cell>
          <cell r="AD1393">
            <v>0</v>
          </cell>
        </row>
        <row r="1394">
          <cell r="B1394" t="str">
            <v>KITSAP CO -REGULATEDRESIDENTIAL48RW1</v>
          </cell>
          <cell r="J1394" t="str">
            <v>48RW1</v>
          </cell>
          <cell r="K1394" t="str">
            <v>1-48 GAL WEEKLY</v>
          </cell>
          <cell r="S1394">
            <v>0</v>
          </cell>
          <cell r="T1394">
            <v>0</v>
          </cell>
          <cell r="U1394">
            <v>6245.3649999999998</v>
          </cell>
          <cell r="V1394">
            <v>6245.3649999999998</v>
          </cell>
          <cell r="W1394">
            <v>0</v>
          </cell>
          <cell r="X1394">
            <v>0</v>
          </cell>
          <cell r="Y1394">
            <v>0</v>
          </cell>
          <cell r="Z1394">
            <v>0</v>
          </cell>
          <cell r="AA1394">
            <v>0</v>
          </cell>
          <cell r="AB1394">
            <v>0</v>
          </cell>
          <cell r="AC1394">
            <v>0</v>
          </cell>
          <cell r="AD1394">
            <v>0</v>
          </cell>
        </row>
        <row r="1395">
          <cell r="B1395" t="str">
            <v>KITSAP CO -REGULATEDRESIDENTIAL64RE1</v>
          </cell>
          <cell r="J1395" t="str">
            <v>64RE1</v>
          </cell>
          <cell r="K1395" t="str">
            <v>1-64 GAL EOW</v>
          </cell>
          <cell r="S1395">
            <v>0</v>
          </cell>
          <cell r="T1395">
            <v>0</v>
          </cell>
          <cell r="U1395">
            <v>1472.04</v>
          </cell>
          <cell r="V1395">
            <v>1472.04</v>
          </cell>
          <cell r="W1395">
            <v>0</v>
          </cell>
          <cell r="X1395">
            <v>0</v>
          </cell>
          <cell r="Y1395">
            <v>0</v>
          </cell>
          <cell r="Z1395">
            <v>0</v>
          </cell>
          <cell r="AA1395">
            <v>0</v>
          </cell>
          <cell r="AB1395">
            <v>0</v>
          </cell>
          <cell r="AC1395">
            <v>0</v>
          </cell>
          <cell r="AD1395">
            <v>0</v>
          </cell>
        </row>
        <row r="1396">
          <cell r="B1396" t="str">
            <v>KITSAP CO -REGULATEDRESIDENTIAL64RM1</v>
          </cell>
          <cell r="J1396" t="str">
            <v>64RM1</v>
          </cell>
          <cell r="K1396" t="str">
            <v>1-64 GAL MONTHLY</v>
          </cell>
          <cell r="S1396">
            <v>0</v>
          </cell>
          <cell r="T1396">
            <v>0</v>
          </cell>
          <cell r="U1396">
            <v>89</v>
          </cell>
          <cell r="V1396">
            <v>89</v>
          </cell>
          <cell r="W1396">
            <v>0</v>
          </cell>
          <cell r="X1396">
            <v>0</v>
          </cell>
          <cell r="Y1396">
            <v>0</v>
          </cell>
          <cell r="Z1396">
            <v>0</v>
          </cell>
          <cell r="AA1396">
            <v>0</v>
          </cell>
          <cell r="AB1396">
            <v>0</v>
          </cell>
          <cell r="AC1396">
            <v>0</v>
          </cell>
          <cell r="AD1396">
            <v>0</v>
          </cell>
        </row>
        <row r="1397">
          <cell r="B1397" t="str">
            <v>KITSAP CO -REGULATEDRESIDENTIAL64RW1</v>
          </cell>
          <cell r="J1397" t="str">
            <v>64RW1</v>
          </cell>
          <cell r="K1397" t="str">
            <v>1-64 GAL CART WEEKLY SVC</v>
          </cell>
          <cell r="S1397">
            <v>0</v>
          </cell>
          <cell r="T1397">
            <v>0</v>
          </cell>
          <cell r="U1397">
            <v>6792.4949999999999</v>
          </cell>
          <cell r="V1397">
            <v>6792.4949999999999</v>
          </cell>
          <cell r="W1397">
            <v>0</v>
          </cell>
          <cell r="X1397">
            <v>0</v>
          </cell>
          <cell r="Y1397">
            <v>0</v>
          </cell>
          <cell r="Z1397">
            <v>0</v>
          </cell>
          <cell r="AA1397">
            <v>0</v>
          </cell>
          <cell r="AB1397">
            <v>0</v>
          </cell>
          <cell r="AC1397">
            <v>0</v>
          </cell>
          <cell r="AD1397">
            <v>0</v>
          </cell>
        </row>
        <row r="1398">
          <cell r="B1398" t="str">
            <v>KITSAP CO -REGULATEDRESIDENTIAL96RE1</v>
          </cell>
          <cell r="J1398" t="str">
            <v>96RE1</v>
          </cell>
          <cell r="K1398" t="str">
            <v>1-96 GAL EOW</v>
          </cell>
          <cell r="S1398">
            <v>0</v>
          </cell>
          <cell r="T1398">
            <v>0</v>
          </cell>
          <cell r="U1398">
            <v>735.37</v>
          </cell>
          <cell r="V1398">
            <v>735.37</v>
          </cell>
          <cell r="W1398">
            <v>0</v>
          </cell>
          <cell r="X1398">
            <v>0</v>
          </cell>
          <cell r="Y1398">
            <v>0</v>
          </cell>
          <cell r="Z1398">
            <v>0</v>
          </cell>
          <cell r="AA1398">
            <v>0</v>
          </cell>
          <cell r="AB1398">
            <v>0</v>
          </cell>
          <cell r="AC1398">
            <v>0</v>
          </cell>
          <cell r="AD1398">
            <v>0</v>
          </cell>
        </row>
        <row r="1399">
          <cell r="B1399" t="str">
            <v>KITSAP CO -REGULATEDRESIDENTIAL96RM1</v>
          </cell>
          <cell r="J1399" t="str">
            <v>96RM1</v>
          </cell>
          <cell r="K1399" t="str">
            <v>1-96 GAL MONTHLY</v>
          </cell>
          <cell r="S1399">
            <v>0</v>
          </cell>
          <cell r="T1399">
            <v>0</v>
          </cell>
          <cell r="U1399">
            <v>65.22</v>
          </cell>
          <cell r="V1399">
            <v>65.22</v>
          </cell>
          <cell r="W1399">
            <v>0</v>
          </cell>
          <cell r="X1399">
            <v>0</v>
          </cell>
          <cell r="Y1399">
            <v>0</v>
          </cell>
          <cell r="Z1399">
            <v>0</v>
          </cell>
          <cell r="AA1399">
            <v>0</v>
          </cell>
          <cell r="AB1399">
            <v>0</v>
          </cell>
          <cell r="AC1399">
            <v>0</v>
          </cell>
          <cell r="AD1399">
            <v>0</v>
          </cell>
        </row>
        <row r="1400">
          <cell r="B1400" t="str">
            <v>KITSAP CO -REGULATEDRESIDENTIAL96RW1</v>
          </cell>
          <cell r="J1400" t="str">
            <v>96RW1</v>
          </cell>
          <cell r="K1400" t="str">
            <v>1-96 GAL CART WEEKLY SVC</v>
          </cell>
          <cell r="S1400">
            <v>0</v>
          </cell>
          <cell r="T1400">
            <v>0</v>
          </cell>
          <cell r="U1400">
            <v>4285.5249999999996</v>
          </cell>
          <cell r="V1400">
            <v>4285.5249999999996</v>
          </cell>
          <cell r="W1400">
            <v>0</v>
          </cell>
          <cell r="X1400">
            <v>0</v>
          </cell>
          <cell r="Y1400">
            <v>0</v>
          </cell>
          <cell r="Z1400">
            <v>0</v>
          </cell>
          <cell r="AA1400">
            <v>0</v>
          </cell>
          <cell r="AB1400">
            <v>0</v>
          </cell>
          <cell r="AC1400">
            <v>0</v>
          </cell>
          <cell r="AD1400">
            <v>0</v>
          </cell>
        </row>
        <row r="1401">
          <cell r="B1401" t="str">
            <v>KITSAP CO -REGULATEDRESIDENTIALDRVNRE1</v>
          </cell>
          <cell r="J1401" t="str">
            <v>DRVNRE1</v>
          </cell>
          <cell r="K1401" t="str">
            <v>DRIVE IN UP TO 250'-EOW</v>
          </cell>
          <cell r="S1401">
            <v>0</v>
          </cell>
          <cell r="T1401">
            <v>0</v>
          </cell>
          <cell r="U1401">
            <v>28.86</v>
          </cell>
          <cell r="V1401">
            <v>28.86</v>
          </cell>
          <cell r="W1401">
            <v>0</v>
          </cell>
          <cell r="X1401">
            <v>0</v>
          </cell>
          <cell r="Y1401">
            <v>0</v>
          </cell>
          <cell r="Z1401">
            <v>0</v>
          </cell>
          <cell r="AA1401">
            <v>0</v>
          </cell>
          <cell r="AB1401">
            <v>0</v>
          </cell>
          <cell r="AC1401">
            <v>0</v>
          </cell>
          <cell r="AD1401">
            <v>0</v>
          </cell>
        </row>
        <row r="1402">
          <cell r="B1402" t="str">
            <v>KITSAP CO -REGULATEDRESIDENTIALDRVNRE1RECY</v>
          </cell>
          <cell r="J1402" t="str">
            <v>DRVNRE1RECY</v>
          </cell>
          <cell r="K1402" t="str">
            <v>DRIVE IN UP TO 250 EOW-RE</v>
          </cell>
          <cell r="S1402">
            <v>0</v>
          </cell>
          <cell r="T1402">
            <v>0</v>
          </cell>
          <cell r="U1402">
            <v>47.16</v>
          </cell>
          <cell r="V1402">
            <v>47.16</v>
          </cell>
          <cell r="W1402">
            <v>0</v>
          </cell>
          <cell r="X1402">
            <v>0</v>
          </cell>
          <cell r="Y1402">
            <v>0</v>
          </cell>
          <cell r="Z1402">
            <v>0</v>
          </cell>
          <cell r="AA1402">
            <v>0</v>
          </cell>
          <cell r="AB1402">
            <v>0</v>
          </cell>
          <cell r="AC1402">
            <v>0</v>
          </cell>
          <cell r="AD1402">
            <v>0</v>
          </cell>
        </row>
        <row r="1403">
          <cell r="B1403" t="str">
            <v>KITSAP CO -REGULATEDRESIDENTIALDRVNRE2</v>
          </cell>
          <cell r="J1403" t="str">
            <v>DRVNRE2</v>
          </cell>
          <cell r="K1403" t="str">
            <v>DRIVE IN OVER 250'-EOW</v>
          </cell>
          <cell r="S1403">
            <v>0</v>
          </cell>
          <cell r="T1403">
            <v>0</v>
          </cell>
          <cell r="U1403">
            <v>6.06</v>
          </cell>
          <cell r="V1403">
            <v>6.06</v>
          </cell>
          <cell r="W1403">
            <v>0</v>
          </cell>
          <cell r="X1403">
            <v>0</v>
          </cell>
          <cell r="Y1403">
            <v>0</v>
          </cell>
          <cell r="Z1403">
            <v>0</v>
          </cell>
          <cell r="AA1403">
            <v>0</v>
          </cell>
          <cell r="AB1403">
            <v>0</v>
          </cell>
          <cell r="AC1403">
            <v>0</v>
          </cell>
          <cell r="AD1403">
            <v>0</v>
          </cell>
        </row>
        <row r="1404">
          <cell r="B1404" t="str">
            <v>KITSAP CO -REGULATEDRESIDENTIALDRVNRE2RECY</v>
          </cell>
          <cell r="J1404" t="str">
            <v>DRVNRE2RECY</v>
          </cell>
          <cell r="K1404" t="str">
            <v>DRIVE IN OVER 250 EOW-REC</v>
          </cell>
          <cell r="S1404">
            <v>0</v>
          </cell>
          <cell r="T1404">
            <v>0</v>
          </cell>
          <cell r="U1404">
            <v>6.58</v>
          </cell>
          <cell r="V1404">
            <v>6.58</v>
          </cell>
          <cell r="W1404">
            <v>0</v>
          </cell>
          <cell r="X1404">
            <v>0</v>
          </cell>
          <cell r="Y1404">
            <v>0</v>
          </cell>
          <cell r="Z1404">
            <v>0</v>
          </cell>
          <cell r="AA1404">
            <v>0</v>
          </cell>
          <cell r="AB1404">
            <v>0</v>
          </cell>
          <cell r="AC1404">
            <v>0</v>
          </cell>
          <cell r="AD1404">
            <v>0</v>
          </cell>
        </row>
        <row r="1405">
          <cell r="B1405" t="str">
            <v>KITSAP CO -REGULATEDRESIDENTIALDRVNRW1</v>
          </cell>
          <cell r="J1405" t="str">
            <v>DRVNRW1</v>
          </cell>
          <cell r="K1405" t="str">
            <v>DRIVE IN UP TO 250'</v>
          </cell>
          <cell r="S1405">
            <v>0</v>
          </cell>
          <cell r="T1405">
            <v>0</v>
          </cell>
          <cell r="U1405">
            <v>115.97499999999999</v>
          </cell>
          <cell r="V1405">
            <v>115.97499999999999</v>
          </cell>
          <cell r="W1405">
            <v>0</v>
          </cell>
          <cell r="X1405">
            <v>0</v>
          </cell>
          <cell r="Y1405">
            <v>0</v>
          </cell>
          <cell r="Z1405">
            <v>0</v>
          </cell>
          <cell r="AA1405">
            <v>0</v>
          </cell>
          <cell r="AB1405">
            <v>0</v>
          </cell>
          <cell r="AC1405">
            <v>0</v>
          </cell>
          <cell r="AD1405">
            <v>0</v>
          </cell>
        </row>
        <row r="1406">
          <cell r="B1406" t="str">
            <v>KITSAP CO -REGULATEDRESIDENTIALDRVNRW2</v>
          </cell>
          <cell r="J1406" t="str">
            <v>DRVNRW2</v>
          </cell>
          <cell r="K1406" t="str">
            <v>DRIVE IN OVER 250'</v>
          </cell>
          <cell r="S1406">
            <v>0</v>
          </cell>
          <cell r="T1406">
            <v>0</v>
          </cell>
          <cell r="U1406">
            <v>6.06</v>
          </cell>
          <cell r="V1406">
            <v>6.06</v>
          </cell>
          <cell r="W1406">
            <v>0</v>
          </cell>
          <cell r="X1406">
            <v>0</v>
          </cell>
          <cell r="Y1406">
            <v>0</v>
          </cell>
          <cell r="Z1406">
            <v>0</v>
          </cell>
          <cell r="AA1406">
            <v>0</v>
          </cell>
          <cell r="AB1406">
            <v>0</v>
          </cell>
          <cell r="AC1406">
            <v>0</v>
          </cell>
          <cell r="AD1406">
            <v>0</v>
          </cell>
        </row>
        <row r="1407">
          <cell r="B1407" t="str">
            <v>KITSAP CO -REGULATEDRESIDENTIALRECYCLECR</v>
          </cell>
          <cell r="J1407" t="str">
            <v>RECYCLECR</v>
          </cell>
          <cell r="K1407" t="str">
            <v>VALUE OF RECYCLABLES</v>
          </cell>
          <cell r="S1407">
            <v>0</v>
          </cell>
          <cell r="T1407">
            <v>0</v>
          </cell>
          <cell r="U1407">
            <v>-3851.375</v>
          </cell>
          <cell r="V1407">
            <v>-3851.375</v>
          </cell>
          <cell r="W1407">
            <v>0</v>
          </cell>
          <cell r="X1407">
            <v>0</v>
          </cell>
          <cell r="Y1407">
            <v>0</v>
          </cell>
          <cell r="Z1407">
            <v>0</v>
          </cell>
          <cell r="AA1407">
            <v>0</v>
          </cell>
          <cell r="AB1407">
            <v>0</v>
          </cell>
          <cell r="AC1407">
            <v>0</v>
          </cell>
          <cell r="AD1407">
            <v>0</v>
          </cell>
        </row>
        <row r="1408">
          <cell r="B1408" t="str">
            <v>KITSAP CO -REGULATEDRESIDENTIALRECYONLY</v>
          </cell>
          <cell r="J1408" t="str">
            <v>RECYONLY</v>
          </cell>
          <cell r="K1408" t="str">
            <v>RECYCLE SERVICE ONLY</v>
          </cell>
          <cell r="S1408">
            <v>0</v>
          </cell>
          <cell r="T1408">
            <v>0</v>
          </cell>
          <cell r="U1408">
            <v>95.65</v>
          </cell>
          <cell r="V1408">
            <v>95.65</v>
          </cell>
          <cell r="W1408">
            <v>0</v>
          </cell>
          <cell r="X1408">
            <v>0</v>
          </cell>
          <cell r="Y1408">
            <v>0</v>
          </cell>
          <cell r="Z1408">
            <v>0</v>
          </cell>
          <cell r="AA1408">
            <v>0</v>
          </cell>
          <cell r="AB1408">
            <v>0</v>
          </cell>
          <cell r="AC1408">
            <v>0</v>
          </cell>
          <cell r="AD1408">
            <v>0</v>
          </cell>
        </row>
        <row r="1409">
          <cell r="B1409" t="str">
            <v>KITSAP CO -REGULATEDRESIDENTIALRECYR</v>
          </cell>
          <cell r="J1409" t="str">
            <v>RECYR</v>
          </cell>
          <cell r="K1409" t="str">
            <v>RESIDENTIAL RECYCLE</v>
          </cell>
          <cell r="S1409">
            <v>0</v>
          </cell>
          <cell r="T1409">
            <v>0</v>
          </cell>
          <cell r="U1409">
            <v>18242.14</v>
          </cell>
          <cell r="V1409">
            <v>18242.14</v>
          </cell>
          <cell r="W1409">
            <v>0</v>
          </cell>
          <cell r="X1409">
            <v>0</v>
          </cell>
          <cell r="Y1409">
            <v>0</v>
          </cell>
          <cell r="Z1409">
            <v>0</v>
          </cell>
          <cell r="AA1409">
            <v>0</v>
          </cell>
          <cell r="AB1409">
            <v>0</v>
          </cell>
          <cell r="AC1409">
            <v>0</v>
          </cell>
          <cell r="AD1409">
            <v>0</v>
          </cell>
        </row>
        <row r="1410">
          <cell r="B1410" t="str">
            <v>KITSAP CO -REGULATEDRESIDENTIALRECYRNB</v>
          </cell>
          <cell r="J1410" t="str">
            <v>RECYRNB</v>
          </cell>
          <cell r="K1410" t="str">
            <v>RECYCLE PROGRAM W/O BINS</v>
          </cell>
          <cell r="S1410">
            <v>0</v>
          </cell>
          <cell r="T1410">
            <v>0</v>
          </cell>
          <cell r="U1410">
            <v>18.32</v>
          </cell>
          <cell r="V1410">
            <v>18.32</v>
          </cell>
          <cell r="W1410">
            <v>0</v>
          </cell>
          <cell r="X1410">
            <v>0</v>
          </cell>
          <cell r="Y1410">
            <v>0</v>
          </cell>
          <cell r="Z1410">
            <v>0</v>
          </cell>
          <cell r="AA1410">
            <v>0</v>
          </cell>
          <cell r="AB1410">
            <v>0</v>
          </cell>
          <cell r="AC1410">
            <v>0</v>
          </cell>
          <cell r="AD1410">
            <v>0</v>
          </cell>
        </row>
        <row r="1411">
          <cell r="B1411" t="str">
            <v>KITSAP CO -REGULATEDRESIDENTIALWLKNRE1</v>
          </cell>
          <cell r="J1411" t="str">
            <v>WLKNRE1</v>
          </cell>
          <cell r="K1411" t="str">
            <v>WALK IN 5'-25'-EOW</v>
          </cell>
          <cell r="S1411">
            <v>0</v>
          </cell>
          <cell r="T1411">
            <v>0</v>
          </cell>
          <cell r="U1411">
            <v>3.19</v>
          </cell>
          <cell r="V1411">
            <v>3.19</v>
          </cell>
          <cell r="W1411">
            <v>0</v>
          </cell>
          <cell r="X1411">
            <v>0</v>
          </cell>
          <cell r="Y1411">
            <v>0</v>
          </cell>
          <cell r="Z1411">
            <v>0</v>
          </cell>
          <cell r="AA1411">
            <v>0</v>
          </cell>
          <cell r="AB1411">
            <v>0</v>
          </cell>
          <cell r="AC1411">
            <v>0</v>
          </cell>
          <cell r="AD1411">
            <v>0</v>
          </cell>
        </row>
        <row r="1412">
          <cell r="B1412" t="str">
            <v>KITSAP CO -REGULATEDRESIDENTIALWLKNRM1</v>
          </cell>
          <cell r="J1412" t="str">
            <v>WLKNRM1</v>
          </cell>
          <cell r="K1412" t="str">
            <v>WALK IN 5'-25'-MTHLY</v>
          </cell>
          <cell r="S1412">
            <v>0</v>
          </cell>
          <cell r="T1412">
            <v>0</v>
          </cell>
          <cell r="U1412">
            <v>1.28</v>
          </cell>
          <cell r="V1412">
            <v>1.28</v>
          </cell>
          <cell r="W1412">
            <v>0</v>
          </cell>
          <cell r="X1412">
            <v>0</v>
          </cell>
          <cell r="Y1412">
            <v>0</v>
          </cell>
          <cell r="Z1412">
            <v>0</v>
          </cell>
          <cell r="AA1412">
            <v>0</v>
          </cell>
          <cell r="AB1412">
            <v>0</v>
          </cell>
          <cell r="AC1412">
            <v>0</v>
          </cell>
          <cell r="AD1412">
            <v>0</v>
          </cell>
        </row>
        <row r="1413">
          <cell r="B1413" t="str">
            <v>KITSAP CO -REGULATEDRESIDENTIALWLKNRW1</v>
          </cell>
          <cell r="J1413" t="str">
            <v>WLKNRW1</v>
          </cell>
          <cell r="K1413" t="str">
            <v>WALK IN 5'-25'</v>
          </cell>
          <cell r="S1413">
            <v>0</v>
          </cell>
          <cell r="T1413">
            <v>0</v>
          </cell>
          <cell r="U1413">
            <v>17.850000000000001</v>
          </cell>
          <cell r="V1413">
            <v>17.850000000000001</v>
          </cell>
          <cell r="W1413">
            <v>0</v>
          </cell>
          <cell r="X1413">
            <v>0</v>
          </cell>
          <cell r="Y1413">
            <v>0</v>
          </cell>
          <cell r="Z1413">
            <v>0</v>
          </cell>
          <cell r="AA1413">
            <v>0</v>
          </cell>
          <cell r="AB1413">
            <v>0</v>
          </cell>
          <cell r="AC1413">
            <v>0</v>
          </cell>
          <cell r="AD1413">
            <v>0</v>
          </cell>
        </row>
        <row r="1414">
          <cell r="B1414" t="str">
            <v>KITSAP CO -REGULATEDRESIDENTIALWLKNRW2</v>
          </cell>
          <cell r="J1414" t="str">
            <v>WLKNRW2</v>
          </cell>
          <cell r="K1414" t="str">
            <v>WALK IN OVER 25'</v>
          </cell>
          <cell r="S1414">
            <v>0</v>
          </cell>
          <cell r="T1414">
            <v>0</v>
          </cell>
          <cell r="U1414">
            <v>4.76</v>
          </cell>
          <cell r="V1414">
            <v>4.76</v>
          </cell>
          <cell r="W1414">
            <v>0</v>
          </cell>
          <cell r="X1414">
            <v>0</v>
          </cell>
          <cell r="Y1414">
            <v>0</v>
          </cell>
          <cell r="Z1414">
            <v>0</v>
          </cell>
          <cell r="AA1414">
            <v>0</v>
          </cell>
          <cell r="AB1414">
            <v>0</v>
          </cell>
          <cell r="AC1414">
            <v>0</v>
          </cell>
          <cell r="AD1414">
            <v>0</v>
          </cell>
        </row>
        <row r="1415">
          <cell r="B1415" t="str">
            <v>KITSAP CO -REGULATEDRESIDENTIALADJOTHR</v>
          </cell>
          <cell r="J1415" t="str">
            <v>ADJOTHR</v>
          </cell>
          <cell r="K1415" t="str">
            <v>ADJUSTMENT</v>
          </cell>
          <cell r="S1415">
            <v>0</v>
          </cell>
          <cell r="T1415">
            <v>0</v>
          </cell>
          <cell r="U1415">
            <v>-28.56</v>
          </cell>
          <cell r="V1415">
            <v>0</v>
          </cell>
          <cell r="W1415">
            <v>0</v>
          </cell>
          <cell r="X1415">
            <v>0</v>
          </cell>
          <cell r="Y1415">
            <v>0</v>
          </cell>
          <cell r="Z1415">
            <v>0</v>
          </cell>
          <cell r="AA1415">
            <v>0</v>
          </cell>
          <cell r="AB1415">
            <v>0</v>
          </cell>
          <cell r="AC1415">
            <v>0</v>
          </cell>
          <cell r="AD1415">
            <v>0</v>
          </cell>
        </row>
        <row r="1416">
          <cell r="B1416" t="str">
            <v>KITSAP CO -REGULATEDRESIDENTIALEXPUR</v>
          </cell>
          <cell r="J1416" t="str">
            <v>EXPUR</v>
          </cell>
          <cell r="K1416" t="str">
            <v>EXTRA PICKUP</v>
          </cell>
          <cell r="S1416">
            <v>0</v>
          </cell>
          <cell r="T1416">
            <v>0</v>
          </cell>
          <cell r="U1416">
            <v>82.8</v>
          </cell>
          <cell r="V1416">
            <v>0</v>
          </cell>
          <cell r="W1416">
            <v>0</v>
          </cell>
          <cell r="X1416">
            <v>0</v>
          </cell>
          <cell r="Y1416">
            <v>0</v>
          </cell>
          <cell r="Z1416">
            <v>0</v>
          </cell>
          <cell r="AA1416">
            <v>0</v>
          </cell>
          <cell r="AB1416">
            <v>0</v>
          </cell>
          <cell r="AC1416">
            <v>0</v>
          </cell>
          <cell r="AD1416">
            <v>0</v>
          </cell>
        </row>
        <row r="1417">
          <cell r="B1417" t="str">
            <v>KITSAP CO -REGULATEDRESIDENTIALEXTRAR</v>
          </cell>
          <cell r="J1417" t="str">
            <v>EXTRAR</v>
          </cell>
          <cell r="K1417" t="str">
            <v>EXTRA CAN/BAGS</v>
          </cell>
          <cell r="S1417">
            <v>0</v>
          </cell>
          <cell r="T1417">
            <v>0</v>
          </cell>
          <cell r="U1417">
            <v>778.32</v>
          </cell>
          <cell r="V1417">
            <v>0</v>
          </cell>
          <cell r="W1417">
            <v>0</v>
          </cell>
          <cell r="X1417">
            <v>0</v>
          </cell>
          <cell r="Y1417">
            <v>0</v>
          </cell>
          <cell r="Z1417">
            <v>0</v>
          </cell>
          <cell r="AA1417">
            <v>0</v>
          </cell>
          <cell r="AB1417">
            <v>0</v>
          </cell>
          <cell r="AC1417">
            <v>0</v>
          </cell>
          <cell r="AD1417">
            <v>0</v>
          </cell>
        </row>
        <row r="1418">
          <cell r="B1418" t="str">
            <v>KITSAP CO -REGULATEDRESIDENTIALOFOWR</v>
          </cell>
          <cell r="J1418" t="str">
            <v>OFOWR</v>
          </cell>
          <cell r="K1418" t="str">
            <v>OVERFILL/OVERWEIGHT CHG</v>
          </cell>
          <cell r="S1418">
            <v>0</v>
          </cell>
          <cell r="T1418">
            <v>0</v>
          </cell>
          <cell r="U1418">
            <v>368.78</v>
          </cell>
          <cell r="V1418">
            <v>0</v>
          </cell>
          <cell r="W1418">
            <v>0</v>
          </cell>
          <cell r="X1418">
            <v>0</v>
          </cell>
          <cell r="Y1418">
            <v>0</v>
          </cell>
          <cell r="Z1418">
            <v>0</v>
          </cell>
          <cell r="AA1418">
            <v>0</v>
          </cell>
          <cell r="AB1418">
            <v>0</v>
          </cell>
          <cell r="AC1418">
            <v>0</v>
          </cell>
          <cell r="AD1418">
            <v>0</v>
          </cell>
        </row>
        <row r="1419">
          <cell r="B1419" t="str">
            <v>KITSAP CO -REGULATEDRESIDENTIALDRVNRE1RECYMA</v>
          </cell>
          <cell r="J1419" t="str">
            <v>DRVNRE1RECYMA</v>
          </cell>
          <cell r="K1419" t="str">
            <v>DRIVE IN UP TO 250 EOW-RE</v>
          </cell>
          <cell r="S1419">
            <v>0</v>
          </cell>
          <cell r="T1419">
            <v>0</v>
          </cell>
          <cell r="U1419">
            <v>34.19</v>
          </cell>
          <cell r="V1419">
            <v>0</v>
          </cell>
          <cell r="W1419">
            <v>0</v>
          </cell>
          <cell r="X1419">
            <v>0</v>
          </cell>
          <cell r="Y1419">
            <v>0</v>
          </cell>
          <cell r="Z1419">
            <v>0</v>
          </cell>
          <cell r="AA1419">
            <v>0</v>
          </cell>
          <cell r="AB1419">
            <v>0</v>
          </cell>
          <cell r="AC1419">
            <v>0</v>
          </cell>
          <cell r="AD1419">
            <v>0</v>
          </cell>
        </row>
        <row r="1420">
          <cell r="B1420" t="str">
            <v>KITSAP CO -REGULATEDRESIDENTIALRECYCLECR</v>
          </cell>
          <cell r="J1420" t="str">
            <v>RECYCLECR</v>
          </cell>
          <cell r="K1420" t="str">
            <v>VALUE OF RECYCLABLES</v>
          </cell>
          <cell r="S1420">
            <v>0</v>
          </cell>
          <cell r="T1420">
            <v>0</v>
          </cell>
          <cell r="U1420">
            <v>-3.86</v>
          </cell>
          <cell r="V1420">
            <v>0</v>
          </cell>
          <cell r="W1420">
            <v>0</v>
          </cell>
          <cell r="X1420">
            <v>0</v>
          </cell>
          <cell r="Y1420">
            <v>0</v>
          </cell>
          <cell r="Z1420">
            <v>0</v>
          </cell>
          <cell r="AA1420">
            <v>0</v>
          </cell>
          <cell r="AB1420">
            <v>0</v>
          </cell>
          <cell r="AC1420">
            <v>0</v>
          </cell>
          <cell r="AD1420">
            <v>0</v>
          </cell>
        </row>
        <row r="1421">
          <cell r="B1421" t="str">
            <v>KITSAP CO -REGULATEDRESIDENTIALRECYR</v>
          </cell>
          <cell r="J1421" t="str">
            <v>RECYR</v>
          </cell>
          <cell r="K1421" t="str">
            <v>RESIDENTIAL RECYCLE</v>
          </cell>
          <cell r="S1421">
            <v>0</v>
          </cell>
          <cell r="T1421">
            <v>0</v>
          </cell>
          <cell r="U1421">
            <v>18.32</v>
          </cell>
          <cell r="V1421">
            <v>0</v>
          </cell>
          <cell r="W1421">
            <v>0</v>
          </cell>
          <cell r="X1421">
            <v>0</v>
          </cell>
          <cell r="Y1421">
            <v>0</v>
          </cell>
          <cell r="Z1421">
            <v>0</v>
          </cell>
          <cell r="AA1421">
            <v>0</v>
          </cell>
          <cell r="AB1421">
            <v>0</v>
          </cell>
          <cell r="AC1421">
            <v>0</v>
          </cell>
          <cell r="AD1421">
            <v>0</v>
          </cell>
        </row>
        <row r="1422">
          <cell r="B1422" t="str">
            <v>KITSAP CO -REGULATEDRESIDENTIAL35ROCC1</v>
          </cell>
          <cell r="J1422" t="str">
            <v>35ROCC1</v>
          </cell>
          <cell r="K1422" t="str">
            <v>1-35 GAL ON CALL PICKUP</v>
          </cell>
          <cell r="S1422">
            <v>0</v>
          </cell>
          <cell r="T1422">
            <v>0</v>
          </cell>
          <cell r="U1422">
            <v>289.92</v>
          </cell>
          <cell r="V1422">
            <v>0</v>
          </cell>
          <cell r="W1422">
            <v>0</v>
          </cell>
          <cell r="X1422">
            <v>0</v>
          </cell>
          <cell r="Y1422">
            <v>0</v>
          </cell>
          <cell r="Z1422">
            <v>0</v>
          </cell>
          <cell r="AA1422">
            <v>0</v>
          </cell>
          <cell r="AB1422">
            <v>0</v>
          </cell>
          <cell r="AC1422">
            <v>0</v>
          </cell>
          <cell r="AD1422">
            <v>0</v>
          </cell>
        </row>
        <row r="1423">
          <cell r="B1423" t="str">
            <v>KITSAP CO -REGULATEDRESIDENTIAL48ROCC1</v>
          </cell>
          <cell r="J1423" t="str">
            <v>48ROCC1</v>
          </cell>
          <cell r="K1423" t="str">
            <v>1-48 GAL ON CALL PICKUP</v>
          </cell>
          <cell r="S1423">
            <v>0</v>
          </cell>
          <cell r="T1423">
            <v>0</v>
          </cell>
          <cell r="U1423">
            <v>52.92</v>
          </cell>
          <cell r="V1423">
            <v>0</v>
          </cell>
          <cell r="W1423">
            <v>0</v>
          </cell>
          <cell r="X1423">
            <v>0</v>
          </cell>
          <cell r="Y1423">
            <v>0</v>
          </cell>
          <cell r="Z1423">
            <v>0</v>
          </cell>
          <cell r="AA1423">
            <v>0</v>
          </cell>
          <cell r="AB1423">
            <v>0</v>
          </cell>
          <cell r="AC1423">
            <v>0</v>
          </cell>
          <cell r="AD1423">
            <v>0</v>
          </cell>
        </row>
        <row r="1424">
          <cell r="B1424" t="str">
            <v>KITSAP CO -REGULATEDRESIDENTIAL64ROCC1</v>
          </cell>
          <cell r="J1424" t="str">
            <v>64ROCC1</v>
          </cell>
          <cell r="K1424" t="str">
            <v>1-64 GAL ON CALL PICKUP</v>
          </cell>
          <cell r="S1424">
            <v>0</v>
          </cell>
          <cell r="T1424">
            <v>0</v>
          </cell>
          <cell r="U1424">
            <v>17.8</v>
          </cell>
          <cell r="V1424">
            <v>0</v>
          </cell>
          <cell r="W1424">
            <v>0</v>
          </cell>
          <cell r="X1424">
            <v>0</v>
          </cell>
          <cell r="Y1424">
            <v>0</v>
          </cell>
          <cell r="Z1424">
            <v>0</v>
          </cell>
          <cell r="AA1424">
            <v>0</v>
          </cell>
          <cell r="AB1424">
            <v>0</v>
          </cell>
          <cell r="AC1424">
            <v>0</v>
          </cell>
          <cell r="AD1424">
            <v>0</v>
          </cell>
        </row>
        <row r="1425">
          <cell r="B1425" t="str">
            <v>KITSAP CO -REGULATEDRESIDENTIAL96ROCC1</v>
          </cell>
          <cell r="J1425" t="str">
            <v>96ROCC1</v>
          </cell>
          <cell r="K1425" t="str">
            <v>1-96 GAL ON CALL PICKUP</v>
          </cell>
          <cell r="S1425">
            <v>0</v>
          </cell>
          <cell r="T1425">
            <v>0</v>
          </cell>
          <cell r="U1425">
            <v>97.83</v>
          </cell>
          <cell r="V1425">
            <v>0</v>
          </cell>
          <cell r="W1425">
            <v>0</v>
          </cell>
          <cell r="X1425">
            <v>0</v>
          </cell>
          <cell r="Y1425">
            <v>0</v>
          </cell>
          <cell r="Z1425">
            <v>0</v>
          </cell>
          <cell r="AA1425">
            <v>0</v>
          </cell>
          <cell r="AB1425">
            <v>0</v>
          </cell>
          <cell r="AC1425">
            <v>0</v>
          </cell>
          <cell r="AD1425">
            <v>0</v>
          </cell>
        </row>
        <row r="1426">
          <cell r="B1426" t="str">
            <v>KITSAP CO -REGULATEDRESIDENTIALEXPUR</v>
          </cell>
          <cell r="J1426" t="str">
            <v>EXPUR</v>
          </cell>
          <cell r="K1426" t="str">
            <v>EXTRA PICKUP</v>
          </cell>
          <cell r="S1426">
            <v>0</v>
          </cell>
          <cell r="T1426">
            <v>0</v>
          </cell>
          <cell r="U1426">
            <v>16.559999999999999</v>
          </cell>
          <cell r="V1426">
            <v>0</v>
          </cell>
          <cell r="W1426">
            <v>0</v>
          </cell>
          <cell r="X1426">
            <v>0</v>
          </cell>
          <cell r="Y1426">
            <v>0</v>
          </cell>
          <cell r="Z1426">
            <v>0</v>
          </cell>
          <cell r="AA1426">
            <v>0</v>
          </cell>
          <cell r="AB1426">
            <v>0</v>
          </cell>
          <cell r="AC1426">
            <v>0</v>
          </cell>
          <cell r="AD1426">
            <v>0</v>
          </cell>
        </row>
        <row r="1427">
          <cell r="B1427" t="str">
            <v>KITSAP CO -REGULATEDRESIDENTIALEXTRAR</v>
          </cell>
          <cell r="J1427" t="str">
            <v>EXTRAR</v>
          </cell>
          <cell r="K1427" t="str">
            <v>EXTRA CAN/BAGS</v>
          </cell>
          <cell r="S1427">
            <v>0</v>
          </cell>
          <cell r="T1427">
            <v>0</v>
          </cell>
          <cell r="U1427">
            <v>16.559999999999999</v>
          </cell>
          <cell r="V1427">
            <v>0</v>
          </cell>
          <cell r="W1427">
            <v>0</v>
          </cell>
          <cell r="X1427">
            <v>0</v>
          </cell>
          <cell r="Y1427">
            <v>0</v>
          </cell>
          <cell r="Z1427">
            <v>0</v>
          </cell>
          <cell r="AA1427">
            <v>0</v>
          </cell>
          <cell r="AB1427">
            <v>0</v>
          </cell>
          <cell r="AC1427">
            <v>0</v>
          </cell>
          <cell r="AD1427">
            <v>0</v>
          </cell>
        </row>
        <row r="1428">
          <cell r="B1428" t="str">
            <v>KITSAP CO -REGULATEDRESIDENTIALRESTART</v>
          </cell>
          <cell r="J1428" t="str">
            <v>RESTART</v>
          </cell>
          <cell r="K1428" t="str">
            <v>SERVICE RESTART FEE</v>
          </cell>
          <cell r="S1428">
            <v>0</v>
          </cell>
          <cell r="T1428">
            <v>0</v>
          </cell>
          <cell r="U1428">
            <v>11.56</v>
          </cell>
          <cell r="V1428">
            <v>0</v>
          </cell>
          <cell r="W1428">
            <v>0</v>
          </cell>
          <cell r="X1428">
            <v>0</v>
          </cell>
          <cell r="Y1428">
            <v>0</v>
          </cell>
          <cell r="Z1428">
            <v>0</v>
          </cell>
          <cell r="AA1428">
            <v>0</v>
          </cell>
          <cell r="AB1428">
            <v>0</v>
          </cell>
          <cell r="AC1428">
            <v>0</v>
          </cell>
          <cell r="AD1428">
            <v>0</v>
          </cell>
        </row>
        <row r="1429">
          <cell r="B1429" t="str">
            <v>KITSAP CO -REGULATEDROLLOFFROLID</v>
          </cell>
          <cell r="J1429" t="str">
            <v>ROLID</v>
          </cell>
          <cell r="K1429" t="str">
            <v>ROLL OFF-LID</v>
          </cell>
          <cell r="S1429">
            <v>0</v>
          </cell>
          <cell r="T1429">
            <v>0</v>
          </cell>
          <cell r="U1429">
            <v>29.12</v>
          </cell>
          <cell r="V1429">
            <v>0</v>
          </cell>
          <cell r="W1429">
            <v>0</v>
          </cell>
          <cell r="X1429">
            <v>0</v>
          </cell>
          <cell r="Y1429">
            <v>0</v>
          </cell>
          <cell r="Z1429">
            <v>0</v>
          </cell>
          <cell r="AA1429">
            <v>0</v>
          </cell>
          <cell r="AB1429">
            <v>0</v>
          </cell>
          <cell r="AC1429">
            <v>0</v>
          </cell>
          <cell r="AD1429">
            <v>0</v>
          </cell>
        </row>
        <row r="1430">
          <cell r="B1430" t="str">
            <v>KITSAP CO -REGULATEDROLLOFFRORENT10D</v>
          </cell>
          <cell r="J1430" t="str">
            <v>RORENT10D</v>
          </cell>
          <cell r="K1430" t="str">
            <v>10YD ROLL OFF DAILY RENT</v>
          </cell>
          <cell r="S1430">
            <v>0</v>
          </cell>
          <cell r="T1430">
            <v>0</v>
          </cell>
          <cell r="U1430">
            <v>9.3000000000000007</v>
          </cell>
          <cell r="V1430">
            <v>0</v>
          </cell>
          <cell r="W1430">
            <v>0</v>
          </cell>
          <cell r="X1430">
            <v>0</v>
          </cell>
          <cell r="Y1430">
            <v>0</v>
          </cell>
          <cell r="Z1430">
            <v>0</v>
          </cell>
          <cell r="AA1430">
            <v>0</v>
          </cell>
          <cell r="AB1430">
            <v>0</v>
          </cell>
          <cell r="AC1430">
            <v>0</v>
          </cell>
          <cell r="AD1430">
            <v>0</v>
          </cell>
        </row>
        <row r="1431">
          <cell r="B1431" t="str">
            <v>KITSAP CO -REGULATEDROLLOFFRORENT20D</v>
          </cell>
          <cell r="J1431" t="str">
            <v>RORENT20D</v>
          </cell>
          <cell r="K1431" t="str">
            <v>20YD ROLL OFF-DAILY RENT</v>
          </cell>
          <cell r="S1431">
            <v>0</v>
          </cell>
          <cell r="T1431">
            <v>0</v>
          </cell>
          <cell r="U1431">
            <v>498.83</v>
          </cell>
          <cell r="V1431">
            <v>0</v>
          </cell>
          <cell r="W1431">
            <v>0</v>
          </cell>
          <cell r="X1431">
            <v>0</v>
          </cell>
          <cell r="Y1431">
            <v>0</v>
          </cell>
          <cell r="Z1431">
            <v>0</v>
          </cell>
          <cell r="AA1431">
            <v>0</v>
          </cell>
          <cell r="AB1431">
            <v>0</v>
          </cell>
          <cell r="AC1431">
            <v>0</v>
          </cell>
          <cell r="AD1431">
            <v>0</v>
          </cell>
        </row>
        <row r="1432">
          <cell r="B1432" t="str">
            <v>KITSAP CO -REGULATEDROLLOFFRORENT20M</v>
          </cell>
          <cell r="J1432" t="str">
            <v>RORENT20M</v>
          </cell>
          <cell r="K1432" t="str">
            <v>20YD ROLL OFF-MNTHLY RENT</v>
          </cell>
          <cell r="S1432">
            <v>0</v>
          </cell>
          <cell r="T1432">
            <v>0</v>
          </cell>
          <cell r="U1432">
            <v>97.48</v>
          </cell>
          <cell r="V1432">
            <v>0</v>
          </cell>
          <cell r="W1432">
            <v>0</v>
          </cell>
          <cell r="X1432">
            <v>0</v>
          </cell>
          <cell r="Y1432">
            <v>0</v>
          </cell>
          <cell r="Z1432">
            <v>0</v>
          </cell>
          <cell r="AA1432">
            <v>0</v>
          </cell>
          <cell r="AB1432">
            <v>0</v>
          </cell>
          <cell r="AC1432">
            <v>0</v>
          </cell>
          <cell r="AD1432">
            <v>0</v>
          </cell>
        </row>
        <row r="1433">
          <cell r="B1433" t="str">
            <v>KITSAP CO -REGULATEDROLLOFFRORENT40M</v>
          </cell>
          <cell r="J1433" t="str">
            <v>RORENT40M</v>
          </cell>
          <cell r="K1433" t="str">
            <v>40YD ROLL OFF-MNTHLY RENT</v>
          </cell>
          <cell r="S1433">
            <v>0</v>
          </cell>
          <cell r="T1433">
            <v>0</v>
          </cell>
          <cell r="U1433">
            <v>165.74</v>
          </cell>
          <cell r="V1433">
            <v>0</v>
          </cell>
          <cell r="W1433">
            <v>0</v>
          </cell>
          <cell r="X1433">
            <v>0</v>
          </cell>
          <cell r="Y1433">
            <v>0</v>
          </cell>
          <cell r="Z1433">
            <v>0</v>
          </cell>
          <cell r="AA1433">
            <v>0</v>
          </cell>
          <cell r="AB1433">
            <v>0</v>
          </cell>
          <cell r="AC1433">
            <v>0</v>
          </cell>
          <cell r="AD1433">
            <v>0</v>
          </cell>
        </row>
        <row r="1434">
          <cell r="B1434" t="str">
            <v>KITSAP CO -REGULATEDROLLOFFCPHAUL15</v>
          </cell>
          <cell r="J1434" t="str">
            <v>CPHAUL15</v>
          </cell>
          <cell r="K1434" t="str">
            <v>15YD COMPACTOR-HAUL</v>
          </cell>
          <cell r="S1434">
            <v>0</v>
          </cell>
          <cell r="T1434">
            <v>0</v>
          </cell>
          <cell r="U1434">
            <v>146.16999999999999</v>
          </cell>
          <cell r="V1434">
            <v>0</v>
          </cell>
          <cell r="W1434">
            <v>0</v>
          </cell>
          <cell r="X1434">
            <v>0</v>
          </cell>
          <cell r="Y1434">
            <v>0</v>
          </cell>
          <cell r="Z1434">
            <v>0</v>
          </cell>
          <cell r="AA1434">
            <v>0</v>
          </cell>
          <cell r="AB1434">
            <v>0</v>
          </cell>
          <cell r="AC1434">
            <v>0</v>
          </cell>
          <cell r="AD1434">
            <v>0</v>
          </cell>
        </row>
        <row r="1435">
          <cell r="B1435" t="str">
            <v>KITSAP CO -REGULATEDROLLOFFCPHAUL20</v>
          </cell>
          <cell r="J1435" t="str">
            <v>CPHAUL20</v>
          </cell>
          <cell r="K1435" t="str">
            <v>20YD COMPACTOR-HAUL</v>
          </cell>
          <cell r="S1435">
            <v>0</v>
          </cell>
          <cell r="T1435">
            <v>0</v>
          </cell>
          <cell r="U1435">
            <v>155.93</v>
          </cell>
          <cell r="V1435">
            <v>0</v>
          </cell>
          <cell r="W1435">
            <v>0</v>
          </cell>
          <cell r="X1435">
            <v>0</v>
          </cell>
          <cell r="Y1435">
            <v>0</v>
          </cell>
          <cell r="Z1435">
            <v>0</v>
          </cell>
          <cell r="AA1435">
            <v>0</v>
          </cell>
          <cell r="AB1435">
            <v>0</v>
          </cell>
          <cell r="AC1435">
            <v>0</v>
          </cell>
          <cell r="AD1435">
            <v>0</v>
          </cell>
        </row>
        <row r="1436">
          <cell r="B1436" t="str">
            <v>KITSAP CO -REGULATEDROLLOFFCPHAUL25</v>
          </cell>
          <cell r="J1436" t="str">
            <v>CPHAUL25</v>
          </cell>
          <cell r="K1436" t="str">
            <v>25YD COMPACTOR-HAUL</v>
          </cell>
          <cell r="S1436">
            <v>0</v>
          </cell>
          <cell r="T1436">
            <v>0</v>
          </cell>
          <cell r="U1436">
            <v>341.38</v>
          </cell>
          <cell r="V1436">
            <v>0</v>
          </cell>
          <cell r="W1436">
            <v>0</v>
          </cell>
          <cell r="X1436">
            <v>0</v>
          </cell>
          <cell r="Y1436">
            <v>0</v>
          </cell>
          <cell r="Z1436">
            <v>0</v>
          </cell>
          <cell r="AA1436">
            <v>0</v>
          </cell>
          <cell r="AB1436">
            <v>0</v>
          </cell>
          <cell r="AC1436">
            <v>0</v>
          </cell>
          <cell r="AD1436">
            <v>0</v>
          </cell>
        </row>
        <row r="1437">
          <cell r="B1437" t="str">
            <v>KITSAP CO -REGULATEDROLLOFFCPHAUL30</v>
          </cell>
          <cell r="J1437" t="str">
            <v>CPHAUL30</v>
          </cell>
          <cell r="K1437" t="str">
            <v>30YD COMPACTOR-HAUL</v>
          </cell>
          <cell r="S1437">
            <v>0</v>
          </cell>
          <cell r="T1437">
            <v>0</v>
          </cell>
          <cell r="U1437">
            <v>389.2</v>
          </cell>
          <cell r="V1437">
            <v>0</v>
          </cell>
          <cell r="W1437">
            <v>0</v>
          </cell>
          <cell r="X1437">
            <v>0</v>
          </cell>
          <cell r="Y1437">
            <v>0</v>
          </cell>
          <cell r="Z1437">
            <v>0</v>
          </cell>
          <cell r="AA1437">
            <v>0</v>
          </cell>
          <cell r="AB1437">
            <v>0</v>
          </cell>
          <cell r="AC1437">
            <v>0</v>
          </cell>
          <cell r="AD1437">
            <v>0</v>
          </cell>
        </row>
        <row r="1438">
          <cell r="B1438" t="str">
            <v>KITSAP CO -REGULATEDROLLOFFCPHAUL35</v>
          </cell>
          <cell r="J1438" t="str">
            <v>CPHAUL35</v>
          </cell>
          <cell r="K1438" t="str">
            <v>35YD COMPACTOR-HAUL</v>
          </cell>
          <cell r="S1438">
            <v>0</v>
          </cell>
          <cell r="T1438">
            <v>0</v>
          </cell>
          <cell r="U1438">
            <v>448.18</v>
          </cell>
          <cell r="V1438">
            <v>0</v>
          </cell>
          <cell r="W1438">
            <v>0</v>
          </cell>
          <cell r="X1438">
            <v>0</v>
          </cell>
          <cell r="Y1438">
            <v>0</v>
          </cell>
          <cell r="Z1438">
            <v>0</v>
          </cell>
          <cell r="AA1438">
            <v>0</v>
          </cell>
          <cell r="AB1438">
            <v>0</v>
          </cell>
          <cell r="AC1438">
            <v>0</v>
          </cell>
          <cell r="AD1438">
            <v>0</v>
          </cell>
        </row>
        <row r="1439">
          <cell r="B1439" t="str">
            <v>KITSAP CO -REGULATEDROLLOFFDISPOLY-TON</v>
          </cell>
          <cell r="J1439" t="str">
            <v>DISPOLY-TON</v>
          </cell>
          <cell r="K1439" t="str">
            <v>OLYMPIC LANDFILL PER TON</v>
          </cell>
          <cell r="S1439">
            <v>0</v>
          </cell>
          <cell r="T1439">
            <v>0</v>
          </cell>
          <cell r="U1439">
            <v>6075.47</v>
          </cell>
          <cell r="V1439">
            <v>0</v>
          </cell>
          <cell r="W1439">
            <v>0</v>
          </cell>
          <cell r="X1439">
            <v>0</v>
          </cell>
          <cell r="Y1439">
            <v>0</v>
          </cell>
          <cell r="Z1439">
            <v>0</v>
          </cell>
          <cell r="AA1439">
            <v>0</v>
          </cell>
          <cell r="AB1439">
            <v>0</v>
          </cell>
          <cell r="AC1439">
            <v>0</v>
          </cell>
          <cell r="AD1439">
            <v>0</v>
          </cell>
        </row>
        <row r="1440">
          <cell r="B1440" t="str">
            <v>KITSAP CO -REGULATEDROLLOFFRODEL</v>
          </cell>
          <cell r="J1440" t="str">
            <v>RODEL</v>
          </cell>
          <cell r="K1440" t="str">
            <v>ROLL OFF-DELIVERY</v>
          </cell>
          <cell r="S1440">
            <v>0</v>
          </cell>
          <cell r="T1440">
            <v>0</v>
          </cell>
          <cell r="U1440">
            <v>701.64</v>
          </cell>
          <cell r="V1440">
            <v>0</v>
          </cell>
          <cell r="W1440">
            <v>0</v>
          </cell>
          <cell r="X1440">
            <v>0</v>
          </cell>
          <cell r="Y1440">
            <v>0</v>
          </cell>
          <cell r="Z1440">
            <v>0</v>
          </cell>
          <cell r="AA1440">
            <v>0</v>
          </cell>
          <cell r="AB1440">
            <v>0</v>
          </cell>
          <cell r="AC1440">
            <v>0</v>
          </cell>
          <cell r="AD1440">
            <v>0</v>
          </cell>
        </row>
        <row r="1441">
          <cell r="B1441" t="str">
            <v>KITSAP CO -REGULATEDROLLOFFROHAUL20</v>
          </cell>
          <cell r="J1441" t="str">
            <v>ROHAUL20</v>
          </cell>
          <cell r="K1441" t="str">
            <v>20YD ROLL OFF-HAUL</v>
          </cell>
          <cell r="S1441">
            <v>0</v>
          </cell>
          <cell r="T1441">
            <v>0</v>
          </cell>
          <cell r="U1441">
            <v>389.92</v>
          </cell>
          <cell r="V1441">
            <v>0</v>
          </cell>
          <cell r="W1441">
            <v>0</v>
          </cell>
          <cell r="X1441">
            <v>0</v>
          </cell>
          <cell r="Y1441">
            <v>0</v>
          </cell>
          <cell r="Z1441">
            <v>0</v>
          </cell>
          <cell r="AA1441">
            <v>0</v>
          </cell>
          <cell r="AB1441">
            <v>0</v>
          </cell>
          <cell r="AC1441">
            <v>0</v>
          </cell>
          <cell r="AD1441">
            <v>0</v>
          </cell>
        </row>
        <row r="1442">
          <cell r="B1442" t="str">
            <v>KITSAP CO -REGULATEDROLLOFFROHAUL20T</v>
          </cell>
          <cell r="J1442" t="str">
            <v>ROHAUL20T</v>
          </cell>
          <cell r="K1442" t="str">
            <v>20YD ROLL OFF TEMP HAUL</v>
          </cell>
          <cell r="S1442">
            <v>0</v>
          </cell>
          <cell r="T1442">
            <v>0</v>
          </cell>
          <cell r="U1442">
            <v>584.88</v>
          </cell>
          <cell r="V1442">
            <v>0</v>
          </cell>
          <cell r="W1442">
            <v>0</v>
          </cell>
          <cell r="X1442">
            <v>0</v>
          </cell>
          <cell r="Y1442">
            <v>0</v>
          </cell>
          <cell r="Z1442">
            <v>0</v>
          </cell>
          <cell r="AA1442">
            <v>0</v>
          </cell>
          <cell r="AB1442">
            <v>0</v>
          </cell>
          <cell r="AC1442">
            <v>0</v>
          </cell>
          <cell r="AD1442">
            <v>0</v>
          </cell>
        </row>
        <row r="1443">
          <cell r="B1443" t="str">
            <v>KITSAP CO -REGULATEDROLLOFFROHAUL40T</v>
          </cell>
          <cell r="J1443" t="str">
            <v>ROHAUL40T</v>
          </cell>
          <cell r="K1443" t="str">
            <v>40YD ROLL OFF TEMP HAUL</v>
          </cell>
          <cell r="S1443">
            <v>0</v>
          </cell>
          <cell r="T1443">
            <v>0</v>
          </cell>
          <cell r="U1443">
            <v>662.96</v>
          </cell>
          <cell r="V1443">
            <v>0</v>
          </cell>
          <cell r="W1443">
            <v>0</v>
          </cell>
          <cell r="X1443">
            <v>0</v>
          </cell>
          <cell r="Y1443">
            <v>0</v>
          </cell>
          <cell r="Z1443">
            <v>0</v>
          </cell>
          <cell r="AA1443">
            <v>0</v>
          </cell>
          <cell r="AB1443">
            <v>0</v>
          </cell>
          <cell r="AC1443">
            <v>0</v>
          </cell>
          <cell r="AD1443">
            <v>0</v>
          </cell>
        </row>
        <row r="1444">
          <cell r="B1444" t="str">
            <v>KITSAP CO -REGULATEDROLLOFFROMILE</v>
          </cell>
          <cell r="J1444" t="str">
            <v>ROMILE</v>
          </cell>
          <cell r="K1444" t="str">
            <v>ROLL OFF-MILEAGE</v>
          </cell>
          <cell r="S1444">
            <v>0</v>
          </cell>
          <cell r="T1444">
            <v>0</v>
          </cell>
          <cell r="U1444">
            <v>14.58</v>
          </cell>
          <cell r="V1444">
            <v>0</v>
          </cell>
          <cell r="W1444">
            <v>0</v>
          </cell>
          <cell r="X1444">
            <v>0</v>
          </cell>
          <cell r="Y1444">
            <v>0</v>
          </cell>
          <cell r="Z1444">
            <v>0</v>
          </cell>
          <cell r="AA1444">
            <v>0</v>
          </cell>
          <cell r="AB1444">
            <v>0</v>
          </cell>
          <cell r="AC1444">
            <v>0</v>
          </cell>
          <cell r="AD1444">
            <v>0</v>
          </cell>
        </row>
        <row r="1445">
          <cell r="B1445" t="str">
            <v>KITSAP CO -REGULATEDROLLOFFRORENT20D</v>
          </cell>
          <cell r="J1445" t="str">
            <v>RORENT20D</v>
          </cell>
          <cell r="K1445" t="str">
            <v>20YD ROLL OFF-DAILY RENT</v>
          </cell>
          <cell r="S1445">
            <v>0</v>
          </cell>
          <cell r="T1445">
            <v>0</v>
          </cell>
          <cell r="U1445">
            <v>420.7</v>
          </cell>
          <cell r="V1445">
            <v>0</v>
          </cell>
          <cell r="W1445">
            <v>0</v>
          </cell>
          <cell r="X1445">
            <v>0</v>
          </cell>
          <cell r="Y1445">
            <v>0</v>
          </cell>
          <cell r="Z1445">
            <v>0</v>
          </cell>
          <cell r="AA1445">
            <v>0</v>
          </cell>
          <cell r="AB1445">
            <v>0</v>
          </cell>
          <cell r="AC1445">
            <v>0</v>
          </cell>
          <cell r="AD1445">
            <v>0</v>
          </cell>
        </row>
        <row r="1446">
          <cell r="B1446" t="str">
            <v>KITSAP CO -REGULATEDROLLOFFRORENT40D</v>
          </cell>
          <cell r="J1446" t="str">
            <v>RORENT40D</v>
          </cell>
          <cell r="K1446" t="str">
            <v>40YD ROLL OFF-DAILY RENT</v>
          </cell>
          <cell r="S1446">
            <v>0</v>
          </cell>
          <cell r="T1446">
            <v>0</v>
          </cell>
          <cell r="U1446">
            <v>510.84</v>
          </cell>
          <cell r="V1446">
            <v>0</v>
          </cell>
          <cell r="W1446">
            <v>0</v>
          </cell>
          <cell r="X1446">
            <v>0</v>
          </cell>
          <cell r="Y1446">
            <v>0</v>
          </cell>
          <cell r="Z1446">
            <v>0</v>
          </cell>
          <cell r="AA1446">
            <v>0</v>
          </cell>
          <cell r="AB1446">
            <v>0</v>
          </cell>
          <cell r="AC1446">
            <v>0</v>
          </cell>
          <cell r="AD1446">
            <v>0</v>
          </cell>
        </row>
        <row r="1447">
          <cell r="B1447" t="str">
            <v>KITSAP CO -REGULATEDROLLOFFSP</v>
          </cell>
          <cell r="J1447" t="str">
            <v>SP</v>
          </cell>
          <cell r="K1447" t="str">
            <v>SPECIAL PICKUP</v>
          </cell>
          <cell r="S1447">
            <v>0</v>
          </cell>
          <cell r="T1447">
            <v>0</v>
          </cell>
          <cell r="U1447">
            <v>151.68</v>
          </cell>
          <cell r="V1447">
            <v>0</v>
          </cell>
          <cell r="W1447">
            <v>0</v>
          </cell>
          <cell r="X1447">
            <v>0</v>
          </cell>
          <cell r="Y1447">
            <v>0</v>
          </cell>
          <cell r="Z1447">
            <v>0</v>
          </cell>
          <cell r="AA1447">
            <v>0</v>
          </cell>
          <cell r="AB1447">
            <v>0</v>
          </cell>
          <cell r="AC1447">
            <v>0</v>
          </cell>
          <cell r="AD1447">
            <v>0</v>
          </cell>
        </row>
        <row r="1448">
          <cell r="B1448" t="str">
            <v>KITSAP CO -REGULATEDSURCFUEL-COM MASON</v>
          </cell>
          <cell r="J1448" t="str">
            <v>FUEL-COM MASON</v>
          </cell>
          <cell r="K1448" t="str">
            <v>FUEL &amp; MATERIAL SURCHARGE</v>
          </cell>
          <cell r="S1448">
            <v>0</v>
          </cell>
          <cell r="T1448">
            <v>0</v>
          </cell>
          <cell r="U1448">
            <v>0</v>
          </cell>
          <cell r="V1448">
            <v>0</v>
          </cell>
          <cell r="W1448">
            <v>0</v>
          </cell>
          <cell r="X1448">
            <v>0</v>
          </cell>
          <cell r="Y1448">
            <v>0</v>
          </cell>
          <cell r="Z1448">
            <v>0</v>
          </cell>
          <cell r="AA1448">
            <v>0</v>
          </cell>
          <cell r="AB1448">
            <v>0</v>
          </cell>
          <cell r="AC1448">
            <v>0</v>
          </cell>
          <cell r="AD1448">
            <v>0</v>
          </cell>
        </row>
        <row r="1449">
          <cell r="B1449" t="str">
            <v>KITSAP CO -REGULATEDSURCFUEL-RECY MASON</v>
          </cell>
          <cell r="J1449" t="str">
            <v>FUEL-RECY MASON</v>
          </cell>
          <cell r="K1449" t="str">
            <v>FUEL &amp; MATERIAL SURCHARGE</v>
          </cell>
          <cell r="S1449">
            <v>0</v>
          </cell>
          <cell r="T1449">
            <v>0</v>
          </cell>
          <cell r="U1449">
            <v>0</v>
          </cell>
          <cell r="V1449">
            <v>0</v>
          </cell>
          <cell r="W1449">
            <v>0</v>
          </cell>
          <cell r="X1449">
            <v>0</v>
          </cell>
          <cell r="Y1449">
            <v>0</v>
          </cell>
          <cell r="Z1449">
            <v>0</v>
          </cell>
          <cell r="AA1449">
            <v>0</v>
          </cell>
          <cell r="AB1449">
            <v>0</v>
          </cell>
          <cell r="AC1449">
            <v>0</v>
          </cell>
          <cell r="AD1449">
            <v>0</v>
          </cell>
        </row>
        <row r="1450">
          <cell r="B1450" t="str">
            <v>KITSAP CO -REGULATEDSURCFUEL-RES MASON</v>
          </cell>
          <cell r="J1450" t="str">
            <v>FUEL-RES MASON</v>
          </cell>
          <cell r="K1450" t="str">
            <v>FUEL &amp; MATERIAL SURCHARGE</v>
          </cell>
          <cell r="S1450">
            <v>0</v>
          </cell>
          <cell r="T1450">
            <v>0</v>
          </cell>
          <cell r="U1450">
            <v>0</v>
          </cell>
          <cell r="V1450">
            <v>0</v>
          </cell>
          <cell r="W1450">
            <v>0</v>
          </cell>
          <cell r="X1450">
            <v>0</v>
          </cell>
          <cell r="Y1450">
            <v>0</v>
          </cell>
          <cell r="Z1450">
            <v>0</v>
          </cell>
          <cell r="AA1450">
            <v>0</v>
          </cell>
          <cell r="AB1450">
            <v>0</v>
          </cell>
          <cell r="AC1450">
            <v>0</v>
          </cell>
          <cell r="AD1450">
            <v>0</v>
          </cell>
        </row>
        <row r="1451">
          <cell r="B1451" t="str">
            <v>KITSAP CO -REGULATEDSURCFUEL-COM MASON</v>
          </cell>
          <cell r="J1451" t="str">
            <v>FUEL-COM MASON</v>
          </cell>
          <cell r="K1451" t="str">
            <v>FUEL &amp; MATERIAL SURCHARGE</v>
          </cell>
          <cell r="S1451">
            <v>0</v>
          </cell>
          <cell r="T1451">
            <v>0</v>
          </cell>
          <cell r="U1451">
            <v>0</v>
          </cell>
          <cell r="V1451">
            <v>0</v>
          </cell>
          <cell r="W1451">
            <v>0</v>
          </cell>
          <cell r="X1451">
            <v>0</v>
          </cell>
          <cell r="Y1451">
            <v>0</v>
          </cell>
          <cell r="Z1451">
            <v>0</v>
          </cell>
          <cell r="AA1451">
            <v>0</v>
          </cell>
          <cell r="AB1451">
            <v>0</v>
          </cell>
          <cell r="AC1451">
            <v>0</v>
          </cell>
          <cell r="AD1451">
            <v>0</v>
          </cell>
        </row>
        <row r="1452">
          <cell r="B1452" t="str">
            <v>KITSAP CO -REGULATEDSURCFUEL-RECY MASON</v>
          </cell>
          <cell r="J1452" t="str">
            <v>FUEL-RECY MASON</v>
          </cell>
          <cell r="K1452" t="str">
            <v>FUEL &amp; MATERIAL SURCHARGE</v>
          </cell>
          <cell r="S1452">
            <v>0</v>
          </cell>
          <cell r="T1452">
            <v>0</v>
          </cell>
          <cell r="U1452">
            <v>0</v>
          </cell>
          <cell r="V1452">
            <v>0</v>
          </cell>
          <cell r="W1452">
            <v>0</v>
          </cell>
          <cell r="X1452">
            <v>0</v>
          </cell>
          <cell r="Y1452">
            <v>0</v>
          </cell>
          <cell r="Z1452">
            <v>0</v>
          </cell>
          <cell r="AA1452">
            <v>0</v>
          </cell>
          <cell r="AB1452">
            <v>0</v>
          </cell>
          <cell r="AC1452">
            <v>0</v>
          </cell>
          <cell r="AD1452">
            <v>0</v>
          </cell>
        </row>
        <row r="1453">
          <cell r="B1453" t="str">
            <v>KITSAP CO -REGULATEDSURCFUEL-RES MASON</v>
          </cell>
          <cell r="J1453" t="str">
            <v>FUEL-RES MASON</v>
          </cell>
          <cell r="K1453" t="str">
            <v>FUEL &amp; MATERIAL SURCHARGE</v>
          </cell>
          <cell r="S1453">
            <v>0</v>
          </cell>
          <cell r="T1453">
            <v>0</v>
          </cell>
          <cell r="U1453">
            <v>0</v>
          </cell>
          <cell r="V1453">
            <v>0</v>
          </cell>
          <cell r="W1453">
            <v>0</v>
          </cell>
          <cell r="X1453">
            <v>0</v>
          </cell>
          <cell r="Y1453">
            <v>0</v>
          </cell>
          <cell r="Z1453">
            <v>0</v>
          </cell>
          <cell r="AA1453">
            <v>0</v>
          </cell>
          <cell r="AB1453">
            <v>0</v>
          </cell>
          <cell r="AC1453">
            <v>0</v>
          </cell>
          <cell r="AD1453">
            <v>0</v>
          </cell>
        </row>
        <row r="1454">
          <cell r="B1454" t="str">
            <v>KITSAP CO -REGULATEDSURCFUEL-RO MASON</v>
          </cell>
          <cell r="J1454" t="str">
            <v>FUEL-RO MASON</v>
          </cell>
          <cell r="K1454" t="str">
            <v>FUEL &amp; MATERIAL SURCHARGE</v>
          </cell>
          <cell r="S1454">
            <v>0</v>
          </cell>
          <cell r="T1454">
            <v>0</v>
          </cell>
          <cell r="U1454">
            <v>0</v>
          </cell>
          <cell r="V1454">
            <v>0</v>
          </cell>
          <cell r="W1454">
            <v>0</v>
          </cell>
          <cell r="X1454">
            <v>0</v>
          </cell>
          <cell r="Y1454">
            <v>0</v>
          </cell>
          <cell r="Z1454">
            <v>0</v>
          </cell>
          <cell r="AA1454">
            <v>0</v>
          </cell>
          <cell r="AB1454">
            <v>0</v>
          </cell>
          <cell r="AC1454">
            <v>0</v>
          </cell>
          <cell r="AD1454">
            <v>0</v>
          </cell>
        </row>
        <row r="1455">
          <cell r="B1455" t="str">
            <v>KITSAP CO -REGULATEDSURCFUEL-RECY MASON</v>
          </cell>
          <cell r="J1455" t="str">
            <v>FUEL-RECY MASON</v>
          </cell>
          <cell r="K1455" t="str">
            <v>FUEL &amp; MATERIAL SURCHARGE</v>
          </cell>
          <cell r="S1455">
            <v>0</v>
          </cell>
          <cell r="T1455">
            <v>0</v>
          </cell>
          <cell r="U1455">
            <v>0</v>
          </cell>
          <cell r="V1455">
            <v>0</v>
          </cell>
          <cell r="W1455">
            <v>0</v>
          </cell>
          <cell r="X1455">
            <v>0</v>
          </cell>
          <cell r="Y1455">
            <v>0</v>
          </cell>
          <cell r="Z1455">
            <v>0</v>
          </cell>
          <cell r="AA1455">
            <v>0</v>
          </cell>
          <cell r="AB1455">
            <v>0</v>
          </cell>
          <cell r="AC1455">
            <v>0</v>
          </cell>
          <cell r="AD1455">
            <v>0</v>
          </cell>
        </row>
        <row r="1456">
          <cell r="B1456" t="str">
            <v>KITSAP CO -REGULATEDSURCFUEL-RES MASON</v>
          </cell>
          <cell r="J1456" t="str">
            <v>FUEL-RES MASON</v>
          </cell>
          <cell r="K1456" t="str">
            <v>FUEL &amp; MATERIAL SURCHARGE</v>
          </cell>
          <cell r="S1456">
            <v>0</v>
          </cell>
          <cell r="T1456">
            <v>0</v>
          </cell>
          <cell r="U1456">
            <v>0</v>
          </cell>
          <cell r="V1456">
            <v>0</v>
          </cell>
          <cell r="W1456">
            <v>0</v>
          </cell>
          <cell r="X1456">
            <v>0</v>
          </cell>
          <cell r="Y1456">
            <v>0</v>
          </cell>
          <cell r="Z1456">
            <v>0</v>
          </cell>
          <cell r="AA1456">
            <v>0</v>
          </cell>
          <cell r="AB1456">
            <v>0</v>
          </cell>
          <cell r="AC1456">
            <v>0</v>
          </cell>
          <cell r="AD1456">
            <v>0</v>
          </cell>
        </row>
        <row r="1457">
          <cell r="B1457" t="str">
            <v>KITSAP CO -REGULATEDSURCFUEL-COM MASON</v>
          </cell>
          <cell r="J1457" t="str">
            <v>FUEL-COM MASON</v>
          </cell>
          <cell r="K1457" t="str">
            <v>FUEL &amp; MATERIAL SURCHARGE</v>
          </cell>
          <cell r="S1457">
            <v>0</v>
          </cell>
          <cell r="T1457">
            <v>0</v>
          </cell>
          <cell r="U1457">
            <v>0</v>
          </cell>
          <cell r="V1457">
            <v>0</v>
          </cell>
          <cell r="W1457">
            <v>0</v>
          </cell>
          <cell r="X1457">
            <v>0</v>
          </cell>
          <cell r="Y1457">
            <v>0</v>
          </cell>
          <cell r="Z1457">
            <v>0</v>
          </cell>
          <cell r="AA1457">
            <v>0</v>
          </cell>
          <cell r="AB1457">
            <v>0</v>
          </cell>
          <cell r="AC1457">
            <v>0</v>
          </cell>
          <cell r="AD1457">
            <v>0</v>
          </cell>
        </row>
        <row r="1458">
          <cell r="B1458" t="str">
            <v>KITSAP CO -REGULATEDSURCFUEL-RECY MASON</v>
          </cell>
          <cell r="J1458" t="str">
            <v>FUEL-RECY MASON</v>
          </cell>
          <cell r="K1458" t="str">
            <v>FUEL &amp; MATERIAL SURCHARGE</v>
          </cell>
          <cell r="S1458">
            <v>0</v>
          </cell>
          <cell r="T1458">
            <v>0</v>
          </cell>
          <cell r="U1458">
            <v>0</v>
          </cell>
          <cell r="V1458">
            <v>0</v>
          </cell>
          <cell r="W1458">
            <v>0</v>
          </cell>
          <cell r="X1458">
            <v>0</v>
          </cell>
          <cell r="Y1458">
            <v>0</v>
          </cell>
          <cell r="Z1458">
            <v>0</v>
          </cell>
          <cell r="AA1458">
            <v>0</v>
          </cell>
          <cell r="AB1458">
            <v>0</v>
          </cell>
          <cell r="AC1458">
            <v>0</v>
          </cell>
          <cell r="AD1458">
            <v>0</v>
          </cell>
        </row>
        <row r="1459">
          <cell r="B1459" t="str">
            <v>KITSAP CO -REGULATEDSURCFUEL-RES MASON</v>
          </cell>
          <cell r="J1459" t="str">
            <v>FUEL-RES MASON</v>
          </cell>
          <cell r="K1459" t="str">
            <v>FUEL &amp; MATERIAL SURCHARGE</v>
          </cell>
          <cell r="S1459">
            <v>0</v>
          </cell>
          <cell r="T1459">
            <v>0</v>
          </cell>
          <cell r="U1459">
            <v>0</v>
          </cell>
          <cell r="V1459">
            <v>0</v>
          </cell>
          <cell r="W1459">
            <v>0</v>
          </cell>
          <cell r="X1459">
            <v>0</v>
          </cell>
          <cell r="Y1459">
            <v>0</v>
          </cell>
          <cell r="Z1459">
            <v>0</v>
          </cell>
          <cell r="AA1459">
            <v>0</v>
          </cell>
          <cell r="AB1459">
            <v>0</v>
          </cell>
          <cell r="AC1459">
            <v>0</v>
          </cell>
          <cell r="AD1459">
            <v>0</v>
          </cell>
        </row>
        <row r="1460">
          <cell r="B1460" t="str">
            <v>KITSAP CO -REGULATEDSURCFUEL-RO MASON</v>
          </cell>
          <cell r="J1460" t="str">
            <v>FUEL-RO MASON</v>
          </cell>
          <cell r="K1460" t="str">
            <v>FUEL &amp; MATERIAL SURCHARGE</v>
          </cell>
          <cell r="S1460">
            <v>0</v>
          </cell>
          <cell r="T1460">
            <v>0</v>
          </cell>
          <cell r="U1460">
            <v>0</v>
          </cell>
          <cell r="V1460">
            <v>0</v>
          </cell>
          <cell r="W1460">
            <v>0</v>
          </cell>
          <cell r="X1460">
            <v>0</v>
          </cell>
          <cell r="Y1460">
            <v>0</v>
          </cell>
          <cell r="Z1460">
            <v>0</v>
          </cell>
          <cell r="AA1460">
            <v>0</v>
          </cell>
          <cell r="AB1460">
            <v>0</v>
          </cell>
          <cell r="AC1460">
            <v>0</v>
          </cell>
          <cell r="AD1460">
            <v>0</v>
          </cell>
        </row>
        <row r="1461">
          <cell r="B1461" t="str">
            <v>KITSAP CO -REGULATEDTAXESREF</v>
          </cell>
          <cell r="J1461" t="str">
            <v>REF</v>
          </cell>
          <cell r="K1461" t="str">
            <v>3.6% WA Refuse Tax</v>
          </cell>
          <cell r="S1461">
            <v>0</v>
          </cell>
          <cell r="T1461">
            <v>0</v>
          </cell>
          <cell r="U1461">
            <v>31.89</v>
          </cell>
          <cell r="V1461">
            <v>0</v>
          </cell>
          <cell r="W1461">
            <v>0</v>
          </cell>
          <cell r="X1461">
            <v>0</v>
          </cell>
          <cell r="Y1461">
            <v>0</v>
          </cell>
          <cell r="Z1461">
            <v>0</v>
          </cell>
          <cell r="AA1461">
            <v>0</v>
          </cell>
          <cell r="AB1461">
            <v>0</v>
          </cell>
          <cell r="AC1461">
            <v>0</v>
          </cell>
          <cell r="AD1461">
            <v>0</v>
          </cell>
        </row>
        <row r="1462">
          <cell r="B1462" t="str">
            <v>KITSAP CO -REGULATEDTAXESREF</v>
          </cell>
          <cell r="J1462" t="str">
            <v>REF</v>
          </cell>
          <cell r="K1462" t="str">
            <v>3.6% WA Refuse Tax</v>
          </cell>
          <cell r="S1462">
            <v>0</v>
          </cell>
          <cell r="T1462">
            <v>0</v>
          </cell>
          <cell r="U1462">
            <v>952.35</v>
          </cell>
          <cell r="V1462">
            <v>0</v>
          </cell>
          <cell r="W1462">
            <v>0</v>
          </cell>
          <cell r="X1462">
            <v>0</v>
          </cell>
          <cell r="Y1462">
            <v>0</v>
          </cell>
          <cell r="Z1462">
            <v>0</v>
          </cell>
          <cell r="AA1462">
            <v>0</v>
          </cell>
          <cell r="AB1462">
            <v>0</v>
          </cell>
          <cell r="AC1462">
            <v>0</v>
          </cell>
          <cell r="AD1462">
            <v>0</v>
          </cell>
        </row>
        <row r="1463">
          <cell r="B1463" t="str">
            <v>KITSAP CO -REGULATEDTAXESSALES TAX</v>
          </cell>
          <cell r="J1463" t="str">
            <v>SALES TAX</v>
          </cell>
          <cell r="K1463" t="str">
            <v>8.5% Sales Tax</v>
          </cell>
          <cell r="S1463">
            <v>0</v>
          </cell>
          <cell r="T1463">
            <v>0</v>
          </cell>
          <cell r="U1463">
            <v>313.60000000000002</v>
          </cell>
          <cell r="V1463">
            <v>0</v>
          </cell>
          <cell r="W1463">
            <v>0</v>
          </cell>
          <cell r="X1463">
            <v>0</v>
          </cell>
          <cell r="Y1463">
            <v>0</v>
          </cell>
          <cell r="Z1463">
            <v>0</v>
          </cell>
          <cell r="AA1463">
            <v>0</v>
          </cell>
          <cell r="AB1463">
            <v>0</v>
          </cell>
          <cell r="AC1463">
            <v>0</v>
          </cell>
          <cell r="AD1463">
            <v>0</v>
          </cell>
        </row>
        <row r="1464">
          <cell r="B1464" t="str">
            <v>KITSAP CO -REGULATEDTAXESREF</v>
          </cell>
          <cell r="J1464" t="str">
            <v>REF</v>
          </cell>
          <cell r="K1464" t="str">
            <v>3.6% WA Refuse Tax</v>
          </cell>
          <cell r="S1464">
            <v>0</v>
          </cell>
          <cell r="T1464">
            <v>0</v>
          </cell>
          <cell r="U1464">
            <v>2610.48</v>
          </cell>
          <cell r="V1464">
            <v>0</v>
          </cell>
          <cell r="W1464">
            <v>0</v>
          </cell>
          <cell r="X1464">
            <v>0</v>
          </cell>
          <cell r="Y1464">
            <v>0</v>
          </cell>
          <cell r="Z1464">
            <v>0</v>
          </cell>
          <cell r="AA1464">
            <v>0</v>
          </cell>
          <cell r="AB1464">
            <v>0</v>
          </cell>
          <cell r="AC1464">
            <v>0</v>
          </cell>
          <cell r="AD1464">
            <v>0</v>
          </cell>
        </row>
        <row r="1465">
          <cell r="B1465" t="str">
            <v>KITSAP CO -REGULATEDTAXESREF</v>
          </cell>
          <cell r="J1465" t="str">
            <v>REF</v>
          </cell>
          <cell r="K1465" t="str">
            <v>3.6% WA Refuse Tax</v>
          </cell>
          <cell r="S1465">
            <v>0</v>
          </cell>
          <cell r="T1465">
            <v>0</v>
          </cell>
          <cell r="U1465">
            <v>19.61</v>
          </cell>
          <cell r="V1465">
            <v>0</v>
          </cell>
          <cell r="W1465">
            <v>0</v>
          </cell>
          <cell r="X1465">
            <v>0</v>
          </cell>
          <cell r="Y1465">
            <v>0</v>
          </cell>
          <cell r="Z1465">
            <v>0</v>
          </cell>
          <cell r="AA1465">
            <v>0</v>
          </cell>
          <cell r="AB1465">
            <v>0</v>
          </cell>
          <cell r="AC1465">
            <v>0</v>
          </cell>
          <cell r="AD1465">
            <v>0</v>
          </cell>
        </row>
        <row r="1466">
          <cell r="B1466" t="str">
            <v>KITSAP CO -REGULATEDTAXESSALES TAX</v>
          </cell>
          <cell r="J1466" t="str">
            <v>SALES TAX</v>
          </cell>
          <cell r="K1466" t="str">
            <v>8.5% Sales Tax</v>
          </cell>
          <cell r="S1466">
            <v>0</v>
          </cell>
          <cell r="T1466">
            <v>0</v>
          </cell>
          <cell r="U1466">
            <v>2.78</v>
          </cell>
          <cell r="V1466">
            <v>0</v>
          </cell>
          <cell r="W1466">
            <v>0</v>
          </cell>
          <cell r="X1466">
            <v>0</v>
          </cell>
          <cell r="Y1466">
            <v>0</v>
          </cell>
          <cell r="Z1466">
            <v>0</v>
          </cell>
          <cell r="AA1466">
            <v>0</v>
          </cell>
          <cell r="AB1466">
            <v>0</v>
          </cell>
          <cell r="AC1466">
            <v>0</v>
          </cell>
          <cell r="AD1466">
            <v>0</v>
          </cell>
        </row>
        <row r="1467">
          <cell r="B1467" t="str">
            <v>KITSAP CO -REGULATEDTAXESREF</v>
          </cell>
          <cell r="J1467" t="str">
            <v>REF</v>
          </cell>
          <cell r="K1467" t="str">
            <v>3.6% WA Refuse Tax</v>
          </cell>
          <cell r="S1467">
            <v>0</v>
          </cell>
          <cell r="T1467">
            <v>0</v>
          </cell>
          <cell r="U1467">
            <v>236.94</v>
          </cell>
          <cell r="V1467">
            <v>0</v>
          </cell>
          <cell r="W1467">
            <v>0</v>
          </cell>
          <cell r="X1467">
            <v>0</v>
          </cell>
          <cell r="Y1467">
            <v>0</v>
          </cell>
          <cell r="Z1467">
            <v>0</v>
          </cell>
          <cell r="AA1467">
            <v>0</v>
          </cell>
          <cell r="AB1467">
            <v>0</v>
          </cell>
          <cell r="AC1467">
            <v>0</v>
          </cell>
          <cell r="AD1467">
            <v>0</v>
          </cell>
        </row>
        <row r="1468">
          <cell r="B1468" t="str">
            <v>KITSAP CO -REGULATEDTAXESSALES TAX</v>
          </cell>
          <cell r="J1468" t="str">
            <v>SALES TAX</v>
          </cell>
          <cell r="K1468" t="str">
            <v>8.5% Sales Tax</v>
          </cell>
          <cell r="S1468">
            <v>0</v>
          </cell>
          <cell r="T1468">
            <v>0</v>
          </cell>
          <cell r="U1468">
            <v>190.14</v>
          </cell>
          <cell r="V1468">
            <v>0</v>
          </cell>
          <cell r="W1468">
            <v>0</v>
          </cell>
          <cell r="X1468">
            <v>0</v>
          </cell>
          <cell r="Y1468">
            <v>0</v>
          </cell>
          <cell r="Z1468">
            <v>0</v>
          </cell>
          <cell r="AA1468">
            <v>0</v>
          </cell>
          <cell r="AB1468">
            <v>0</v>
          </cell>
          <cell r="AC1468">
            <v>0</v>
          </cell>
          <cell r="AD1468">
            <v>0</v>
          </cell>
        </row>
        <row r="1469">
          <cell r="B1469" t="str">
            <v>KITSAP CO-UNREGULATEDACCOUNTING ADJUSTMENTSFINCHG</v>
          </cell>
          <cell r="J1469" t="str">
            <v>FINCHG</v>
          </cell>
          <cell r="K1469" t="str">
            <v>LATE FEE</v>
          </cell>
          <cell r="S1469">
            <v>0</v>
          </cell>
          <cell r="T1469">
            <v>0</v>
          </cell>
          <cell r="U1469">
            <v>8.3699999999999992</v>
          </cell>
          <cell r="V1469">
            <v>0</v>
          </cell>
          <cell r="W1469">
            <v>0</v>
          </cell>
          <cell r="X1469">
            <v>0</v>
          </cell>
          <cell r="Y1469">
            <v>0</v>
          </cell>
          <cell r="Z1469">
            <v>0</v>
          </cell>
          <cell r="AA1469">
            <v>0</v>
          </cell>
          <cell r="AB1469">
            <v>0</v>
          </cell>
          <cell r="AC1469">
            <v>0</v>
          </cell>
          <cell r="AD1469">
            <v>0</v>
          </cell>
        </row>
        <row r="1470">
          <cell r="B1470" t="str">
            <v>KITSAP CO-UNREGULATEDACCOUNTING ADJUSTMENTSMM</v>
          </cell>
          <cell r="J1470" t="str">
            <v>MM</v>
          </cell>
          <cell r="K1470" t="str">
            <v>MOVE MONEY</v>
          </cell>
          <cell r="S1470">
            <v>0</v>
          </cell>
          <cell r="T1470">
            <v>0</v>
          </cell>
          <cell r="U1470">
            <v>-75.17</v>
          </cell>
          <cell r="V1470">
            <v>0</v>
          </cell>
          <cell r="W1470">
            <v>0</v>
          </cell>
          <cell r="X1470">
            <v>0</v>
          </cell>
          <cell r="Y1470">
            <v>0</v>
          </cell>
          <cell r="Z1470">
            <v>0</v>
          </cell>
          <cell r="AA1470">
            <v>0</v>
          </cell>
          <cell r="AB1470">
            <v>0</v>
          </cell>
          <cell r="AC1470">
            <v>0</v>
          </cell>
          <cell r="AD1470">
            <v>0</v>
          </cell>
        </row>
        <row r="1471">
          <cell r="B1471" t="str">
            <v>KITSAP CO-UNREGULATEDCOMMERCIAL RECYCLE96CRCOGE1</v>
          </cell>
          <cell r="J1471" t="str">
            <v>96CRCOGE1</v>
          </cell>
          <cell r="K1471" t="str">
            <v>96 COMMINGLE WG-EOW</v>
          </cell>
          <cell r="S1471">
            <v>0</v>
          </cell>
          <cell r="T1471">
            <v>0</v>
          </cell>
          <cell r="U1471">
            <v>64.95</v>
          </cell>
          <cell r="V1471">
            <v>0</v>
          </cell>
          <cell r="W1471">
            <v>0</v>
          </cell>
          <cell r="X1471">
            <v>0</v>
          </cell>
          <cell r="Y1471">
            <v>0</v>
          </cell>
          <cell r="Z1471">
            <v>0</v>
          </cell>
          <cell r="AA1471">
            <v>0</v>
          </cell>
          <cell r="AB1471">
            <v>0</v>
          </cell>
          <cell r="AC1471">
            <v>0</v>
          </cell>
          <cell r="AD1471">
            <v>0</v>
          </cell>
        </row>
        <row r="1472">
          <cell r="B1472" t="str">
            <v>KITSAP CO-UNREGULATEDCOMMERCIAL RECYCLE96CRCOGM1</v>
          </cell>
          <cell r="J1472" t="str">
            <v>96CRCOGM1</v>
          </cell>
          <cell r="K1472" t="str">
            <v>96 COMMINGLE WGMNTHLY</v>
          </cell>
          <cell r="S1472">
            <v>0</v>
          </cell>
          <cell r="T1472">
            <v>0</v>
          </cell>
          <cell r="U1472">
            <v>83.35</v>
          </cell>
          <cell r="V1472">
            <v>0</v>
          </cell>
          <cell r="W1472">
            <v>0</v>
          </cell>
          <cell r="X1472">
            <v>0</v>
          </cell>
          <cell r="Y1472">
            <v>0</v>
          </cell>
          <cell r="Z1472">
            <v>0</v>
          </cell>
          <cell r="AA1472">
            <v>0</v>
          </cell>
          <cell r="AB1472">
            <v>0</v>
          </cell>
          <cell r="AC1472">
            <v>0</v>
          </cell>
          <cell r="AD1472">
            <v>0</v>
          </cell>
        </row>
        <row r="1473">
          <cell r="B1473" t="str">
            <v>KITSAP CO-UNREGULATEDCOMMERCIAL RECYCLE96CRCOGW1</v>
          </cell>
          <cell r="J1473" t="str">
            <v>96CRCOGW1</v>
          </cell>
          <cell r="K1473" t="str">
            <v>96 COMMINGLE WG-WEEKLY</v>
          </cell>
          <cell r="S1473">
            <v>0</v>
          </cell>
          <cell r="T1473">
            <v>0</v>
          </cell>
          <cell r="U1473">
            <v>533.75</v>
          </cell>
          <cell r="V1473">
            <v>0</v>
          </cell>
          <cell r="W1473">
            <v>0</v>
          </cell>
          <cell r="X1473">
            <v>0</v>
          </cell>
          <cell r="Y1473">
            <v>0</v>
          </cell>
          <cell r="Z1473">
            <v>0</v>
          </cell>
          <cell r="AA1473">
            <v>0</v>
          </cell>
          <cell r="AB1473">
            <v>0</v>
          </cell>
          <cell r="AC1473">
            <v>0</v>
          </cell>
          <cell r="AD1473">
            <v>0</v>
          </cell>
        </row>
        <row r="1474">
          <cell r="B1474" t="str">
            <v>KITSAP CO-UNREGULATEDCOMMERCIAL RECYCLE96CRCONGE1</v>
          </cell>
          <cell r="J1474" t="str">
            <v>96CRCONGE1</v>
          </cell>
          <cell r="K1474" t="str">
            <v>96 COMMINGLE NG-EOW</v>
          </cell>
          <cell r="S1474">
            <v>0</v>
          </cell>
          <cell r="T1474">
            <v>0</v>
          </cell>
          <cell r="U1474">
            <v>367.02</v>
          </cell>
          <cell r="V1474">
            <v>0</v>
          </cell>
          <cell r="W1474">
            <v>0</v>
          </cell>
          <cell r="X1474">
            <v>0</v>
          </cell>
          <cell r="Y1474">
            <v>0</v>
          </cell>
          <cell r="Z1474">
            <v>0</v>
          </cell>
          <cell r="AA1474">
            <v>0</v>
          </cell>
          <cell r="AB1474">
            <v>0</v>
          </cell>
          <cell r="AC1474">
            <v>0</v>
          </cell>
          <cell r="AD1474">
            <v>0</v>
          </cell>
        </row>
        <row r="1475">
          <cell r="B1475" t="str">
            <v>KITSAP CO-UNREGULATEDCOMMERCIAL RECYCLE96CRCONGM1</v>
          </cell>
          <cell r="J1475" t="str">
            <v>96CRCONGM1</v>
          </cell>
          <cell r="K1475" t="str">
            <v>96 COMMINGLE NG-MNTHLY</v>
          </cell>
          <cell r="S1475">
            <v>0</v>
          </cell>
          <cell r="T1475">
            <v>0</v>
          </cell>
          <cell r="U1475">
            <v>133.36000000000001</v>
          </cell>
          <cell r="V1475">
            <v>0</v>
          </cell>
          <cell r="W1475">
            <v>0</v>
          </cell>
          <cell r="X1475">
            <v>0</v>
          </cell>
          <cell r="Y1475">
            <v>0</v>
          </cell>
          <cell r="Z1475">
            <v>0</v>
          </cell>
          <cell r="AA1475">
            <v>0</v>
          </cell>
          <cell r="AB1475">
            <v>0</v>
          </cell>
          <cell r="AC1475">
            <v>0</v>
          </cell>
          <cell r="AD1475">
            <v>0</v>
          </cell>
        </row>
        <row r="1476">
          <cell r="B1476" t="str">
            <v>KITSAP CO-UNREGULATEDCOMMERCIAL RECYCLE96CRCONGW1</v>
          </cell>
          <cell r="J1476" t="str">
            <v>96CRCONGW1</v>
          </cell>
          <cell r="K1476" t="str">
            <v>96 COMMINGLE NG-WEEKLY</v>
          </cell>
          <cell r="S1476">
            <v>0</v>
          </cell>
          <cell r="T1476">
            <v>0</v>
          </cell>
          <cell r="U1476">
            <v>649.29</v>
          </cell>
          <cell r="V1476">
            <v>0</v>
          </cell>
          <cell r="W1476">
            <v>0</v>
          </cell>
          <cell r="X1476">
            <v>0</v>
          </cell>
          <cell r="Y1476">
            <v>0</v>
          </cell>
          <cell r="Z1476">
            <v>0</v>
          </cell>
          <cell r="AA1476">
            <v>0</v>
          </cell>
          <cell r="AB1476">
            <v>0</v>
          </cell>
          <cell r="AC1476">
            <v>0</v>
          </cell>
          <cell r="AD1476">
            <v>0</v>
          </cell>
        </row>
        <row r="1477">
          <cell r="B1477" t="str">
            <v xml:space="preserve">KITSAP CO-UNREGULATEDCOMMERCIAL RECYCLER2YDOCCE </v>
          </cell>
          <cell r="J1477" t="str">
            <v xml:space="preserve">R2YDOCCE </v>
          </cell>
          <cell r="K1477" t="str">
            <v>2YD OCC-EOW</v>
          </cell>
          <cell r="S1477">
            <v>0</v>
          </cell>
          <cell r="T1477">
            <v>0</v>
          </cell>
          <cell r="U1477">
            <v>281.64</v>
          </cell>
          <cell r="V1477">
            <v>0</v>
          </cell>
          <cell r="W1477">
            <v>0</v>
          </cell>
          <cell r="X1477">
            <v>0</v>
          </cell>
          <cell r="Y1477">
            <v>0</v>
          </cell>
          <cell r="Z1477">
            <v>0</v>
          </cell>
          <cell r="AA1477">
            <v>0</v>
          </cell>
          <cell r="AB1477">
            <v>0</v>
          </cell>
          <cell r="AC1477">
            <v>0</v>
          </cell>
          <cell r="AD1477">
            <v>0</v>
          </cell>
        </row>
        <row r="1478">
          <cell r="B1478" t="str">
            <v>KITSAP CO-UNREGULATEDCOMMERCIAL RECYCLER2YDOCCEX</v>
          </cell>
          <cell r="J1478" t="str">
            <v>R2YDOCCEX</v>
          </cell>
          <cell r="K1478" t="str">
            <v>2YD OCC-EXTRA CONTAINER</v>
          </cell>
          <cell r="S1478">
            <v>0</v>
          </cell>
          <cell r="T1478">
            <v>0</v>
          </cell>
          <cell r="U1478">
            <v>139.61000000000001</v>
          </cell>
          <cell r="V1478">
            <v>0</v>
          </cell>
          <cell r="W1478">
            <v>0</v>
          </cell>
          <cell r="X1478">
            <v>0</v>
          </cell>
          <cell r="Y1478">
            <v>0</v>
          </cell>
          <cell r="Z1478">
            <v>0</v>
          </cell>
          <cell r="AA1478">
            <v>0</v>
          </cell>
          <cell r="AB1478">
            <v>0</v>
          </cell>
          <cell r="AC1478">
            <v>0</v>
          </cell>
          <cell r="AD1478">
            <v>0</v>
          </cell>
        </row>
        <row r="1479">
          <cell r="B1479" t="str">
            <v>KITSAP CO-UNREGULATEDCOMMERCIAL RECYCLER2YDOCCM</v>
          </cell>
          <cell r="J1479" t="str">
            <v>R2YDOCCM</v>
          </cell>
          <cell r="K1479" t="str">
            <v>2YD OCC-MNTHLY</v>
          </cell>
          <cell r="S1479">
            <v>0</v>
          </cell>
          <cell r="T1479">
            <v>0</v>
          </cell>
          <cell r="U1479">
            <v>288.64</v>
          </cell>
          <cell r="V1479">
            <v>0</v>
          </cell>
          <cell r="W1479">
            <v>0</v>
          </cell>
          <cell r="X1479">
            <v>0</v>
          </cell>
          <cell r="Y1479">
            <v>0</v>
          </cell>
          <cell r="Z1479">
            <v>0</v>
          </cell>
          <cell r="AA1479">
            <v>0</v>
          </cell>
          <cell r="AB1479">
            <v>0</v>
          </cell>
          <cell r="AC1479">
            <v>0</v>
          </cell>
          <cell r="AD1479">
            <v>0</v>
          </cell>
        </row>
        <row r="1480">
          <cell r="B1480" t="str">
            <v>KITSAP CO-UNREGULATEDCOMMERCIAL RECYCLER2YDOCCW</v>
          </cell>
          <cell r="J1480" t="str">
            <v>R2YDOCCW</v>
          </cell>
          <cell r="K1480" t="str">
            <v>2YD OCC-WEEKLY</v>
          </cell>
          <cell r="S1480">
            <v>0</v>
          </cell>
          <cell r="T1480">
            <v>0</v>
          </cell>
          <cell r="U1480">
            <v>1455.18</v>
          </cell>
          <cell r="V1480">
            <v>0</v>
          </cell>
          <cell r="W1480">
            <v>0</v>
          </cell>
          <cell r="X1480">
            <v>0</v>
          </cell>
          <cell r="Y1480">
            <v>0</v>
          </cell>
          <cell r="Z1480">
            <v>0</v>
          </cell>
          <cell r="AA1480">
            <v>0</v>
          </cell>
          <cell r="AB1480">
            <v>0</v>
          </cell>
          <cell r="AC1480">
            <v>0</v>
          </cell>
          <cell r="AD1480">
            <v>0</v>
          </cell>
        </row>
        <row r="1481">
          <cell r="B1481" t="str">
            <v>KITSAP CO-UNREGULATEDCOMMERCIAL RECYCLERECYLOCK</v>
          </cell>
          <cell r="J1481" t="str">
            <v>RECYLOCK</v>
          </cell>
          <cell r="K1481" t="str">
            <v>LOCK/UNLOCK RECYCLING</v>
          </cell>
          <cell r="S1481">
            <v>0</v>
          </cell>
          <cell r="T1481">
            <v>0</v>
          </cell>
          <cell r="U1481">
            <v>27.83</v>
          </cell>
          <cell r="V1481">
            <v>0</v>
          </cell>
          <cell r="W1481">
            <v>0</v>
          </cell>
          <cell r="X1481">
            <v>0</v>
          </cell>
          <cell r="Y1481">
            <v>0</v>
          </cell>
          <cell r="Z1481">
            <v>0</v>
          </cell>
          <cell r="AA1481">
            <v>0</v>
          </cell>
          <cell r="AB1481">
            <v>0</v>
          </cell>
          <cell r="AC1481">
            <v>0</v>
          </cell>
          <cell r="AD1481">
            <v>0</v>
          </cell>
        </row>
        <row r="1482">
          <cell r="B1482" t="str">
            <v>KITSAP CO-UNREGULATEDCOMMERCIAL RECYCLE96CRCONGOC</v>
          </cell>
          <cell r="J1482" t="str">
            <v>96CRCONGOC</v>
          </cell>
          <cell r="K1482" t="str">
            <v>96 COMMINGLE NGON CALL</v>
          </cell>
          <cell r="S1482">
            <v>0</v>
          </cell>
          <cell r="T1482">
            <v>0</v>
          </cell>
          <cell r="U1482">
            <v>16.670000000000002</v>
          </cell>
          <cell r="V1482">
            <v>0</v>
          </cell>
          <cell r="W1482">
            <v>0</v>
          </cell>
          <cell r="X1482">
            <v>0</v>
          </cell>
          <cell r="Y1482">
            <v>0</v>
          </cell>
          <cell r="Z1482">
            <v>0</v>
          </cell>
          <cell r="AA1482">
            <v>0</v>
          </cell>
          <cell r="AB1482">
            <v>0</v>
          </cell>
          <cell r="AC1482">
            <v>0</v>
          </cell>
          <cell r="AD1482">
            <v>0</v>
          </cell>
        </row>
        <row r="1483">
          <cell r="B1483" t="str">
            <v>KITSAP CO-UNREGULATEDCOMMERCIAL RECYCLER2YDOCCOC</v>
          </cell>
          <cell r="J1483" t="str">
            <v>R2YDOCCOC</v>
          </cell>
          <cell r="K1483" t="str">
            <v>2YD OCC-ON CALL</v>
          </cell>
          <cell r="S1483">
            <v>0</v>
          </cell>
          <cell r="T1483">
            <v>0</v>
          </cell>
          <cell r="U1483">
            <v>36.08</v>
          </cell>
          <cell r="V1483">
            <v>0</v>
          </cell>
          <cell r="W1483">
            <v>0</v>
          </cell>
          <cell r="X1483">
            <v>0</v>
          </cell>
          <cell r="Y1483">
            <v>0</v>
          </cell>
          <cell r="Z1483">
            <v>0</v>
          </cell>
          <cell r="AA1483">
            <v>0</v>
          </cell>
          <cell r="AB1483">
            <v>0</v>
          </cell>
          <cell r="AC1483">
            <v>0</v>
          </cell>
          <cell r="AD1483">
            <v>0</v>
          </cell>
        </row>
        <row r="1484">
          <cell r="B1484" t="str">
            <v>KITSAP CO-UNREGULATEDCOMMERCIAL RECYCLERECYLOCK</v>
          </cell>
          <cell r="J1484" t="str">
            <v>RECYLOCK</v>
          </cell>
          <cell r="K1484" t="str">
            <v>LOCK/UNLOCK RECYCLING</v>
          </cell>
          <cell r="S1484">
            <v>0</v>
          </cell>
          <cell r="T1484">
            <v>0</v>
          </cell>
          <cell r="U1484">
            <v>7.59</v>
          </cell>
          <cell r="V1484">
            <v>0</v>
          </cell>
          <cell r="W1484">
            <v>0</v>
          </cell>
          <cell r="X1484">
            <v>0</v>
          </cell>
          <cell r="Y1484">
            <v>0</v>
          </cell>
          <cell r="Z1484">
            <v>0</v>
          </cell>
          <cell r="AA1484">
            <v>0</v>
          </cell>
          <cell r="AB1484">
            <v>0</v>
          </cell>
          <cell r="AC1484">
            <v>0</v>
          </cell>
          <cell r="AD1484">
            <v>0</v>
          </cell>
        </row>
        <row r="1485">
          <cell r="B1485" t="str">
            <v>KITSAP CO-UNREGULATEDCOMMERCIAL RECYCLEROLLOUTOCC</v>
          </cell>
          <cell r="J1485" t="str">
            <v>ROLLOUTOCC</v>
          </cell>
          <cell r="K1485" t="str">
            <v>ROLL OUT FEE - RECYCLE</v>
          </cell>
          <cell r="S1485">
            <v>0</v>
          </cell>
          <cell r="T1485">
            <v>0</v>
          </cell>
          <cell r="U1485">
            <v>136.80000000000001</v>
          </cell>
          <cell r="V1485">
            <v>0</v>
          </cell>
          <cell r="W1485">
            <v>0</v>
          </cell>
          <cell r="X1485">
            <v>0</v>
          </cell>
          <cell r="Y1485">
            <v>0</v>
          </cell>
          <cell r="Z1485">
            <v>0</v>
          </cell>
          <cell r="AA1485">
            <v>0</v>
          </cell>
          <cell r="AB1485">
            <v>0</v>
          </cell>
          <cell r="AC1485">
            <v>0</v>
          </cell>
          <cell r="AD1485">
            <v>0</v>
          </cell>
        </row>
        <row r="1486">
          <cell r="B1486" t="str">
            <v>KITSAP CO-UNREGULATEDCOMMERCIAL RECYCLEWLKNRECY</v>
          </cell>
          <cell r="J1486" t="str">
            <v>WLKNRECY</v>
          </cell>
          <cell r="K1486" t="str">
            <v>WALK IN RECYCLE</v>
          </cell>
          <cell r="S1486">
            <v>0</v>
          </cell>
          <cell r="T1486">
            <v>0</v>
          </cell>
          <cell r="U1486">
            <v>77.099999999999994</v>
          </cell>
          <cell r="V1486">
            <v>0</v>
          </cell>
          <cell r="W1486">
            <v>0</v>
          </cell>
          <cell r="X1486">
            <v>0</v>
          </cell>
          <cell r="Y1486">
            <v>0</v>
          </cell>
          <cell r="Z1486">
            <v>0</v>
          </cell>
          <cell r="AA1486">
            <v>0</v>
          </cell>
          <cell r="AB1486">
            <v>0</v>
          </cell>
          <cell r="AC1486">
            <v>0</v>
          </cell>
          <cell r="AD1486">
            <v>0</v>
          </cell>
        </row>
        <row r="1487">
          <cell r="B1487" t="str">
            <v>KITSAP CO-UNREGULATEDPAYMENTSCC-KOL</v>
          </cell>
          <cell r="J1487" t="str">
            <v>CC-KOL</v>
          </cell>
          <cell r="K1487" t="str">
            <v>ONLINE PAYMENT-CC</v>
          </cell>
          <cell r="S1487">
            <v>0</v>
          </cell>
          <cell r="T1487">
            <v>0</v>
          </cell>
          <cell r="U1487">
            <v>-1270.2</v>
          </cell>
          <cell r="V1487">
            <v>0</v>
          </cell>
          <cell r="W1487">
            <v>0</v>
          </cell>
          <cell r="X1487">
            <v>0</v>
          </cell>
          <cell r="Y1487">
            <v>0</v>
          </cell>
          <cell r="Z1487">
            <v>0</v>
          </cell>
          <cell r="AA1487">
            <v>0</v>
          </cell>
          <cell r="AB1487">
            <v>0</v>
          </cell>
          <cell r="AC1487">
            <v>0</v>
          </cell>
          <cell r="AD1487">
            <v>0</v>
          </cell>
        </row>
        <row r="1488">
          <cell r="B1488" t="str">
            <v>KITSAP CO-UNREGULATEDPAYMENTSPAY</v>
          </cell>
          <cell r="J1488" t="str">
            <v>PAY</v>
          </cell>
          <cell r="K1488" t="str">
            <v>PAYMENT-THANK YOU!</v>
          </cell>
          <cell r="S1488">
            <v>0</v>
          </cell>
          <cell r="T1488">
            <v>0</v>
          </cell>
          <cell r="U1488">
            <v>-3092.08</v>
          </cell>
          <cell r="V1488">
            <v>0</v>
          </cell>
          <cell r="W1488">
            <v>0</v>
          </cell>
          <cell r="X1488">
            <v>0</v>
          </cell>
          <cell r="Y1488">
            <v>0</v>
          </cell>
          <cell r="Z1488">
            <v>0</v>
          </cell>
          <cell r="AA1488">
            <v>0</v>
          </cell>
          <cell r="AB1488">
            <v>0</v>
          </cell>
          <cell r="AC1488">
            <v>0</v>
          </cell>
          <cell r="AD1488">
            <v>0</v>
          </cell>
        </row>
        <row r="1489">
          <cell r="B1489" t="str">
            <v>KITSAP CO-UNREGULATEDPAYMENTSPAY-CFREE</v>
          </cell>
          <cell r="J1489" t="str">
            <v>PAY-CFREE</v>
          </cell>
          <cell r="K1489" t="str">
            <v>PAYMENT-THANK YOU</v>
          </cell>
          <cell r="S1489">
            <v>0</v>
          </cell>
          <cell r="T1489">
            <v>0</v>
          </cell>
          <cell r="U1489">
            <v>-174.29</v>
          </cell>
          <cell r="V1489">
            <v>0</v>
          </cell>
          <cell r="W1489">
            <v>0</v>
          </cell>
          <cell r="X1489">
            <v>0</v>
          </cell>
          <cell r="Y1489">
            <v>0</v>
          </cell>
          <cell r="Z1489">
            <v>0</v>
          </cell>
          <cell r="AA1489">
            <v>0</v>
          </cell>
          <cell r="AB1489">
            <v>0</v>
          </cell>
          <cell r="AC1489">
            <v>0</v>
          </cell>
          <cell r="AD1489">
            <v>0</v>
          </cell>
        </row>
        <row r="1490">
          <cell r="B1490" t="str">
            <v>KITSAP CO-UNREGULATEDPAYMENTSPAY-KOL</v>
          </cell>
          <cell r="J1490" t="str">
            <v>PAY-KOL</v>
          </cell>
          <cell r="K1490" t="str">
            <v>PAYMENT-THANK YOU - OL</v>
          </cell>
          <cell r="S1490">
            <v>0</v>
          </cell>
          <cell r="T1490">
            <v>0</v>
          </cell>
          <cell r="U1490">
            <v>-653.59</v>
          </cell>
          <cell r="V1490">
            <v>0</v>
          </cell>
          <cell r="W1490">
            <v>0</v>
          </cell>
          <cell r="X1490">
            <v>0</v>
          </cell>
          <cell r="Y1490">
            <v>0</v>
          </cell>
          <cell r="Z1490">
            <v>0</v>
          </cell>
          <cell r="AA1490">
            <v>0</v>
          </cell>
          <cell r="AB1490">
            <v>0</v>
          </cell>
          <cell r="AC1490">
            <v>0</v>
          </cell>
          <cell r="AD1490">
            <v>0</v>
          </cell>
        </row>
        <row r="1491">
          <cell r="B1491" t="str">
            <v>KITSAP CO-UNREGULATEDPAYMENTSPAY-OAK</v>
          </cell>
          <cell r="J1491" t="str">
            <v>PAY-OAK</v>
          </cell>
          <cell r="K1491" t="str">
            <v>OAKLEAF PAYMENT</v>
          </cell>
          <cell r="S1491">
            <v>0</v>
          </cell>
          <cell r="T1491">
            <v>0</v>
          </cell>
          <cell r="U1491">
            <v>-305.29000000000002</v>
          </cell>
          <cell r="V1491">
            <v>0</v>
          </cell>
          <cell r="W1491">
            <v>0</v>
          </cell>
          <cell r="X1491">
            <v>0</v>
          </cell>
          <cell r="Y1491">
            <v>0</v>
          </cell>
          <cell r="Z1491">
            <v>0</v>
          </cell>
          <cell r="AA1491">
            <v>0</v>
          </cell>
          <cell r="AB1491">
            <v>0</v>
          </cell>
          <cell r="AC1491">
            <v>0</v>
          </cell>
          <cell r="AD1491">
            <v>0</v>
          </cell>
        </row>
        <row r="1492">
          <cell r="B1492" t="str">
            <v>KITSAP CO-UNREGULATEDPAYMENTSPAY-RPPS</v>
          </cell>
          <cell r="J1492" t="str">
            <v>PAY-RPPS</v>
          </cell>
          <cell r="K1492" t="str">
            <v>RPSS PAYMENT</v>
          </cell>
          <cell r="S1492">
            <v>0</v>
          </cell>
          <cell r="T1492">
            <v>0</v>
          </cell>
          <cell r="U1492">
            <v>-112.87</v>
          </cell>
          <cell r="V1492">
            <v>0</v>
          </cell>
          <cell r="W1492">
            <v>0</v>
          </cell>
          <cell r="X1492">
            <v>0</v>
          </cell>
          <cell r="Y1492">
            <v>0</v>
          </cell>
          <cell r="Z1492">
            <v>0</v>
          </cell>
          <cell r="AA1492">
            <v>0</v>
          </cell>
          <cell r="AB1492">
            <v>0</v>
          </cell>
          <cell r="AC1492">
            <v>0</v>
          </cell>
          <cell r="AD1492">
            <v>0</v>
          </cell>
        </row>
        <row r="1493">
          <cell r="B1493" t="str">
            <v>KITSAP CO-UNREGULATEDPAYMENTSPAYL</v>
          </cell>
          <cell r="J1493" t="str">
            <v>PAYL</v>
          </cell>
          <cell r="K1493" t="str">
            <v>PAYMENT-THANK YOU!</v>
          </cell>
          <cell r="S1493">
            <v>0</v>
          </cell>
          <cell r="T1493">
            <v>0</v>
          </cell>
          <cell r="U1493">
            <v>-2261.9699999999998</v>
          </cell>
          <cell r="V1493">
            <v>0</v>
          </cell>
          <cell r="W1493">
            <v>0</v>
          </cell>
          <cell r="X1493">
            <v>0</v>
          </cell>
          <cell r="Y1493">
            <v>0</v>
          </cell>
          <cell r="Z1493">
            <v>0</v>
          </cell>
          <cell r="AA1493">
            <v>0</v>
          </cell>
          <cell r="AB1493">
            <v>0</v>
          </cell>
          <cell r="AC1493">
            <v>0</v>
          </cell>
          <cell r="AD1493">
            <v>0</v>
          </cell>
        </row>
        <row r="1494">
          <cell r="B1494" t="str">
            <v>KITSAP CO-UNREGULATEDROLLOFFROLIDRECY</v>
          </cell>
          <cell r="J1494" t="str">
            <v>ROLIDRECY</v>
          </cell>
          <cell r="K1494" t="str">
            <v>ROLL OFF LID-RECYCLE</v>
          </cell>
          <cell r="S1494">
            <v>0</v>
          </cell>
          <cell r="T1494">
            <v>0</v>
          </cell>
          <cell r="U1494">
            <v>14.56</v>
          </cell>
          <cell r="V1494">
            <v>0</v>
          </cell>
          <cell r="W1494">
            <v>0</v>
          </cell>
          <cell r="X1494">
            <v>0</v>
          </cell>
          <cell r="Y1494">
            <v>0</v>
          </cell>
          <cell r="Z1494">
            <v>0</v>
          </cell>
          <cell r="AA1494">
            <v>0</v>
          </cell>
          <cell r="AB1494">
            <v>0</v>
          </cell>
          <cell r="AC1494">
            <v>0</v>
          </cell>
          <cell r="AD1494">
            <v>0</v>
          </cell>
        </row>
        <row r="1495">
          <cell r="B1495" t="str">
            <v>KITSAP CO-UNREGULATEDROLLOFFRORENT20DRECY</v>
          </cell>
          <cell r="J1495" t="str">
            <v>RORENT20DRECY</v>
          </cell>
          <cell r="K1495" t="str">
            <v>ROLL OFF RENT DAILY-RECYL</v>
          </cell>
          <cell r="S1495">
            <v>0</v>
          </cell>
          <cell r="T1495">
            <v>0</v>
          </cell>
          <cell r="U1495">
            <v>540.9</v>
          </cell>
          <cell r="V1495">
            <v>0</v>
          </cell>
          <cell r="W1495">
            <v>0</v>
          </cell>
          <cell r="X1495">
            <v>0</v>
          </cell>
          <cell r="Y1495">
            <v>0</v>
          </cell>
          <cell r="Z1495">
            <v>0</v>
          </cell>
          <cell r="AA1495">
            <v>0</v>
          </cell>
          <cell r="AB1495">
            <v>0</v>
          </cell>
          <cell r="AC1495">
            <v>0</v>
          </cell>
          <cell r="AD1495">
            <v>0</v>
          </cell>
        </row>
        <row r="1496">
          <cell r="B1496" t="str">
            <v>KITSAP CO-UNREGULATEDROLLOFFDISPOLYMISC</v>
          </cell>
          <cell r="J1496" t="str">
            <v>DISPOLYMISC</v>
          </cell>
          <cell r="K1496" t="str">
            <v>DISPOSAL MISCELLANOUS</v>
          </cell>
          <cell r="S1496">
            <v>0</v>
          </cell>
          <cell r="T1496">
            <v>0</v>
          </cell>
          <cell r="U1496">
            <v>187.13</v>
          </cell>
          <cell r="V1496">
            <v>0</v>
          </cell>
          <cell r="W1496">
            <v>0</v>
          </cell>
          <cell r="X1496">
            <v>0</v>
          </cell>
          <cell r="Y1496">
            <v>0</v>
          </cell>
          <cell r="Z1496">
            <v>0</v>
          </cell>
          <cell r="AA1496">
            <v>0</v>
          </cell>
          <cell r="AB1496">
            <v>0</v>
          </cell>
          <cell r="AC1496">
            <v>0</v>
          </cell>
          <cell r="AD1496">
            <v>0</v>
          </cell>
        </row>
        <row r="1497">
          <cell r="B1497" t="str">
            <v>KITSAP CO-UNREGULATEDROLLOFFRECYHAUL</v>
          </cell>
          <cell r="J1497" t="str">
            <v>RECYHAUL</v>
          </cell>
          <cell r="K1497" t="str">
            <v>ROLL OFF RECYCLE HAUL</v>
          </cell>
          <cell r="S1497">
            <v>0</v>
          </cell>
          <cell r="T1497">
            <v>0</v>
          </cell>
          <cell r="U1497">
            <v>487.4</v>
          </cell>
          <cell r="V1497">
            <v>0</v>
          </cell>
          <cell r="W1497">
            <v>0</v>
          </cell>
          <cell r="X1497">
            <v>0</v>
          </cell>
          <cell r="Y1497">
            <v>0</v>
          </cell>
          <cell r="Z1497">
            <v>0</v>
          </cell>
          <cell r="AA1497">
            <v>0</v>
          </cell>
          <cell r="AB1497">
            <v>0</v>
          </cell>
          <cell r="AC1497">
            <v>0</v>
          </cell>
          <cell r="AD1497">
            <v>0</v>
          </cell>
        </row>
        <row r="1498">
          <cell r="B1498" t="str">
            <v>KITSAP CO-UNREGULATEDSURCFUEL-RECY MASON</v>
          </cell>
          <cell r="J1498" t="str">
            <v>FUEL-RECY MASON</v>
          </cell>
          <cell r="K1498" t="str">
            <v>FUEL &amp; MATERIAL SURCHARGE</v>
          </cell>
          <cell r="S1498">
            <v>0</v>
          </cell>
          <cell r="T1498">
            <v>0</v>
          </cell>
          <cell r="U1498">
            <v>0</v>
          </cell>
          <cell r="V1498">
            <v>0</v>
          </cell>
          <cell r="W1498">
            <v>0</v>
          </cell>
          <cell r="X1498">
            <v>0</v>
          </cell>
          <cell r="Y1498">
            <v>0</v>
          </cell>
          <cell r="Z1498">
            <v>0</v>
          </cell>
          <cell r="AA1498">
            <v>0</v>
          </cell>
          <cell r="AB1498">
            <v>0</v>
          </cell>
          <cell r="AC1498">
            <v>0</v>
          </cell>
          <cell r="AD1498">
            <v>0</v>
          </cell>
        </row>
        <row r="1499">
          <cell r="B1499" t="str">
            <v>KITSAP CO-UNREGULATEDSURCFUEL-RO MASON</v>
          </cell>
          <cell r="J1499" t="str">
            <v>FUEL-RO MASON</v>
          </cell>
          <cell r="K1499" t="str">
            <v>FUEL &amp; MATERIAL SURCHARGE</v>
          </cell>
          <cell r="S1499">
            <v>0</v>
          </cell>
          <cell r="T1499">
            <v>0</v>
          </cell>
          <cell r="U1499">
            <v>0</v>
          </cell>
          <cell r="V1499">
            <v>0</v>
          </cell>
          <cell r="W1499">
            <v>0</v>
          </cell>
          <cell r="X1499">
            <v>0</v>
          </cell>
          <cell r="Y1499">
            <v>0</v>
          </cell>
          <cell r="Z1499">
            <v>0</v>
          </cell>
          <cell r="AA1499">
            <v>0</v>
          </cell>
          <cell r="AB1499">
            <v>0</v>
          </cell>
          <cell r="AC1499">
            <v>0</v>
          </cell>
          <cell r="AD1499">
            <v>0</v>
          </cell>
        </row>
        <row r="1500">
          <cell r="B1500" t="str">
            <v>KITSAP CO-UNREGULATEDTAXESREF</v>
          </cell>
          <cell r="J1500" t="str">
            <v>REF</v>
          </cell>
          <cell r="K1500" t="str">
            <v>3.6% WA Refuse Tax</v>
          </cell>
          <cell r="S1500">
            <v>0</v>
          </cell>
          <cell r="T1500">
            <v>0</v>
          </cell>
          <cell r="U1500">
            <v>6.74</v>
          </cell>
          <cell r="V1500">
            <v>0</v>
          </cell>
          <cell r="W1500">
            <v>0</v>
          </cell>
          <cell r="X1500">
            <v>0</v>
          </cell>
          <cell r="Y1500">
            <v>0</v>
          </cell>
          <cell r="Z1500">
            <v>0</v>
          </cell>
          <cell r="AA1500">
            <v>0</v>
          </cell>
          <cell r="AB1500">
            <v>0</v>
          </cell>
          <cell r="AC1500">
            <v>0</v>
          </cell>
          <cell r="AD1500">
            <v>0</v>
          </cell>
        </row>
        <row r="1501">
          <cell r="B1501" t="str">
            <v>KITSAP CO-UNREGULATEDTAXESSALES TAX</v>
          </cell>
          <cell r="J1501" t="str">
            <v>SALES TAX</v>
          </cell>
          <cell r="K1501" t="str">
            <v>8.5% Sales Tax</v>
          </cell>
          <cell r="S1501">
            <v>0</v>
          </cell>
          <cell r="T1501">
            <v>0</v>
          </cell>
          <cell r="U1501">
            <v>45.99</v>
          </cell>
          <cell r="V1501">
            <v>0</v>
          </cell>
          <cell r="W1501">
            <v>0</v>
          </cell>
          <cell r="X1501">
            <v>0</v>
          </cell>
          <cell r="Y1501">
            <v>0</v>
          </cell>
          <cell r="Z1501">
            <v>0</v>
          </cell>
          <cell r="AA1501">
            <v>0</v>
          </cell>
          <cell r="AB1501">
            <v>0</v>
          </cell>
          <cell r="AC1501">
            <v>0</v>
          </cell>
          <cell r="AD1501">
            <v>0</v>
          </cell>
        </row>
        <row r="1502">
          <cell r="B1502" t="str">
            <v>MASON CO-REGULATEDACCOUNTING ADJUSTMENTSFINCHG</v>
          </cell>
          <cell r="J1502" t="str">
            <v>FINCHG</v>
          </cell>
          <cell r="K1502" t="str">
            <v>LATE FEE</v>
          </cell>
          <cell r="S1502">
            <v>0</v>
          </cell>
          <cell r="T1502">
            <v>0</v>
          </cell>
          <cell r="U1502">
            <v>296.72000000000003</v>
          </cell>
          <cell r="V1502">
            <v>0</v>
          </cell>
          <cell r="W1502">
            <v>0</v>
          </cell>
          <cell r="X1502">
            <v>0</v>
          </cell>
          <cell r="Y1502">
            <v>0</v>
          </cell>
          <cell r="Z1502">
            <v>0</v>
          </cell>
          <cell r="AA1502">
            <v>0</v>
          </cell>
          <cell r="AB1502">
            <v>0</v>
          </cell>
          <cell r="AC1502">
            <v>0</v>
          </cell>
          <cell r="AD1502">
            <v>0</v>
          </cell>
        </row>
        <row r="1503">
          <cell r="B1503" t="str">
            <v xml:space="preserve">MASON CO-REGULATEDACCOUNTING ADJUSTMENTSBD </v>
          </cell>
          <cell r="J1503" t="str">
            <v xml:space="preserve">BD </v>
          </cell>
          <cell r="K1503" t="str">
            <v>W\O BAD DEBT</v>
          </cell>
          <cell r="S1503">
            <v>0</v>
          </cell>
          <cell r="T1503">
            <v>0</v>
          </cell>
          <cell r="U1503">
            <v>-3007.13</v>
          </cell>
          <cell r="V1503">
            <v>0</v>
          </cell>
          <cell r="W1503">
            <v>0</v>
          </cell>
          <cell r="X1503">
            <v>0</v>
          </cell>
          <cell r="Y1503">
            <v>0</v>
          </cell>
          <cell r="Z1503">
            <v>0</v>
          </cell>
          <cell r="AA1503">
            <v>0</v>
          </cell>
          <cell r="AB1503">
            <v>0</v>
          </cell>
          <cell r="AC1503">
            <v>0</v>
          </cell>
          <cell r="AD1503">
            <v>0</v>
          </cell>
        </row>
        <row r="1504">
          <cell r="B1504" t="str">
            <v>MASON CO-REGULATEDACCOUNTING ADJUSTMENTSBDR</v>
          </cell>
          <cell r="J1504" t="str">
            <v>BDR</v>
          </cell>
          <cell r="K1504" t="str">
            <v>BAD DEBT RECOVERY</v>
          </cell>
          <cell r="S1504">
            <v>0</v>
          </cell>
          <cell r="T1504">
            <v>0</v>
          </cell>
          <cell r="U1504">
            <v>76.150000000000006</v>
          </cell>
          <cell r="V1504">
            <v>0</v>
          </cell>
          <cell r="W1504">
            <v>0</v>
          </cell>
          <cell r="X1504">
            <v>0</v>
          </cell>
          <cell r="Y1504">
            <v>0</v>
          </cell>
          <cell r="Z1504">
            <v>0</v>
          </cell>
          <cell r="AA1504">
            <v>0</v>
          </cell>
          <cell r="AB1504">
            <v>0</v>
          </cell>
          <cell r="AC1504">
            <v>0</v>
          </cell>
          <cell r="AD1504">
            <v>0</v>
          </cell>
        </row>
        <row r="1505">
          <cell r="B1505" t="str">
            <v>MASON CO-REGULATEDACCOUNTING ADJUSTMENTSMM</v>
          </cell>
          <cell r="J1505" t="str">
            <v>MM</v>
          </cell>
          <cell r="K1505" t="str">
            <v>MOVE MONEY</v>
          </cell>
          <cell r="S1505">
            <v>0</v>
          </cell>
          <cell r="T1505">
            <v>0</v>
          </cell>
          <cell r="U1505">
            <v>298.01</v>
          </cell>
          <cell r="V1505">
            <v>0</v>
          </cell>
          <cell r="W1505">
            <v>0</v>
          </cell>
          <cell r="X1505">
            <v>0</v>
          </cell>
          <cell r="Y1505">
            <v>0</v>
          </cell>
          <cell r="Z1505">
            <v>0</v>
          </cell>
          <cell r="AA1505">
            <v>0</v>
          </cell>
          <cell r="AB1505">
            <v>0</v>
          </cell>
          <cell r="AC1505">
            <v>0</v>
          </cell>
          <cell r="AD1505">
            <v>0</v>
          </cell>
        </row>
        <row r="1506">
          <cell r="B1506" t="str">
            <v>MASON CO-REGULATEDACCOUNTING ADJUSTMENTSNSF FEES</v>
          </cell>
          <cell r="J1506" t="str">
            <v>NSF FEES</v>
          </cell>
          <cell r="K1506" t="str">
            <v>RETURNED CHECK FEE</v>
          </cell>
          <cell r="S1506">
            <v>0</v>
          </cell>
          <cell r="T1506">
            <v>0</v>
          </cell>
          <cell r="U1506">
            <v>43.1</v>
          </cell>
          <cell r="V1506">
            <v>0</v>
          </cell>
          <cell r="W1506">
            <v>0</v>
          </cell>
          <cell r="X1506">
            <v>0</v>
          </cell>
          <cell r="Y1506">
            <v>0</v>
          </cell>
          <cell r="Z1506">
            <v>0</v>
          </cell>
          <cell r="AA1506">
            <v>0</v>
          </cell>
          <cell r="AB1506">
            <v>0</v>
          </cell>
          <cell r="AC1506">
            <v>0</v>
          </cell>
          <cell r="AD1506">
            <v>0</v>
          </cell>
        </row>
        <row r="1507">
          <cell r="B1507" t="str">
            <v>MASON CO-REGULATEDACCOUNTING ADJUSTMENTSREFUND</v>
          </cell>
          <cell r="J1507" t="str">
            <v>REFUND</v>
          </cell>
          <cell r="K1507" t="str">
            <v>REFUND</v>
          </cell>
          <cell r="S1507">
            <v>0</v>
          </cell>
          <cell r="T1507">
            <v>0</v>
          </cell>
          <cell r="U1507">
            <v>80.33</v>
          </cell>
          <cell r="V1507">
            <v>0</v>
          </cell>
          <cell r="W1507">
            <v>0</v>
          </cell>
          <cell r="X1507">
            <v>0</v>
          </cell>
          <cell r="Y1507">
            <v>0</v>
          </cell>
          <cell r="Z1507">
            <v>0</v>
          </cell>
          <cell r="AA1507">
            <v>0</v>
          </cell>
          <cell r="AB1507">
            <v>0</v>
          </cell>
          <cell r="AC1507">
            <v>0</v>
          </cell>
          <cell r="AD1507">
            <v>0</v>
          </cell>
        </row>
        <row r="1508">
          <cell r="B1508" t="str">
            <v>MASON CO-REGULATEDACCOUNTING ADJUSTMENTSRETCK</v>
          </cell>
          <cell r="J1508" t="str">
            <v>RETCK</v>
          </cell>
          <cell r="K1508" t="str">
            <v>RETURNED CHECK</v>
          </cell>
          <cell r="S1508">
            <v>0</v>
          </cell>
          <cell r="T1508">
            <v>0</v>
          </cell>
          <cell r="U1508">
            <v>140.35</v>
          </cell>
          <cell r="V1508">
            <v>0</v>
          </cell>
          <cell r="W1508">
            <v>0</v>
          </cell>
          <cell r="X1508">
            <v>0</v>
          </cell>
          <cell r="Y1508">
            <v>0</v>
          </cell>
          <cell r="Z1508">
            <v>0</v>
          </cell>
          <cell r="AA1508">
            <v>0</v>
          </cell>
          <cell r="AB1508">
            <v>0</v>
          </cell>
          <cell r="AC1508">
            <v>0</v>
          </cell>
          <cell r="AD1508">
            <v>0</v>
          </cell>
        </row>
        <row r="1509">
          <cell r="B1509" t="str">
            <v>MASON CO-REGULATEDACCOUNTING ADJUSTMENTSFINCHG</v>
          </cell>
          <cell r="J1509" t="str">
            <v>FINCHG</v>
          </cell>
          <cell r="K1509" t="str">
            <v>LATE FEE</v>
          </cell>
          <cell r="S1509">
            <v>0</v>
          </cell>
          <cell r="T1509">
            <v>0</v>
          </cell>
          <cell r="U1509">
            <v>133.5</v>
          </cell>
          <cell r="V1509">
            <v>0</v>
          </cell>
          <cell r="W1509">
            <v>0</v>
          </cell>
          <cell r="X1509">
            <v>0</v>
          </cell>
          <cell r="Y1509">
            <v>0</v>
          </cell>
          <cell r="Z1509">
            <v>0</v>
          </cell>
          <cell r="AA1509">
            <v>0</v>
          </cell>
          <cell r="AB1509">
            <v>0</v>
          </cell>
          <cell r="AC1509">
            <v>0</v>
          </cell>
          <cell r="AD1509">
            <v>0</v>
          </cell>
        </row>
        <row r="1510">
          <cell r="B1510" t="str">
            <v xml:space="preserve">MASON CO-REGULATEDACCOUNTING ADJUSTMENTSBD </v>
          </cell>
          <cell r="J1510" t="str">
            <v xml:space="preserve">BD </v>
          </cell>
          <cell r="K1510" t="str">
            <v>W\O BAD DEBT</v>
          </cell>
          <cell r="S1510">
            <v>0</v>
          </cell>
          <cell r="T1510">
            <v>0</v>
          </cell>
          <cell r="U1510">
            <v>-1686.4</v>
          </cell>
          <cell r="V1510">
            <v>0</v>
          </cell>
          <cell r="W1510">
            <v>0</v>
          </cell>
          <cell r="X1510">
            <v>0</v>
          </cell>
          <cell r="Y1510">
            <v>0</v>
          </cell>
          <cell r="Z1510">
            <v>0</v>
          </cell>
          <cell r="AA1510">
            <v>0</v>
          </cell>
          <cell r="AB1510">
            <v>0</v>
          </cell>
          <cell r="AC1510">
            <v>0</v>
          </cell>
          <cell r="AD1510">
            <v>0</v>
          </cell>
        </row>
        <row r="1511">
          <cell r="B1511" t="str">
            <v>MASON CO-REGULATEDACCOUNTING ADJUSTMENTSFINCHG</v>
          </cell>
          <cell r="J1511" t="str">
            <v>FINCHG</v>
          </cell>
          <cell r="K1511" t="str">
            <v>LATE FEE</v>
          </cell>
          <cell r="S1511">
            <v>0</v>
          </cell>
          <cell r="T1511">
            <v>0</v>
          </cell>
          <cell r="U1511">
            <v>-10.31</v>
          </cell>
          <cell r="V1511">
            <v>0</v>
          </cell>
          <cell r="W1511">
            <v>0</v>
          </cell>
          <cell r="X1511">
            <v>0</v>
          </cell>
          <cell r="Y1511">
            <v>0</v>
          </cell>
          <cell r="Z1511">
            <v>0</v>
          </cell>
          <cell r="AA1511">
            <v>0</v>
          </cell>
          <cell r="AB1511">
            <v>0</v>
          </cell>
          <cell r="AC1511">
            <v>0</v>
          </cell>
          <cell r="AD1511">
            <v>0</v>
          </cell>
        </row>
        <row r="1512">
          <cell r="B1512" t="str">
            <v>MASON CO-REGULATEDACCOUNTING ADJUSTMENTSMM</v>
          </cell>
          <cell r="J1512" t="str">
            <v>MM</v>
          </cell>
          <cell r="K1512" t="str">
            <v>MOVE MONEY</v>
          </cell>
          <cell r="S1512">
            <v>0</v>
          </cell>
          <cell r="T1512">
            <v>0</v>
          </cell>
          <cell r="U1512">
            <v>-42.54</v>
          </cell>
          <cell r="V1512">
            <v>0</v>
          </cell>
          <cell r="W1512">
            <v>0</v>
          </cell>
          <cell r="X1512">
            <v>0</v>
          </cell>
          <cell r="Y1512">
            <v>0</v>
          </cell>
          <cell r="Z1512">
            <v>0</v>
          </cell>
          <cell r="AA1512">
            <v>0</v>
          </cell>
          <cell r="AB1512">
            <v>0</v>
          </cell>
          <cell r="AC1512">
            <v>0</v>
          </cell>
          <cell r="AD1512">
            <v>0</v>
          </cell>
        </row>
        <row r="1513">
          <cell r="B1513" t="str">
            <v>MASON CO-REGULATEDACCOUNTING ADJUSTMENTSNSF FEES</v>
          </cell>
          <cell r="J1513" t="str">
            <v>NSF FEES</v>
          </cell>
          <cell r="K1513" t="str">
            <v>RETURNED CHECK FEE</v>
          </cell>
          <cell r="S1513">
            <v>0</v>
          </cell>
          <cell r="T1513">
            <v>0</v>
          </cell>
          <cell r="U1513">
            <v>21.55</v>
          </cell>
          <cell r="V1513">
            <v>0</v>
          </cell>
          <cell r="W1513">
            <v>0</v>
          </cell>
          <cell r="X1513">
            <v>0</v>
          </cell>
          <cell r="Y1513">
            <v>0</v>
          </cell>
          <cell r="Z1513">
            <v>0</v>
          </cell>
          <cell r="AA1513">
            <v>0</v>
          </cell>
          <cell r="AB1513">
            <v>0</v>
          </cell>
          <cell r="AC1513">
            <v>0</v>
          </cell>
          <cell r="AD1513">
            <v>0</v>
          </cell>
        </row>
        <row r="1514">
          <cell r="B1514" t="str">
            <v>MASON CO-REGULATEDACCOUNTING ADJUSTMENTSREFUND</v>
          </cell>
          <cell r="J1514" t="str">
            <v>REFUND</v>
          </cell>
          <cell r="K1514" t="str">
            <v>REFUND</v>
          </cell>
          <cell r="S1514">
            <v>0</v>
          </cell>
          <cell r="T1514">
            <v>0</v>
          </cell>
          <cell r="U1514">
            <v>40.21</v>
          </cell>
          <cell r="V1514">
            <v>0</v>
          </cell>
          <cell r="W1514">
            <v>0</v>
          </cell>
          <cell r="X1514">
            <v>0</v>
          </cell>
          <cell r="Y1514">
            <v>0</v>
          </cell>
          <cell r="Z1514">
            <v>0</v>
          </cell>
          <cell r="AA1514">
            <v>0</v>
          </cell>
          <cell r="AB1514">
            <v>0</v>
          </cell>
          <cell r="AC1514">
            <v>0</v>
          </cell>
          <cell r="AD1514">
            <v>0</v>
          </cell>
        </row>
        <row r="1515">
          <cell r="B1515" t="str">
            <v>MASON CO-REGULATEDACCOUNTING ADJUSTMENTSRETCK</v>
          </cell>
          <cell r="J1515" t="str">
            <v>RETCK</v>
          </cell>
          <cell r="K1515" t="str">
            <v>RETURNED CHECK</v>
          </cell>
          <cell r="S1515">
            <v>0</v>
          </cell>
          <cell r="T1515">
            <v>0</v>
          </cell>
          <cell r="U1515">
            <v>55</v>
          </cell>
          <cell r="V1515">
            <v>0</v>
          </cell>
          <cell r="W1515">
            <v>0</v>
          </cell>
          <cell r="X1515">
            <v>0</v>
          </cell>
          <cell r="Y1515">
            <v>0</v>
          </cell>
          <cell r="Z1515">
            <v>0</v>
          </cell>
          <cell r="AA1515">
            <v>0</v>
          </cell>
          <cell r="AB1515">
            <v>0</v>
          </cell>
          <cell r="AC1515">
            <v>0</v>
          </cell>
          <cell r="AD1515">
            <v>0</v>
          </cell>
        </row>
        <row r="1516">
          <cell r="B1516" t="str">
            <v>MASON CO-REGULATEDCOMMERCIAL  FRONTLOADWLKNRW2RECY</v>
          </cell>
          <cell r="J1516" t="str">
            <v>WLKNRW2RECY</v>
          </cell>
          <cell r="K1516" t="str">
            <v>WALK IN OVER 25 ADDITIONA</v>
          </cell>
          <cell r="S1516">
            <v>0</v>
          </cell>
          <cell r="T1516">
            <v>0</v>
          </cell>
          <cell r="U1516">
            <v>31.96</v>
          </cell>
          <cell r="V1516">
            <v>0</v>
          </cell>
          <cell r="W1516">
            <v>0</v>
          </cell>
          <cell r="X1516">
            <v>0</v>
          </cell>
          <cell r="Y1516">
            <v>0</v>
          </cell>
          <cell r="Z1516">
            <v>0</v>
          </cell>
          <cell r="AA1516">
            <v>0</v>
          </cell>
          <cell r="AB1516">
            <v>0</v>
          </cell>
          <cell r="AC1516">
            <v>0</v>
          </cell>
          <cell r="AD1516">
            <v>0</v>
          </cell>
        </row>
        <row r="1517">
          <cell r="B1517" t="str">
            <v>MASON CO-REGULATEDCOMMERCIAL  FRONTLOADWLKNRE1RECYMA</v>
          </cell>
          <cell r="J1517" t="str">
            <v>WLKNRE1RECYMA</v>
          </cell>
          <cell r="K1517" t="str">
            <v>WALK IN 5-25FT EOW-RECYCL</v>
          </cell>
          <cell r="S1517">
            <v>0</v>
          </cell>
          <cell r="T1517">
            <v>0</v>
          </cell>
          <cell r="U1517">
            <v>6.3</v>
          </cell>
          <cell r="V1517">
            <v>0</v>
          </cell>
          <cell r="W1517">
            <v>0</v>
          </cell>
          <cell r="X1517">
            <v>0</v>
          </cell>
          <cell r="Y1517">
            <v>0</v>
          </cell>
          <cell r="Z1517">
            <v>0</v>
          </cell>
          <cell r="AA1517">
            <v>0</v>
          </cell>
          <cell r="AB1517">
            <v>0</v>
          </cell>
          <cell r="AC1517">
            <v>0</v>
          </cell>
          <cell r="AD1517">
            <v>0</v>
          </cell>
        </row>
        <row r="1518">
          <cell r="B1518" t="str">
            <v>MASON CO-REGULATEDCOMMERCIAL  FRONTLOADWLKNRM1RECYMA</v>
          </cell>
          <cell r="J1518" t="str">
            <v>WLKNRM1RECYMA</v>
          </cell>
          <cell r="K1518" t="str">
            <v>WALK IN 5-25FT MONTHLY-RE</v>
          </cell>
          <cell r="S1518">
            <v>0</v>
          </cell>
          <cell r="T1518">
            <v>0</v>
          </cell>
          <cell r="U1518">
            <v>1.1599999999999999</v>
          </cell>
          <cell r="V1518">
            <v>0</v>
          </cell>
          <cell r="W1518">
            <v>0</v>
          </cell>
          <cell r="X1518">
            <v>0</v>
          </cell>
          <cell r="Y1518">
            <v>0</v>
          </cell>
          <cell r="Z1518">
            <v>0</v>
          </cell>
          <cell r="AA1518">
            <v>0</v>
          </cell>
          <cell r="AB1518">
            <v>0</v>
          </cell>
          <cell r="AC1518">
            <v>0</v>
          </cell>
          <cell r="AD1518">
            <v>0</v>
          </cell>
        </row>
        <row r="1519">
          <cell r="B1519" t="str">
            <v>MASON CO-REGULATEDCOMMERCIAL  FRONTLOADWLKNRW2RECYMA</v>
          </cell>
          <cell r="J1519" t="str">
            <v>WLKNRW2RECYMA</v>
          </cell>
          <cell r="K1519" t="str">
            <v>WALK IN OVER 25 ADDITIONA</v>
          </cell>
          <cell r="S1519">
            <v>0</v>
          </cell>
          <cell r="T1519">
            <v>0</v>
          </cell>
          <cell r="U1519">
            <v>0.34</v>
          </cell>
          <cell r="V1519">
            <v>0</v>
          </cell>
          <cell r="W1519">
            <v>0</v>
          </cell>
          <cell r="X1519">
            <v>0</v>
          </cell>
          <cell r="Y1519">
            <v>0</v>
          </cell>
          <cell r="Z1519">
            <v>0</v>
          </cell>
          <cell r="AA1519">
            <v>0</v>
          </cell>
          <cell r="AB1519">
            <v>0</v>
          </cell>
          <cell r="AC1519">
            <v>0</v>
          </cell>
          <cell r="AD1519">
            <v>0</v>
          </cell>
        </row>
        <row r="1520">
          <cell r="B1520" t="str">
            <v>MASON CO-REGULATEDCOMMERCIAL - REARLOADCOMCAN</v>
          </cell>
          <cell r="J1520" t="str">
            <v>COMCAN</v>
          </cell>
          <cell r="K1520" t="str">
            <v>COMMERCIAL CAN EXTRA</v>
          </cell>
          <cell r="S1520">
            <v>0</v>
          </cell>
          <cell r="T1520">
            <v>0</v>
          </cell>
          <cell r="U1520">
            <v>4.68</v>
          </cell>
          <cell r="V1520">
            <v>0</v>
          </cell>
          <cell r="W1520">
            <v>0</v>
          </cell>
          <cell r="X1520">
            <v>0</v>
          </cell>
          <cell r="Y1520">
            <v>0</v>
          </cell>
          <cell r="Z1520">
            <v>0</v>
          </cell>
          <cell r="AA1520">
            <v>0</v>
          </cell>
          <cell r="AB1520">
            <v>0</v>
          </cell>
          <cell r="AC1520">
            <v>0</v>
          </cell>
          <cell r="AD1520">
            <v>0</v>
          </cell>
        </row>
        <row r="1521">
          <cell r="B1521" t="str">
            <v>MASON CO-REGULATEDCOMMERCIAL - REARLOADUNLOCKREF</v>
          </cell>
          <cell r="J1521" t="str">
            <v>UNLOCKREF</v>
          </cell>
          <cell r="K1521" t="str">
            <v>UNLOCK / UNLATCH REFUSE</v>
          </cell>
          <cell r="S1521">
            <v>0</v>
          </cell>
          <cell r="T1521">
            <v>0</v>
          </cell>
          <cell r="U1521">
            <v>5.0599999999999996</v>
          </cell>
          <cell r="V1521">
            <v>0</v>
          </cell>
          <cell r="W1521">
            <v>0</v>
          </cell>
          <cell r="X1521">
            <v>0</v>
          </cell>
          <cell r="Y1521">
            <v>0</v>
          </cell>
          <cell r="Z1521">
            <v>0</v>
          </cell>
          <cell r="AA1521">
            <v>0</v>
          </cell>
          <cell r="AB1521">
            <v>0</v>
          </cell>
          <cell r="AC1521">
            <v>0</v>
          </cell>
          <cell r="AD1521">
            <v>0</v>
          </cell>
        </row>
        <row r="1522">
          <cell r="B1522" t="str">
            <v>MASON CO-REGULATEDCOMMERCIAL - REARLOADR1.5YDEM</v>
          </cell>
          <cell r="J1522" t="str">
            <v>R1.5YDEM</v>
          </cell>
          <cell r="K1522" t="str">
            <v>1.5 YD 1X EOW</v>
          </cell>
          <cell r="S1522">
            <v>0</v>
          </cell>
          <cell r="T1522">
            <v>0</v>
          </cell>
          <cell r="U1522">
            <v>8019.29</v>
          </cell>
          <cell r="V1522">
            <v>0</v>
          </cell>
          <cell r="W1522">
            <v>0</v>
          </cell>
          <cell r="X1522">
            <v>0</v>
          </cell>
          <cell r="Y1522">
            <v>0</v>
          </cell>
          <cell r="Z1522">
            <v>0</v>
          </cell>
          <cell r="AA1522">
            <v>0</v>
          </cell>
          <cell r="AB1522">
            <v>0</v>
          </cell>
          <cell r="AC1522">
            <v>0</v>
          </cell>
          <cell r="AD1522">
            <v>0</v>
          </cell>
        </row>
        <row r="1523">
          <cell r="B1523" t="str">
            <v>MASON CO-REGULATEDCOMMERCIAL - REARLOADR1.5YDRENTM</v>
          </cell>
          <cell r="J1523" t="str">
            <v>R1.5YDRENTM</v>
          </cell>
          <cell r="K1523" t="str">
            <v>1.5YD CONTAINER RENT-MTH</v>
          </cell>
          <cell r="S1523">
            <v>0</v>
          </cell>
          <cell r="T1523">
            <v>0</v>
          </cell>
          <cell r="U1523">
            <v>2551.31</v>
          </cell>
          <cell r="V1523">
            <v>0</v>
          </cell>
          <cell r="W1523">
            <v>0</v>
          </cell>
          <cell r="X1523">
            <v>0</v>
          </cell>
          <cell r="Y1523">
            <v>0</v>
          </cell>
          <cell r="Z1523">
            <v>0</v>
          </cell>
          <cell r="AA1523">
            <v>0</v>
          </cell>
          <cell r="AB1523">
            <v>0</v>
          </cell>
          <cell r="AC1523">
            <v>0</v>
          </cell>
          <cell r="AD1523">
            <v>0</v>
          </cell>
        </row>
        <row r="1524">
          <cell r="B1524" t="str">
            <v>MASON CO-REGULATEDCOMMERCIAL - REARLOADR1.5YDRENTTM</v>
          </cell>
          <cell r="J1524" t="str">
            <v>R1.5YDRENTTM</v>
          </cell>
          <cell r="K1524" t="str">
            <v>1.5 YD TEMP CONT RENT MON</v>
          </cell>
          <cell r="S1524">
            <v>0</v>
          </cell>
          <cell r="T1524">
            <v>0</v>
          </cell>
          <cell r="U1524">
            <v>31.54</v>
          </cell>
          <cell r="V1524">
            <v>0</v>
          </cell>
          <cell r="W1524">
            <v>0</v>
          </cell>
          <cell r="X1524">
            <v>0</v>
          </cell>
          <cell r="Y1524">
            <v>0</v>
          </cell>
          <cell r="Z1524">
            <v>0</v>
          </cell>
          <cell r="AA1524">
            <v>0</v>
          </cell>
          <cell r="AB1524">
            <v>0</v>
          </cell>
          <cell r="AC1524">
            <v>0</v>
          </cell>
          <cell r="AD1524">
            <v>0</v>
          </cell>
        </row>
        <row r="1525">
          <cell r="B1525" t="str">
            <v>MASON CO-REGULATEDCOMMERCIAL - REARLOADR1.5YDWM</v>
          </cell>
          <cell r="J1525" t="str">
            <v>R1.5YDWM</v>
          </cell>
          <cell r="K1525" t="str">
            <v>1.5 YD 1X WEEKLY</v>
          </cell>
          <cell r="S1525">
            <v>0</v>
          </cell>
          <cell r="T1525">
            <v>0</v>
          </cell>
          <cell r="U1525">
            <v>6004.29</v>
          </cell>
          <cell r="V1525">
            <v>0</v>
          </cell>
          <cell r="W1525">
            <v>0</v>
          </cell>
          <cell r="X1525">
            <v>0</v>
          </cell>
          <cell r="Y1525">
            <v>0</v>
          </cell>
          <cell r="Z1525">
            <v>0</v>
          </cell>
          <cell r="AA1525">
            <v>0</v>
          </cell>
          <cell r="AB1525">
            <v>0</v>
          </cell>
          <cell r="AC1525">
            <v>0</v>
          </cell>
          <cell r="AD1525">
            <v>0</v>
          </cell>
        </row>
        <row r="1526">
          <cell r="B1526" t="str">
            <v>MASON CO-REGULATEDCOMMERCIAL - REARLOADR1YDEM</v>
          </cell>
          <cell r="J1526" t="str">
            <v>R1YDEM</v>
          </cell>
          <cell r="K1526" t="str">
            <v>1 YD 1X EOW</v>
          </cell>
          <cell r="S1526">
            <v>0</v>
          </cell>
          <cell r="T1526">
            <v>0</v>
          </cell>
          <cell r="U1526">
            <v>567.64</v>
          </cell>
          <cell r="V1526">
            <v>0</v>
          </cell>
          <cell r="W1526">
            <v>0</v>
          </cell>
          <cell r="X1526">
            <v>0</v>
          </cell>
          <cell r="Y1526">
            <v>0</v>
          </cell>
          <cell r="Z1526">
            <v>0</v>
          </cell>
          <cell r="AA1526">
            <v>0</v>
          </cell>
          <cell r="AB1526">
            <v>0</v>
          </cell>
          <cell r="AC1526">
            <v>0</v>
          </cell>
          <cell r="AD1526">
            <v>0</v>
          </cell>
        </row>
        <row r="1527">
          <cell r="B1527" t="str">
            <v>MASON CO-REGULATEDCOMMERCIAL - REARLOADR1YDRENTM</v>
          </cell>
          <cell r="J1527" t="str">
            <v>R1YDRENTM</v>
          </cell>
          <cell r="K1527" t="str">
            <v>1YD CONTAINER RENT-MTHLY</v>
          </cell>
          <cell r="S1527">
            <v>0</v>
          </cell>
          <cell r="T1527">
            <v>0</v>
          </cell>
          <cell r="U1527">
            <v>155</v>
          </cell>
          <cell r="V1527">
            <v>0</v>
          </cell>
          <cell r="W1527">
            <v>0</v>
          </cell>
          <cell r="X1527">
            <v>0</v>
          </cell>
          <cell r="Y1527">
            <v>0</v>
          </cell>
          <cell r="Z1527">
            <v>0</v>
          </cell>
          <cell r="AA1527">
            <v>0</v>
          </cell>
          <cell r="AB1527">
            <v>0</v>
          </cell>
          <cell r="AC1527">
            <v>0</v>
          </cell>
          <cell r="AD1527">
            <v>0</v>
          </cell>
        </row>
        <row r="1528">
          <cell r="B1528" t="str">
            <v>MASON CO-REGULATEDCOMMERCIAL - REARLOADR1YDWM</v>
          </cell>
          <cell r="J1528" t="str">
            <v>R1YDWM</v>
          </cell>
          <cell r="K1528" t="str">
            <v>1 YD 1X WEEKLY</v>
          </cell>
          <cell r="S1528">
            <v>0</v>
          </cell>
          <cell r="T1528">
            <v>0</v>
          </cell>
          <cell r="U1528">
            <v>221.61</v>
          </cell>
          <cell r="V1528">
            <v>0</v>
          </cell>
          <cell r="W1528">
            <v>0</v>
          </cell>
          <cell r="X1528">
            <v>0</v>
          </cell>
          <cell r="Y1528">
            <v>0</v>
          </cell>
          <cell r="Z1528">
            <v>0</v>
          </cell>
          <cell r="AA1528">
            <v>0</v>
          </cell>
          <cell r="AB1528">
            <v>0</v>
          </cell>
          <cell r="AC1528">
            <v>0</v>
          </cell>
          <cell r="AD1528">
            <v>0</v>
          </cell>
        </row>
        <row r="1529">
          <cell r="B1529" t="str">
            <v>MASON CO-REGULATEDCOMMERCIAL - REARLOADR2YDEK</v>
          </cell>
          <cell r="J1529" t="str">
            <v>R2YDEK</v>
          </cell>
          <cell r="K1529" t="str">
            <v>2 YD 1X EOW</v>
          </cell>
          <cell r="S1529">
            <v>0</v>
          </cell>
          <cell r="T1529">
            <v>0</v>
          </cell>
          <cell r="U1529">
            <v>0</v>
          </cell>
          <cell r="V1529">
            <v>0</v>
          </cell>
          <cell r="W1529">
            <v>0</v>
          </cell>
          <cell r="X1529">
            <v>0</v>
          </cell>
          <cell r="Y1529">
            <v>0</v>
          </cell>
          <cell r="Z1529">
            <v>0</v>
          </cell>
          <cell r="AA1529">
            <v>0</v>
          </cell>
          <cell r="AB1529">
            <v>0</v>
          </cell>
          <cell r="AC1529">
            <v>0</v>
          </cell>
          <cell r="AD1529">
            <v>0</v>
          </cell>
        </row>
        <row r="1530">
          <cell r="B1530" t="str">
            <v>MASON CO-REGULATEDCOMMERCIAL - REARLOADR2YDEM</v>
          </cell>
          <cell r="J1530" t="str">
            <v>R2YDEM</v>
          </cell>
          <cell r="K1530" t="str">
            <v>2 YD 1X EOW</v>
          </cell>
          <cell r="S1530">
            <v>0</v>
          </cell>
          <cell r="T1530">
            <v>0</v>
          </cell>
          <cell r="U1530">
            <v>5430.04</v>
          </cell>
          <cell r="V1530">
            <v>0</v>
          </cell>
          <cell r="W1530">
            <v>0</v>
          </cell>
          <cell r="X1530">
            <v>0</v>
          </cell>
          <cell r="Y1530">
            <v>0</v>
          </cell>
          <cell r="Z1530">
            <v>0</v>
          </cell>
          <cell r="AA1530">
            <v>0</v>
          </cell>
          <cell r="AB1530">
            <v>0</v>
          </cell>
          <cell r="AC1530">
            <v>0</v>
          </cell>
          <cell r="AD1530">
            <v>0</v>
          </cell>
        </row>
        <row r="1531">
          <cell r="B1531" t="str">
            <v>MASON CO-REGULATEDCOMMERCIAL - REARLOADR2YDRENTM</v>
          </cell>
          <cell r="J1531" t="str">
            <v>R2YDRENTM</v>
          </cell>
          <cell r="K1531" t="str">
            <v>2YD CONTAINER RENT-MTHLY</v>
          </cell>
          <cell r="S1531">
            <v>0</v>
          </cell>
          <cell r="T1531">
            <v>0</v>
          </cell>
          <cell r="U1531">
            <v>4222.37</v>
          </cell>
          <cell r="V1531">
            <v>0</v>
          </cell>
          <cell r="W1531">
            <v>0</v>
          </cell>
          <cell r="X1531">
            <v>0</v>
          </cell>
          <cell r="Y1531">
            <v>0</v>
          </cell>
          <cell r="Z1531">
            <v>0</v>
          </cell>
          <cell r="AA1531">
            <v>0</v>
          </cell>
          <cell r="AB1531">
            <v>0</v>
          </cell>
          <cell r="AC1531">
            <v>0</v>
          </cell>
          <cell r="AD1531">
            <v>0</v>
          </cell>
        </row>
        <row r="1532">
          <cell r="B1532" t="str">
            <v>MASON CO-REGULATEDCOMMERCIAL - REARLOADR2YDRENTT</v>
          </cell>
          <cell r="J1532" t="str">
            <v>R2YDRENTT</v>
          </cell>
          <cell r="K1532" t="str">
            <v>2YD TEMP CONTAINER RENT</v>
          </cell>
          <cell r="S1532">
            <v>0</v>
          </cell>
          <cell r="T1532">
            <v>0</v>
          </cell>
          <cell r="U1532">
            <v>16.510000000000002</v>
          </cell>
          <cell r="V1532">
            <v>0</v>
          </cell>
          <cell r="W1532">
            <v>0</v>
          </cell>
          <cell r="X1532">
            <v>0</v>
          </cell>
          <cell r="Y1532">
            <v>0</v>
          </cell>
          <cell r="Z1532">
            <v>0</v>
          </cell>
          <cell r="AA1532">
            <v>0</v>
          </cell>
          <cell r="AB1532">
            <v>0</v>
          </cell>
          <cell r="AC1532">
            <v>0</v>
          </cell>
          <cell r="AD1532">
            <v>0</v>
          </cell>
        </row>
        <row r="1533">
          <cell r="B1533" t="str">
            <v>MASON CO-REGULATEDCOMMERCIAL - REARLOADR2YDRENTTM</v>
          </cell>
          <cell r="J1533" t="str">
            <v>R2YDRENTTM</v>
          </cell>
          <cell r="K1533" t="str">
            <v>2 YD TEMP CONT RENT MONTH</v>
          </cell>
          <cell r="S1533">
            <v>0</v>
          </cell>
          <cell r="T1533">
            <v>0</v>
          </cell>
          <cell r="U1533">
            <v>123.78</v>
          </cell>
          <cell r="V1533">
            <v>0</v>
          </cell>
          <cell r="W1533">
            <v>0</v>
          </cell>
          <cell r="X1533">
            <v>0</v>
          </cell>
          <cell r="Y1533">
            <v>0</v>
          </cell>
          <cell r="Z1533">
            <v>0</v>
          </cell>
          <cell r="AA1533">
            <v>0</v>
          </cell>
          <cell r="AB1533">
            <v>0</v>
          </cell>
          <cell r="AC1533">
            <v>0</v>
          </cell>
          <cell r="AD1533">
            <v>0</v>
          </cell>
        </row>
        <row r="1534">
          <cell r="B1534" t="str">
            <v>MASON CO-REGULATEDCOMMERCIAL - REARLOADR2YDWM</v>
          </cell>
          <cell r="J1534" t="str">
            <v>R2YDWM</v>
          </cell>
          <cell r="K1534" t="str">
            <v>2 YD 1X WEEKLY</v>
          </cell>
          <cell r="S1534">
            <v>0</v>
          </cell>
          <cell r="T1534">
            <v>0</v>
          </cell>
          <cell r="U1534">
            <v>26243.39</v>
          </cell>
          <cell r="V1534">
            <v>0</v>
          </cell>
          <cell r="W1534">
            <v>0</v>
          </cell>
          <cell r="X1534">
            <v>0</v>
          </cell>
          <cell r="Y1534">
            <v>0</v>
          </cell>
          <cell r="Z1534">
            <v>0</v>
          </cell>
          <cell r="AA1534">
            <v>0</v>
          </cell>
          <cell r="AB1534">
            <v>0</v>
          </cell>
          <cell r="AC1534">
            <v>0</v>
          </cell>
          <cell r="AD1534">
            <v>0</v>
          </cell>
        </row>
        <row r="1535">
          <cell r="B1535" t="str">
            <v>MASON CO-REGULATEDCOMMERCIAL - REARLOADUNLOCKREF</v>
          </cell>
          <cell r="J1535" t="str">
            <v>UNLOCKREF</v>
          </cell>
          <cell r="K1535" t="str">
            <v>UNLOCK / UNLATCH REFUSE</v>
          </cell>
          <cell r="S1535">
            <v>0</v>
          </cell>
          <cell r="T1535">
            <v>0</v>
          </cell>
          <cell r="U1535">
            <v>268.18</v>
          </cell>
          <cell r="V1535">
            <v>0</v>
          </cell>
          <cell r="W1535">
            <v>0</v>
          </cell>
          <cell r="X1535">
            <v>0</v>
          </cell>
          <cell r="Y1535">
            <v>0</v>
          </cell>
          <cell r="Z1535">
            <v>0</v>
          </cell>
          <cell r="AA1535">
            <v>0</v>
          </cell>
          <cell r="AB1535">
            <v>0</v>
          </cell>
          <cell r="AC1535">
            <v>0</v>
          </cell>
          <cell r="AD1535">
            <v>0</v>
          </cell>
        </row>
        <row r="1536">
          <cell r="B1536" t="str">
            <v>MASON CO-REGULATEDCOMMERCIAL - REARLOADCDELC</v>
          </cell>
          <cell r="J1536" t="str">
            <v>CDELC</v>
          </cell>
          <cell r="K1536" t="str">
            <v>CONTAINER DELIVERY CHARGE</v>
          </cell>
          <cell r="S1536">
            <v>0</v>
          </cell>
          <cell r="T1536">
            <v>0</v>
          </cell>
          <cell r="U1536">
            <v>432</v>
          </cell>
          <cell r="V1536">
            <v>0</v>
          </cell>
          <cell r="W1536">
            <v>0</v>
          </cell>
          <cell r="X1536">
            <v>0</v>
          </cell>
          <cell r="Y1536">
            <v>0</v>
          </cell>
          <cell r="Z1536">
            <v>0</v>
          </cell>
          <cell r="AA1536">
            <v>0</v>
          </cell>
          <cell r="AB1536">
            <v>0</v>
          </cell>
          <cell r="AC1536">
            <v>0</v>
          </cell>
          <cell r="AD1536">
            <v>0</v>
          </cell>
        </row>
        <row r="1537">
          <cell r="B1537" t="str">
            <v>MASON CO-REGULATEDCOMMERCIAL - REARLOADCEXYD</v>
          </cell>
          <cell r="J1537" t="str">
            <v>CEXYD</v>
          </cell>
          <cell r="K1537" t="str">
            <v>CMML EXTRA YARDAGE</v>
          </cell>
          <cell r="S1537">
            <v>0</v>
          </cell>
          <cell r="T1537">
            <v>0</v>
          </cell>
          <cell r="U1537">
            <v>94.08</v>
          </cell>
          <cell r="V1537">
            <v>0</v>
          </cell>
          <cell r="W1537">
            <v>0</v>
          </cell>
          <cell r="X1537">
            <v>0</v>
          </cell>
          <cell r="Y1537">
            <v>0</v>
          </cell>
          <cell r="Z1537">
            <v>0</v>
          </cell>
          <cell r="AA1537">
            <v>0</v>
          </cell>
          <cell r="AB1537">
            <v>0</v>
          </cell>
          <cell r="AC1537">
            <v>0</v>
          </cell>
          <cell r="AD1537">
            <v>0</v>
          </cell>
        </row>
        <row r="1538">
          <cell r="B1538" t="str">
            <v>MASON CO-REGULATEDCOMMERCIAL - REARLOADCOMCAN</v>
          </cell>
          <cell r="J1538" t="str">
            <v>COMCAN</v>
          </cell>
          <cell r="K1538" t="str">
            <v>COMMERCIAL CAN EXTRA</v>
          </cell>
          <cell r="S1538">
            <v>0</v>
          </cell>
          <cell r="T1538">
            <v>0</v>
          </cell>
          <cell r="U1538">
            <v>538.20000000000005</v>
          </cell>
          <cell r="V1538">
            <v>0</v>
          </cell>
          <cell r="W1538">
            <v>0</v>
          </cell>
          <cell r="X1538">
            <v>0</v>
          </cell>
          <cell r="Y1538">
            <v>0</v>
          </cell>
          <cell r="Z1538">
            <v>0</v>
          </cell>
          <cell r="AA1538">
            <v>0</v>
          </cell>
          <cell r="AB1538">
            <v>0</v>
          </cell>
          <cell r="AC1538">
            <v>0</v>
          </cell>
          <cell r="AD1538">
            <v>0</v>
          </cell>
        </row>
        <row r="1539">
          <cell r="B1539" t="str">
            <v>MASON CO-REGULATEDCOMMERCIAL - REARLOADR1.5YDPU</v>
          </cell>
          <cell r="J1539" t="str">
            <v>R1.5YDPU</v>
          </cell>
          <cell r="K1539" t="str">
            <v>1.5YD CONTAINER PICKUP</v>
          </cell>
          <cell r="S1539">
            <v>0</v>
          </cell>
          <cell r="T1539">
            <v>0</v>
          </cell>
          <cell r="U1539">
            <v>56.52</v>
          </cell>
          <cell r="V1539">
            <v>0</v>
          </cell>
          <cell r="W1539">
            <v>0</v>
          </cell>
          <cell r="X1539">
            <v>0</v>
          </cell>
          <cell r="Y1539">
            <v>0</v>
          </cell>
          <cell r="Z1539">
            <v>0</v>
          </cell>
          <cell r="AA1539">
            <v>0</v>
          </cell>
          <cell r="AB1539">
            <v>0</v>
          </cell>
          <cell r="AC1539">
            <v>0</v>
          </cell>
          <cell r="AD1539">
            <v>0</v>
          </cell>
        </row>
        <row r="1540">
          <cell r="B1540" t="str">
            <v>MASON CO-REGULATEDCOMMERCIAL - REARLOADR1.5YDWM</v>
          </cell>
          <cell r="J1540" t="str">
            <v>R1.5YDWM</v>
          </cell>
          <cell r="K1540" t="str">
            <v>1.5 YD 1X WEEKLY</v>
          </cell>
          <cell r="S1540">
            <v>0</v>
          </cell>
          <cell r="T1540">
            <v>0</v>
          </cell>
          <cell r="U1540">
            <v>-161.86000000000001</v>
          </cell>
          <cell r="V1540">
            <v>0</v>
          </cell>
          <cell r="W1540">
            <v>0</v>
          </cell>
          <cell r="X1540">
            <v>0</v>
          </cell>
          <cell r="Y1540">
            <v>0</v>
          </cell>
          <cell r="Z1540">
            <v>0</v>
          </cell>
          <cell r="AA1540">
            <v>0</v>
          </cell>
          <cell r="AB1540">
            <v>0</v>
          </cell>
          <cell r="AC1540">
            <v>0</v>
          </cell>
          <cell r="AD1540">
            <v>0</v>
          </cell>
        </row>
        <row r="1541">
          <cell r="B1541" t="str">
            <v>MASON CO-REGULATEDCOMMERCIAL - REARLOADR2YDPU</v>
          </cell>
          <cell r="J1541" t="str">
            <v>R2YDPU</v>
          </cell>
          <cell r="K1541" t="str">
            <v>2YD CONTAINER PICKUP</v>
          </cell>
          <cell r="S1541">
            <v>0</v>
          </cell>
          <cell r="T1541">
            <v>0</v>
          </cell>
          <cell r="U1541">
            <v>124.5</v>
          </cell>
          <cell r="V1541">
            <v>0</v>
          </cell>
          <cell r="W1541">
            <v>0</v>
          </cell>
          <cell r="X1541">
            <v>0</v>
          </cell>
          <cell r="Y1541">
            <v>0</v>
          </cell>
          <cell r="Z1541">
            <v>0</v>
          </cell>
          <cell r="AA1541">
            <v>0</v>
          </cell>
          <cell r="AB1541">
            <v>0</v>
          </cell>
          <cell r="AC1541">
            <v>0</v>
          </cell>
          <cell r="AD1541">
            <v>0</v>
          </cell>
        </row>
        <row r="1542">
          <cell r="B1542" t="str">
            <v>MASON CO-REGULATEDCOMMERCIAL - REARLOADROLLOUTOC</v>
          </cell>
          <cell r="J1542" t="str">
            <v>ROLLOUTOC</v>
          </cell>
          <cell r="K1542" t="str">
            <v>ROLL OUT</v>
          </cell>
          <cell r="S1542">
            <v>0</v>
          </cell>
          <cell r="T1542">
            <v>0</v>
          </cell>
          <cell r="U1542">
            <v>486</v>
          </cell>
          <cell r="V1542">
            <v>0</v>
          </cell>
          <cell r="W1542">
            <v>0</v>
          </cell>
          <cell r="X1542">
            <v>0</v>
          </cell>
          <cell r="Y1542">
            <v>0</v>
          </cell>
          <cell r="Z1542">
            <v>0</v>
          </cell>
          <cell r="AA1542">
            <v>0</v>
          </cell>
          <cell r="AB1542">
            <v>0</v>
          </cell>
          <cell r="AC1542">
            <v>0</v>
          </cell>
          <cell r="AD1542">
            <v>0</v>
          </cell>
        </row>
        <row r="1543">
          <cell r="B1543" t="str">
            <v>MASON CO-REGULATEDCOMMERCIAL - REARLOADUNLOCKREF</v>
          </cell>
          <cell r="J1543" t="str">
            <v>UNLOCKREF</v>
          </cell>
          <cell r="K1543" t="str">
            <v>UNLOCK / UNLATCH REFUSE</v>
          </cell>
          <cell r="S1543">
            <v>0</v>
          </cell>
          <cell r="T1543">
            <v>0</v>
          </cell>
          <cell r="U1543">
            <v>30.36</v>
          </cell>
          <cell r="V1543">
            <v>0</v>
          </cell>
          <cell r="W1543">
            <v>0</v>
          </cell>
          <cell r="X1543">
            <v>0</v>
          </cell>
          <cell r="Y1543">
            <v>0</v>
          </cell>
          <cell r="Z1543">
            <v>0</v>
          </cell>
          <cell r="AA1543">
            <v>0</v>
          </cell>
          <cell r="AB1543">
            <v>0</v>
          </cell>
          <cell r="AC1543">
            <v>0</v>
          </cell>
          <cell r="AD1543">
            <v>0</v>
          </cell>
        </row>
        <row r="1544">
          <cell r="B1544" t="str">
            <v>MASON CO-REGULATEDCOMMERCIAL RECYCLERECYRNBMA</v>
          </cell>
          <cell r="J1544" t="str">
            <v>RECYRNBMA</v>
          </cell>
          <cell r="K1544" t="str">
            <v>RECYCLE NO BIN MONTHLY AR</v>
          </cell>
          <cell r="S1544">
            <v>0</v>
          </cell>
          <cell r="T1544">
            <v>0</v>
          </cell>
          <cell r="U1544">
            <v>4.58</v>
          </cell>
          <cell r="V1544">
            <v>4.58</v>
          </cell>
          <cell r="W1544">
            <v>0</v>
          </cell>
          <cell r="X1544">
            <v>0</v>
          </cell>
          <cell r="Y1544">
            <v>0</v>
          </cell>
          <cell r="Z1544">
            <v>0</v>
          </cell>
          <cell r="AA1544">
            <v>0</v>
          </cell>
          <cell r="AB1544">
            <v>0</v>
          </cell>
          <cell r="AC1544">
            <v>0</v>
          </cell>
          <cell r="AD1544">
            <v>0</v>
          </cell>
        </row>
        <row r="1545">
          <cell r="B1545" t="str">
            <v>MASON CO-REGULATEDCOMMERCIAL RECYCLEWLKNRE1RECY</v>
          </cell>
          <cell r="J1545" t="str">
            <v>WLKNRE1RECY</v>
          </cell>
          <cell r="K1545" t="str">
            <v>WALK IN 5-25FT EOW-RECYCL</v>
          </cell>
          <cell r="S1545">
            <v>0</v>
          </cell>
          <cell r="T1545">
            <v>0</v>
          </cell>
          <cell r="U1545">
            <v>171.3</v>
          </cell>
          <cell r="V1545">
            <v>0</v>
          </cell>
          <cell r="W1545">
            <v>0</v>
          </cell>
          <cell r="X1545">
            <v>0</v>
          </cell>
          <cell r="Y1545">
            <v>0</v>
          </cell>
          <cell r="Z1545">
            <v>0</v>
          </cell>
          <cell r="AA1545">
            <v>0</v>
          </cell>
          <cell r="AB1545">
            <v>0</v>
          </cell>
          <cell r="AC1545">
            <v>0</v>
          </cell>
          <cell r="AD1545">
            <v>0</v>
          </cell>
        </row>
        <row r="1546">
          <cell r="B1546" t="str">
            <v>MASON CO-REGULATEDCOMMERCIAL RECYCLE96CRCOGW1</v>
          </cell>
          <cell r="J1546" t="str">
            <v>96CRCOGW1</v>
          </cell>
          <cell r="K1546" t="str">
            <v>96 COMMINGLE WG-WEEKLY</v>
          </cell>
          <cell r="S1546">
            <v>0</v>
          </cell>
          <cell r="T1546">
            <v>0</v>
          </cell>
          <cell r="U1546">
            <v>56.46</v>
          </cell>
          <cell r="V1546">
            <v>0</v>
          </cell>
          <cell r="W1546">
            <v>0</v>
          </cell>
          <cell r="X1546">
            <v>0</v>
          </cell>
          <cell r="Y1546">
            <v>0</v>
          </cell>
          <cell r="Z1546">
            <v>0</v>
          </cell>
          <cell r="AA1546">
            <v>0</v>
          </cell>
          <cell r="AB1546">
            <v>0</v>
          </cell>
          <cell r="AC1546">
            <v>0</v>
          </cell>
          <cell r="AD1546">
            <v>0</v>
          </cell>
        </row>
        <row r="1547">
          <cell r="B1547" t="str">
            <v>MASON CO-REGULATEDCOMMERCIAL RECYCLE96CRCONGE1</v>
          </cell>
          <cell r="J1547" t="str">
            <v>96CRCONGE1</v>
          </cell>
          <cell r="K1547" t="str">
            <v>96 COMMINGLE NG-EOW</v>
          </cell>
          <cell r="S1547">
            <v>0</v>
          </cell>
          <cell r="T1547">
            <v>0</v>
          </cell>
          <cell r="U1547">
            <v>64.95</v>
          </cell>
          <cell r="V1547">
            <v>0</v>
          </cell>
          <cell r="W1547">
            <v>0</v>
          </cell>
          <cell r="X1547">
            <v>0</v>
          </cell>
          <cell r="Y1547">
            <v>0</v>
          </cell>
          <cell r="Z1547">
            <v>0</v>
          </cell>
          <cell r="AA1547">
            <v>0</v>
          </cell>
          <cell r="AB1547">
            <v>0</v>
          </cell>
          <cell r="AC1547">
            <v>0</v>
          </cell>
          <cell r="AD1547">
            <v>0</v>
          </cell>
        </row>
        <row r="1548">
          <cell r="B1548" t="str">
            <v>MASON CO-REGULATEDCOMMERCIAL RECYCLE96CRCONGM1</v>
          </cell>
          <cell r="J1548" t="str">
            <v>96CRCONGM1</v>
          </cell>
          <cell r="K1548" t="str">
            <v>96 COMMINGLE NG-MNTHLY</v>
          </cell>
          <cell r="S1548">
            <v>0</v>
          </cell>
          <cell r="T1548">
            <v>0</v>
          </cell>
          <cell r="U1548">
            <v>16.670000000000002</v>
          </cell>
          <cell r="V1548">
            <v>0</v>
          </cell>
          <cell r="W1548">
            <v>0</v>
          </cell>
          <cell r="X1548">
            <v>0</v>
          </cell>
          <cell r="Y1548">
            <v>0</v>
          </cell>
          <cell r="Z1548">
            <v>0</v>
          </cell>
          <cell r="AA1548">
            <v>0</v>
          </cell>
          <cell r="AB1548">
            <v>0</v>
          </cell>
          <cell r="AC1548">
            <v>0</v>
          </cell>
          <cell r="AD1548">
            <v>0</v>
          </cell>
        </row>
        <row r="1549">
          <cell r="B1549" t="str">
            <v>MASON CO-REGULATEDCOMMERCIAL RECYCLE96CRCONGW1</v>
          </cell>
          <cell r="J1549" t="str">
            <v>96CRCONGW1</v>
          </cell>
          <cell r="K1549" t="str">
            <v>96 COMMINGLE NG-WEEKLY</v>
          </cell>
          <cell r="S1549">
            <v>0</v>
          </cell>
          <cell r="T1549">
            <v>0</v>
          </cell>
          <cell r="U1549">
            <v>197.61</v>
          </cell>
          <cell r="V1549">
            <v>0</v>
          </cell>
          <cell r="W1549">
            <v>0</v>
          </cell>
          <cell r="X1549">
            <v>0</v>
          </cell>
          <cell r="Y1549">
            <v>0</v>
          </cell>
          <cell r="Z1549">
            <v>0</v>
          </cell>
          <cell r="AA1549">
            <v>0</v>
          </cell>
          <cell r="AB1549">
            <v>0</v>
          </cell>
          <cell r="AC1549">
            <v>0</v>
          </cell>
          <cell r="AD1549">
            <v>0</v>
          </cell>
        </row>
        <row r="1550">
          <cell r="B1550" t="str">
            <v xml:space="preserve">MASON CO-REGULATEDCOMMERCIAL RECYCLER2YDOCCE </v>
          </cell>
          <cell r="J1550" t="str">
            <v xml:space="preserve">R2YDOCCE </v>
          </cell>
          <cell r="K1550" t="str">
            <v>2YD OCC-EOW</v>
          </cell>
          <cell r="S1550">
            <v>0</v>
          </cell>
          <cell r="T1550">
            <v>0</v>
          </cell>
          <cell r="U1550">
            <v>46.94</v>
          </cell>
          <cell r="V1550">
            <v>0</v>
          </cell>
          <cell r="W1550">
            <v>0</v>
          </cell>
          <cell r="X1550">
            <v>0</v>
          </cell>
          <cell r="Y1550">
            <v>0</v>
          </cell>
          <cell r="Z1550">
            <v>0</v>
          </cell>
          <cell r="AA1550">
            <v>0</v>
          </cell>
          <cell r="AB1550">
            <v>0</v>
          </cell>
          <cell r="AC1550">
            <v>0</v>
          </cell>
          <cell r="AD1550">
            <v>0</v>
          </cell>
        </row>
        <row r="1551">
          <cell r="B1551" t="str">
            <v>MASON CO-REGULATEDCOMMERCIAL RECYCLER2YDOCCM</v>
          </cell>
          <cell r="J1551" t="str">
            <v>R2YDOCCM</v>
          </cell>
          <cell r="K1551" t="str">
            <v>2YD OCC-MNTHLY</v>
          </cell>
          <cell r="S1551">
            <v>0</v>
          </cell>
          <cell r="T1551">
            <v>0</v>
          </cell>
          <cell r="U1551">
            <v>36.08</v>
          </cell>
          <cell r="V1551">
            <v>0</v>
          </cell>
          <cell r="W1551">
            <v>0</v>
          </cell>
          <cell r="X1551">
            <v>0</v>
          </cell>
          <cell r="Y1551">
            <v>0</v>
          </cell>
          <cell r="Z1551">
            <v>0</v>
          </cell>
          <cell r="AA1551">
            <v>0</v>
          </cell>
          <cell r="AB1551">
            <v>0</v>
          </cell>
          <cell r="AC1551">
            <v>0</v>
          </cell>
          <cell r="AD1551">
            <v>0</v>
          </cell>
        </row>
        <row r="1552">
          <cell r="B1552" t="str">
            <v>MASON CO-REGULATEDCOMMERCIAL RECYCLER2YDOCCW</v>
          </cell>
          <cell r="J1552" t="str">
            <v>R2YDOCCW</v>
          </cell>
          <cell r="K1552" t="str">
            <v>2YD OCC-WEEKLY</v>
          </cell>
          <cell r="S1552">
            <v>0</v>
          </cell>
          <cell r="T1552">
            <v>0</v>
          </cell>
          <cell r="U1552">
            <v>67.97</v>
          </cell>
          <cell r="V1552">
            <v>0</v>
          </cell>
          <cell r="W1552">
            <v>0</v>
          </cell>
          <cell r="X1552">
            <v>0</v>
          </cell>
          <cell r="Y1552">
            <v>0</v>
          </cell>
          <cell r="Z1552">
            <v>0</v>
          </cell>
          <cell r="AA1552">
            <v>0</v>
          </cell>
          <cell r="AB1552">
            <v>0</v>
          </cell>
          <cell r="AC1552">
            <v>0</v>
          </cell>
          <cell r="AD1552">
            <v>0</v>
          </cell>
        </row>
        <row r="1553">
          <cell r="B1553" t="str">
            <v>MASON CO-REGULATEDCOMMERCIAL RECYCLERECYCLERMA</v>
          </cell>
          <cell r="J1553" t="str">
            <v>RECYCLERMA</v>
          </cell>
          <cell r="K1553" t="str">
            <v>VALUE OF RECYCLEABLES</v>
          </cell>
          <cell r="S1553">
            <v>0</v>
          </cell>
          <cell r="T1553">
            <v>0</v>
          </cell>
          <cell r="U1553">
            <v>-977.57</v>
          </cell>
          <cell r="V1553">
            <v>0</v>
          </cell>
          <cell r="W1553">
            <v>0</v>
          </cell>
          <cell r="X1553">
            <v>0</v>
          </cell>
          <cell r="Y1553">
            <v>0</v>
          </cell>
          <cell r="Z1553">
            <v>0</v>
          </cell>
          <cell r="AA1553">
            <v>0</v>
          </cell>
          <cell r="AB1553">
            <v>0</v>
          </cell>
          <cell r="AC1553">
            <v>0</v>
          </cell>
          <cell r="AD1553">
            <v>0</v>
          </cell>
        </row>
        <row r="1554">
          <cell r="B1554" t="str">
            <v>MASON CO-REGULATEDCOMMERCIAL RECYCLERECYCRMA</v>
          </cell>
          <cell r="J1554" t="str">
            <v>RECYCRMA</v>
          </cell>
          <cell r="K1554" t="str">
            <v>RECYCLE MONTHLY ARREARS</v>
          </cell>
          <cell r="S1554">
            <v>0</v>
          </cell>
          <cell r="T1554">
            <v>0</v>
          </cell>
          <cell r="U1554">
            <v>4630.38</v>
          </cell>
          <cell r="V1554">
            <v>0</v>
          </cell>
          <cell r="W1554">
            <v>0</v>
          </cell>
          <cell r="X1554">
            <v>0</v>
          </cell>
          <cell r="Y1554">
            <v>0</v>
          </cell>
          <cell r="Z1554">
            <v>0</v>
          </cell>
          <cell r="AA1554">
            <v>0</v>
          </cell>
          <cell r="AB1554">
            <v>0</v>
          </cell>
          <cell r="AC1554">
            <v>0</v>
          </cell>
          <cell r="AD1554">
            <v>0</v>
          </cell>
        </row>
        <row r="1555">
          <cell r="B1555" t="str">
            <v>MASON CO-REGULATEDCOMMERCIAL RECYCLERECYONLYMA</v>
          </cell>
          <cell r="J1555" t="str">
            <v>RECYONLYMA</v>
          </cell>
          <cell r="K1555" t="str">
            <v>RECYCLE ONLY MOTNHLY ARRE</v>
          </cell>
          <cell r="S1555">
            <v>0</v>
          </cell>
          <cell r="T1555">
            <v>0</v>
          </cell>
          <cell r="U1555">
            <v>10.31</v>
          </cell>
          <cell r="V1555">
            <v>0</v>
          </cell>
          <cell r="W1555">
            <v>0</v>
          </cell>
          <cell r="X1555">
            <v>0</v>
          </cell>
          <cell r="Y1555">
            <v>0</v>
          </cell>
          <cell r="Z1555">
            <v>0</v>
          </cell>
          <cell r="AA1555">
            <v>0</v>
          </cell>
          <cell r="AB1555">
            <v>0</v>
          </cell>
          <cell r="AC1555">
            <v>0</v>
          </cell>
          <cell r="AD1555">
            <v>0</v>
          </cell>
        </row>
        <row r="1556">
          <cell r="B1556" t="str">
            <v>MASON CO-REGULATEDCOMMERCIAL RECYCLERECYRNBMA</v>
          </cell>
          <cell r="J1556" t="str">
            <v>RECYRNBMA</v>
          </cell>
          <cell r="K1556" t="str">
            <v>RECYCLE NO BIN MONTHLY AR</v>
          </cell>
          <cell r="S1556">
            <v>0</v>
          </cell>
          <cell r="T1556">
            <v>0</v>
          </cell>
          <cell r="U1556">
            <v>9.16</v>
          </cell>
          <cell r="V1556">
            <v>0</v>
          </cell>
          <cell r="W1556">
            <v>0</v>
          </cell>
          <cell r="X1556">
            <v>0</v>
          </cell>
          <cell r="Y1556">
            <v>0</v>
          </cell>
          <cell r="Z1556">
            <v>0</v>
          </cell>
          <cell r="AA1556">
            <v>0</v>
          </cell>
          <cell r="AB1556">
            <v>0</v>
          </cell>
          <cell r="AC1556">
            <v>0</v>
          </cell>
          <cell r="AD1556">
            <v>0</v>
          </cell>
        </row>
        <row r="1557">
          <cell r="B1557" t="str">
            <v>MASON CO-REGULATEDPAYMENTSCC-KOL</v>
          </cell>
          <cell r="J1557" t="str">
            <v>CC-KOL</v>
          </cell>
          <cell r="K1557" t="str">
            <v>ONLINE PAYMENT-CC</v>
          </cell>
          <cell r="S1557">
            <v>0</v>
          </cell>
          <cell r="T1557">
            <v>0</v>
          </cell>
          <cell r="U1557">
            <v>-65781.259999999995</v>
          </cell>
          <cell r="V1557">
            <v>0</v>
          </cell>
          <cell r="W1557">
            <v>0</v>
          </cell>
          <cell r="X1557">
            <v>0</v>
          </cell>
          <cell r="Y1557">
            <v>0</v>
          </cell>
          <cell r="Z1557">
            <v>0</v>
          </cell>
          <cell r="AA1557">
            <v>0</v>
          </cell>
          <cell r="AB1557">
            <v>0</v>
          </cell>
          <cell r="AC1557">
            <v>0</v>
          </cell>
          <cell r="AD1557">
            <v>0</v>
          </cell>
        </row>
        <row r="1558">
          <cell r="B1558" t="str">
            <v>MASON CO-REGULATEDPAYMENTSCCREF-KOL</v>
          </cell>
          <cell r="J1558" t="str">
            <v>CCREF-KOL</v>
          </cell>
          <cell r="K1558" t="str">
            <v>CREDIT CARD REFUND</v>
          </cell>
          <cell r="S1558">
            <v>0</v>
          </cell>
          <cell r="T1558">
            <v>0</v>
          </cell>
          <cell r="U1558">
            <v>230.43</v>
          </cell>
          <cell r="V1558">
            <v>0</v>
          </cell>
          <cell r="W1558">
            <v>0</v>
          </cell>
          <cell r="X1558">
            <v>0</v>
          </cell>
          <cell r="Y1558">
            <v>0</v>
          </cell>
          <cell r="Z1558">
            <v>0</v>
          </cell>
          <cell r="AA1558">
            <v>0</v>
          </cell>
          <cell r="AB1558">
            <v>0</v>
          </cell>
          <cell r="AC1558">
            <v>0</v>
          </cell>
          <cell r="AD1558">
            <v>0</v>
          </cell>
        </row>
        <row r="1559">
          <cell r="B1559" t="str">
            <v>MASON CO-REGULATEDPAYMENTSPAY</v>
          </cell>
          <cell r="J1559" t="str">
            <v>PAY</v>
          </cell>
          <cell r="K1559" t="str">
            <v>PAYMENT-THANK YOU!</v>
          </cell>
          <cell r="S1559">
            <v>0</v>
          </cell>
          <cell r="T1559">
            <v>0</v>
          </cell>
          <cell r="U1559">
            <v>-9646.35</v>
          </cell>
          <cell r="V1559">
            <v>0</v>
          </cell>
          <cell r="W1559">
            <v>0</v>
          </cell>
          <cell r="X1559">
            <v>0</v>
          </cell>
          <cell r="Y1559">
            <v>0</v>
          </cell>
          <cell r="Z1559">
            <v>0</v>
          </cell>
          <cell r="AA1559">
            <v>0</v>
          </cell>
          <cell r="AB1559">
            <v>0</v>
          </cell>
          <cell r="AC1559">
            <v>0</v>
          </cell>
          <cell r="AD1559">
            <v>0</v>
          </cell>
        </row>
        <row r="1560">
          <cell r="B1560" t="str">
            <v>MASON CO-REGULATEDPAYMENTSPAY-CFREE</v>
          </cell>
          <cell r="J1560" t="str">
            <v>PAY-CFREE</v>
          </cell>
          <cell r="K1560" t="str">
            <v>PAYMENT-THANK YOU</v>
          </cell>
          <cell r="S1560">
            <v>0</v>
          </cell>
          <cell r="T1560">
            <v>0</v>
          </cell>
          <cell r="U1560">
            <v>-12580.81</v>
          </cell>
          <cell r="V1560">
            <v>0</v>
          </cell>
          <cell r="W1560">
            <v>0</v>
          </cell>
          <cell r="X1560">
            <v>0</v>
          </cell>
          <cell r="Y1560">
            <v>0</v>
          </cell>
          <cell r="Z1560">
            <v>0</v>
          </cell>
          <cell r="AA1560">
            <v>0</v>
          </cell>
          <cell r="AB1560">
            <v>0</v>
          </cell>
          <cell r="AC1560">
            <v>0</v>
          </cell>
          <cell r="AD1560">
            <v>0</v>
          </cell>
        </row>
        <row r="1561">
          <cell r="B1561" t="str">
            <v>MASON CO-REGULATEDPAYMENTSPAY-KOL</v>
          </cell>
          <cell r="J1561" t="str">
            <v>PAY-KOL</v>
          </cell>
          <cell r="K1561" t="str">
            <v>PAYMENT-THANK YOU - OL</v>
          </cell>
          <cell r="S1561">
            <v>0</v>
          </cell>
          <cell r="T1561">
            <v>0</v>
          </cell>
          <cell r="U1561">
            <v>-15224.19</v>
          </cell>
          <cell r="V1561">
            <v>0</v>
          </cell>
          <cell r="W1561">
            <v>0</v>
          </cell>
          <cell r="X1561">
            <v>0</v>
          </cell>
          <cell r="Y1561">
            <v>0</v>
          </cell>
          <cell r="Z1561">
            <v>0</v>
          </cell>
          <cell r="AA1561">
            <v>0</v>
          </cell>
          <cell r="AB1561">
            <v>0</v>
          </cell>
          <cell r="AC1561">
            <v>0</v>
          </cell>
          <cell r="AD1561">
            <v>0</v>
          </cell>
        </row>
        <row r="1562">
          <cell r="B1562" t="str">
            <v>MASON CO-REGULATEDPAYMENTSPAY-ORCC</v>
          </cell>
          <cell r="J1562" t="str">
            <v>PAY-ORCC</v>
          </cell>
          <cell r="K1562" t="str">
            <v>ORCC PAYMENT</v>
          </cell>
          <cell r="S1562">
            <v>0</v>
          </cell>
          <cell r="T1562">
            <v>0</v>
          </cell>
          <cell r="U1562">
            <v>-149.22999999999999</v>
          </cell>
          <cell r="V1562">
            <v>0</v>
          </cell>
          <cell r="W1562">
            <v>0</v>
          </cell>
          <cell r="X1562">
            <v>0</v>
          </cell>
          <cell r="Y1562">
            <v>0</v>
          </cell>
          <cell r="Z1562">
            <v>0</v>
          </cell>
          <cell r="AA1562">
            <v>0</v>
          </cell>
          <cell r="AB1562">
            <v>0</v>
          </cell>
          <cell r="AC1562">
            <v>0</v>
          </cell>
          <cell r="AD1562">
            <v>0</v>
          </cell>
        </row>
        <row r="1563">
          <cell r="B1563" t="str">
            <v>MASON CO-REGULATEDPAYMENTSPAY-RPPS</v>
          </cell>
          <cell r="J1563" t="str">
            <v>PAY-RPPS</v>
          </cell>
          <cell r="K1563" t="str">
            <v>RPSS PAYMENT</v>
          </cell>
          <cell r="S1563">
            <v>0</v>
          </cell>
          <cell r="T1563">
            <v>0</v>
          </cell>
          <cell r="U1563">
            <v>-2265.09</v>
          </cell>
          <cell r="V1563">
            <v>0</v>
          </cell>
          <cell r="W1563">
            <v>0</v>
          </cell>
          <cell r="X1563">
            <v>0</v>
          </cell>
          <cell r="Y1563">
            <v>0</v>
          </cell>
          <cell r="Z1563">
            <v>0</v>
          </cell>
          <cell r="AA1563">
            <v>0</v>
          </cell>
          <cell r="AB1563">
            <v>0</v>
          </cell>
          <cell r="AC1563">
            <v>0</v>
          </cell>
          <cell r="AD1563">
            <v>0</v>
          </cell>
        </row>
        <row r="1564">
          <cell r="B1564" t="str">
            <v>MASON CO-REGULATEDPAYMENTSPAYL</v>
          </cell>
          <cell r="J1564" t="str">
            <v>PAYL</v>
          </cell>
          <cell r="K1564" t="str">
            <v>PAYMENT-THANK YOU!</v>
          </cell>
          <cell r="S1564">
            <v>0</v>
          </cell>
          <cell r="T1564">
            <v>0</v>
          </cell>
          <cell r="U1564">
            <v>-21976.47</v>
          </cell>
          <cell r="V1564">
            <v>0</v>
          </cell>
          <cell r="W1564">
            <v>0</v>
          </cell>
          <cell r="X1564">
            <v>0</v>
          </cell>
          <cell r="Y1564">
            <v>0</v>
          </cell>
          <cell r="Z1564">
            <v>0</v>
          </cell>
          <cell r="AA1564">
            <v>0</v>
          </cell>
          <cell r="AB1564">
            <v>0</v>
          </cell>
          <cell r="AC1564">
            <v>0</v>
          </cell>
          <cell r="AD1564">
            <v>0</v>
          </cell>
        </row>
        <row r="1565">
          <cell r="B1565" t="str">
            <v>MASON CO-REGULATEDPAYMENTSPAYMET</v>
          </cell>
          <cell r="J1565" t="str">
            <v>PAYMET</v>
          </cell>
          <cell r="K1565" t="str">
            <v>METAVANTE ONLINE PAYMENT</v>
          </cell>
          <cell r="S1565">
            <v>0</v>
          </cell>
          <cell r="T1565">
            <v>0</v>
          </cell>
          <cell r="U1565">
            <v>-1816.6</v>
          </cell>
          <cell r="V1565">
            <v>0</v>
          </cell>
          <cell r="W1565">
            <v>0</v>
          </cell>
          <cell r="X1565">
            <v>0</v>
          </cell>
          <cell r="Y1565">
            <v>0</v>
          </cell>
          <cell r="Z1565">
            <v>0</v>
          </cell>
          <cell r="AA1565">
            <v>0</v>
          </cell>
          <cell r="AB1565">
            <v>0</v>
          </cell>
          <cell r="AC1565">
            <v>0</v>
          </cell>
          <cell r="AD1565">
            <v>0</v>
          </cell>
        </row>
        <row r="1566">
          <cell r="B1566" t="str">
            <v>MASON CO-REGULATEDPAYMENTSRET-KOL</v>
          </cell>
          <cell r="J1566" t="str">
            <v>RET-KOL</v>
          </cell>
          <cell r="K1566" t="str">
            <v>ONLINE PAYMENT RETURN</v>
          </cell>
          <cell r="S1566">
            <v>0</v>
          </cell>
          <cell r="T1566">
            <v>0</v>
          </cell>
          <cell r="U1566">
            <v>99.63</v>
          </cell>
          <cell r="V1566">
            <v>0</v>
          </cell>
          <cell r="W1566">
            <v>0</v>
          </cell>
          <cell r="X1566">
            <v>0</v>
          </cell>
          <cell r="Y1566">
            <v>0</v>
          </cell>
          <cell r="Z1566">
            <v>0</v>
          </cell>
          <cell r="AA1566">
            <v>0</v>
          </cell>
          <cell r="AB1566">
            <v>0</v>
          </cell>
          <cell r="AC1566">
            <v>0</v>
          </cell>
          <cell r="AD1566">
            <v>0</v>
          </cell>
        </row>
        <row r="1567">
          <cell r="B1567" t="str">
            <v>MASON CO-REGULATEDPAYMENTSCC-KOL</v>
          </cell>
          <cell r="J1567" t="str">
            <v>CC-KOL</v>
          </cell>
          <cell r="K1567" t="str">
            <v>ONLINE PAYMENT-CC</v>
          </cell>
          <cell r="S1567">
            <v>0</v>
          </cell>
          <cell r="T1567">
            <v>0</v>
          </cell>
          <cell r="U1567">
            <v>-38542.46</v>
          </cell>
          <cell r="V1567">
            <v>0</v>
          </cell>
          <cell r="W1567">
            <v>0</v>
          </cell>
          <cell r="X1567">
            <v>0</v>
          </cell>
          <cell r="Y1567">
            <v>0</v>
          </cell>
          <cell r="Z1567">
            <v>0</v>
          </cell>
          <cell r="AA1567">
            <v>0</v>
          </cell>
          <cell r="AB1567">
            <v>0</v>
          </cell>
          <cell r="AC1567">
            <v>0</v>
          </cell>
          <cell r="AD1567">
            <v>0</v>
          </cell>
        </row>
        <row r="1568">
          <cell r="B1568" t="str">
            <v>MASON CO-REGULATEDPAYMENTSCCREF-KOL</v>
          </cell>
          <cell r="J1568" t="str">
            <v>CCREF-KOL</v>
          </cell>
          <cell r="K1568" t="str">
            <v>CREDIT CARD REFUND</v>
          </cell>
          <cell r="S1568">
            <v>0</v>
          </cell>
          <cell r="T1568">
            <v>0</v>
          </cell>
          <cell r="U1568">
            <v>2280</v>
          </cell>
          <cell r="V1568">
            <v>0</v>
          </cell>
          <cell r="W1568">
            <v>0</v>
          </cell>
          <cell r="X1568">
            <v>0</v>
          </cell>
          <cell r="Y1568">
            <v>0</v>
          </cell>
          <cell r="Z1568">
            <v>0</v>
          </cell>
          <cell r="AA1568">
            <v>0</v>
          </cell>
          <cell r="AB1568">
            <v>0</v>
          </cell>
          <cell r="AC1568">
            <v>0</v>
          </cell>
          <cell r="AD1568">
            <v>0</v>
          </cell>
        </row>
        <row r="1569">
          <cell r="B1569" t="str">
            <v>MASON CO-REGULATEDPAYMENTSPAY</v>
          </cell>
          <cell r="J1569" t="str">
            <v>PAY</v>
          </cell>
          <cell r="K1569" t="str">
            <v>PAYMENT-THANK YOU!</v>
          </cell>
          <cell r="S1569">
            <v>0</v>
          </cell>
          <cell r="T1569">
            <v>0</v>
          </cell>
          <cell r="U1569">
            <v>-25668.75</v>
          </cell>
          <cell r="V1569">
            <v>0</v>
          </cell>
          <cell r="W1569">
            <v>0</v>
          </cell>
          <cell r="X1569">
            <v>0</v>
          </cell>
          <cell r="Y1569">
            <v>0</v>
          </cell>
          <cell r="Z1569">
            <v>0</v>
          </cell>
          <cell r="AA1569">
            <v>0</v>
          </cell>
          <cell r="AB1569">
            <v>0</v>
          </cell>
          <cell r="AC1569">
            <v>0</v>
          </cell>
          <cell r="AD1569">
            <v>0</v>
          </cell>
        </row>
        <row r="1570">
          <cell r="B1570" t="str">
            <v>MASON CO-REGULATEDPAYMENTSPAY EFT</v>
          </cell>
          <cell r="J1570" t="str">
            <v>PAY EFT</v>
          </cell>
          <cell r="K1570" t="str">
            <v>ELECTRONIC PAYMENT</v>
          </cell>
          <cell r="S1570">
            <v>0</v>
          </cell>
          <cell r="T1570">
            <v>0</v>
          </cell>
          <cell r="U1570">
            <v>-618</v>
          </cell>
          <cell r="V1570">
            <v>0</v>
          </cell>
          <cell r="W1570">
            <v>0</v>
          </cell>
          <cell r="X1570">
            <v>0</v>
          </cell>
          <cell r="Y1570">
            <v>0</v>
          </cell>
          <cell r="Z1570">
            <v>0</v>
          </cell>
          <cell r="AA1570">
            <v>0</v>
          </cell>
          <cell r="AB1570">
            <v>0</v>
          </cell>
          <cell r="AC1570">
            <v>0</v>
          </cell>
          <cell r="AD1570">
            <v>0</v>
          </cell>
        </row>
        <row r="1571">
          <cell r="B1571" t="str">
            <v>MASON CO-REGULATEDPAYMENTSPAY-CFREE</v>
          </cell>
          <cell r="J1571" t="str">
            <v>PAY-CFREE</v>
          </cell>
          <cell r="K1571" t="str">
            <v>PAYMENT-THANK YOU</v>
          </cell>
          <cell r="S1571">
            <v>0</v>
          </cell>
          <cell r="T1571">
            <v>0</v>
          </cell>
          <cell r="U1571">
            <v>-3956.43</v>
          </cell>
          <cell r="V1571">
            <v>0</v>
          </cell>
          <cell r="W1571">
            <v>0</v>
          </cell>
          <cell r="X1571">
            <v>0</v>
          </cell>
          <cell r="Y1571">
            <v>0</v>
          </cell>
          <cell r="Z1571">
            <v>0</v>
          </cell>
          <cell r="AA1571">
            <v>0</v>
          </cell>
          <cell r="AB1571">
            <v>0</v>
          </cell>
          <cell r="AC1571">
            <v>0</v>
          </cell>
          <cell r="AD1571">
            <v>0</v>
          </cell>
        </row>
        <row r="1572">
          <cell r="B1572" t="str">
            <v>MASON CO-REGULATEDPAYMENTSPAY-KOL</v>
          </cell>
          <cell r="J1572" t="str">
            <v>PAY-KOL</v>
          </cell>
          <cell r="K1572" t="str">
            <v>PAYMENT-THANK YOU - OL</v>
          </cell>
          <cell r="S1572">
            <v>0</v>
          </cell>
          <cell r="T1572">
            <v>0</v>
          </cell>
          <cell r="U1572">
            <v>-11046.24</v>
          </cell>
          <cell r="V1572">
            <v>0</v>
          </cell>
          <cell r="W1572">
            <v>0</v>
          </cell>
          <cell r="X1572">
            <v>0</v>
          </cell>
          <cell r="Y1572">
            <v>0</v>
          </cell>
          <cell r="Z1572">
            <v>0</v>
          </cell>
          <cell r="AA1572">
            <v>0</v>
          </cell>
          <cell r="AB1572">
            <v>0</v>
          </cell>
          <cell r="AC1572">
            <v>0</v>
          </cell>
          <cell r="AD1572">
            <v>0</v>
          </cell>
        </row>
        <row r="1573">
          <cell r="B1573" t="str">
            <v>MASON CO-REGULATEDPAYMENTSPAY-RPPS</v>
          </cell>
          <cell r="J1573" t="str">
            <v>PAY-RPPS</v>
          </cell>
          <cell r="K1573" t="str">
            <v>RPSS PAYMENT</v>
          </cell>
          <cell r="S1573">
            <v>0</v>
          </cell>
          <cell r="T1573">
            <v>0</v>
          </cell>
          <cell r="U1573">
            <v>-768.53</v>
          </cell>
          <cell r="V1573">
            <v>0</v>
          </cell>
          <cell r="W1573">
            <v>0</v>
          </cell>
          <cell r="X1573">
            <v>0</v>
          </cell>
          <cell r="Y1573">
            <v>0</v>
          </cell>
          <cell r="Z1573">
            <v>0</v>
          </cell>
          <cell r="AA1573">
            <v>0</v>
          </cell>
          <cell r="AB1573">
            <v>0</v>
          </cell>
          <cell r="AC1573">
            <v>0</v>
          </cell>
          <cell r="AD1573">
            <v>0</v>
          </cell>
        </row>
        <row r="1574">
          <cell r="B1574" t="str">
            <v>MASON CO-REGULATEDPAYMENTSPAYL</v>
          </cell>
          <cell r="J1574" t="str">
            <v>PAYL</v>
          </cell>
          <cell r="K1574" t="str">
            <v>PAYMENT-THANK YOU!</v>
          </cell>
          <cell r="S1574">
            <v>0</v>
          </cell>
          <cell r="T1574">
            <v>0</v>
          </cell>
          <cell r="U1574">
            <v>-45949.19</v>
          </cell>
          <cell r="V1574">
            <v>0</v>
          </cell>
          <cell r="W1574">
            <v>0</v>
          </cell>
          <cell r="X1574">
            <v>0</v>
          </cell>
          <cell r="Y1574">
            <v>0</v>
          </cell>
          <cell r="Z1574">
            <v>0</v>
          </cell>
          <cell r="AA1574">
            <v>0</v>
          </cell>
          <cell r="AB1574">
            <v>0</v>
          </cell>
          <cell r="AC1574">
            <v>0</v>
          </cell>
          <cell r="AD1574">
            <v>0</v>
          </cell>
        </row>
        <row r="1575">
          <cell r="B1575" t="str">
            <v>MASON CO-REGULATEDPAYMENTSPAYMET</v>
          </cell>
          <cell r="J1575" t="str">
            <v>PAYMET</v>
          </cell>
          <cell r="K1575" t="str">
            <v>METAVANTE ONLINE PAYMENT</v>
          </cell>
          <cell r="S1575">
            <v>0</v>
          </cell>
          <cell r="T1575">
            <v>0</v>
          </cell>
          <cell r="U1575">
            <v>-807.73</v>
          </cell>
          <cell r="V1575">
            <v>0</v>
          </cell>
          <cell r="W1575">
            <v>0</v>
          </cell>
          <cell r="X1575">
            <v>0</v>
          </cell>
          <cell r="Y1575">
            <v>0</v>
          </cell>
          <cell r="Z1575">
            <v>0</v>
          </cell>
          <cell r="AA1575">
            <v>0</v>
          </cell>
          <cell r="AB1575">
            <v>0</v>
          </cell>
          <cell r="AC1575">
            <v>0</v>
          </cell>
          <cell r="AD1575">
            <v>0</v>
          </cell>
        </row>
        <row r="1576">
          <cell r="B1576" t="str">
            <v>MASON CO-REGULATEDPAYMENTSRET-KOL</v>
          </cell>
          <cell r="J1576" t="str">
            <v>RET-KOL</v>
          </cell>
          <cell r="K1576" t="str">
            <v>ONLINE PAYMENT RETURN</v>
          </cell>
          <cell r="S1576">
            <v>0</v>
          </cell>
          <cell r="T1576">
            <v>0</v>
          </cell>
          <cell r="U1576">
            <v>140.5</v>
          </cell>
          <cell r="V1576">
            <v>0</v>
          </cell>
          <cell r="W1576">
            <v>0</v>
          </cell>
          <cell r="X1576">
            <v>0</v>
          </cell>
          <cell r="Y1576">
            <v>0</v>
          </cell>
          <cell r="Z1576">
            <v>0</v>
          </cell>
          <cell r="AA1576">
            <v>0</v>
          </cell>
          <cell r="AB1576">
            <v>0</v>
          </cell>
          <cell r="AC1576">
            <v>0</v>
          </cell>
          <cell r="AD1576">
            <v>0</v>
          </cell>
        </row>
        <row r="1577">
          <cell r="B1577" t="str">
            <v>MASON CO-REGULATEDRESIDENTIAL20RW1</v>
          </cell>
          <cell r="J1577" t="str">
            <v>20RW1</v>
          </cell>
          <cell r="K1577" t="str">
            <v>1-20 GAL CAN WEEKLY SVC</v>
          </cell>
          <cell r="S1577">
            <v>0</v>
          </cell>
          <cell r="T1577">
            <v>0</v>
          </cell>
          <cell r="U1577">
            <v>212</v>
          </cell>
          <cell r="V1577">
            <v>212</v>
          </cell>
          <cell r="W1577">
            <v>0</v>
          </cell>
          <cell r="X1577">
            <v>0</v>
          </cell>
          <cell r="Y1577">
            <v>0</v>
          </cell>
          <cell r="Z1577">
            <v>0</v>
          </cell>
          <cell r="AA1577">
            <v>0</v>
          </cell>
          <cell r="AB1577">
            <v>0</v>
          </cell>
          <cell r="AC1577">
            <v>0</v>
          </cell>
          <cell r="AD1577">
            <v>0</v>
          </cell>
        </row>
        <row r="1578">
          <cell r="B1578" t="str">
            <v>MASON CO-REGULATEDRESIDENTIAL32RE1</v>
          </cell>
          <cell r="J1578" t="str">
            <v>32RE1</v>
          </cell>
          <cell r="K1578" t="str">
            <v>1-32 GAL CAN-EOW SVC</v>
          </cell>
          <cell r="S1578">
            <v>0</v>
          </cell>
          <cell r="T1578">
            <v>0</v>
          </cell>
          <cell r="U1578">
            <v>1548.28</v>
          </cell>
          <cell r="V1578">
            <v>1548.28</v>
          </cell>
          <cell r="W1578">
            <v>0</v>
          </cell>
          <cell r="X1578">
            <v>0</v>
          </cell>
          <cell r="Y1578">
            <v>0</v>
          </cell>
          <cell r="Z1578">
            <v>0</v>
          </cell>
          <cell r="AA1578">
            <v>0</v>
          </cell>
          <cell r="AB1578">
            <v>0</v>
          </cell>
          <cell r="AC1578">
            <v>0</v>
          </cell>
          <cell r="AD1578">
            <v>0</v>
          </cell>
        </row>
        <row r="1579">
          <cell r="B1579" t="str">
            <v>MASON CO-REGULATEDRESIDENTIAL32RE2</v>
          </cell>
          <cell r="J1579" t="str">
            <v>32RE2</v>
          </cell>
          <cell r="K1579" t="str">
            <v>2-32 GAL CAN-EOW SVC</v>
          </cell>
          <cell r="S1579">
            <v>0</v>
          </cell>
          <cell r="T1579">
            <v>0</v>
          </cell>
          <cell r="U1579">
            <v>340.28</v>
          </cell>
          <cell r="V1579">
            <v>340.28</v>
          </cell>
          <cell r="W1579">
            <v>0</v>
          </cell>
          <cell r="X1579">
            <v>0</v>
          </cell>
          <cell r="Y1579">
            <v>0</v>
          </cell>
          <cell r="Z1579">
            <v>0</v>
          </cell>
          <cell r="AA1579">
            <v>0</v>
          </cell>
          <cell r="AB1579">
            <v>0</v>
          </cell>
          <cell r="AC1579">
            <v>0</v>
          </cell>
          <cell r="AD1579">
            <v>0</v>
          </cell>
        </row>
        <row r="1580">
          <cell r="B1580" t="str">
            <v>MASON CO-REGULATEDRESIDENTIAL32RM1</v>
          </cell>
          <cell r="J1580" t="str">
            <v>32RM1</v>
          </cell>
          <cell r="K1580" t="str">
            <v>1-32 GAL CAN-MONTHLY SVC</v>
          </cell>
          <cell r="S1580">
            <v>0</v>
          </cell>
          <cell r="T1580">
            <v>0</v>
          </cell>
          <cell r="U1580">
            <v>154.38</v>
          </cell>
          <cell r="V1580">
            <v>154.38</v>
          </cell>
          <cell r="W1580">
            <v>0</v>
          </cell>
          <cell r="X1580">
            <v>0</v>
          </cell>
          <cell r="Y1580">
            <v>0</v>
          </cell>
          <cell r="Z1580">
            <v>0</v>
          </cell>
          <cell r="AA1580">
            <v>0</v>
          </cell>
          <cell r="AB1580">
            <v>0</v>
          </cell>
          <cell r="AC1580">
            <v>0</v>
          </cell>
          <cell r="AD1580">
            <v>0</v>
          </cell>
        </row>
        <row r="1581">
          <cell r="B1581" t="str">
            <v>MASON CO-REGULATEDRESIDENTIAL32RW1</v>
          </cell>
          <cell r="J1581" t="str">
            <v>32RW1</v>
          </cell>
          <cell r="K1581" t="str">
            <v>1-32 GAL CAN-WEEKLY SVC</v>
          </cell>
          <cell r="S1581">
            <v>0</v>
          </cell>
          <cell r="T1581">
            <v>0</v>
          </cell>
          <cell r="U1581">
            <v>3328.5650000000001</v>
          </cell>
          <cell r="V1581">
            <v>3328.5650000000001</v>
          </cell>
          <cell r="W1581">
            <v>0</v>
          </cell>
          <cell r="X1581">
            <v>0</v>
          </cell>
          <cell r="Y1581">
            <v>0</v>
          </cell>
          <cell r="Z1581">
            <v>0</v>
          </cell>
          <cell r="AA1581">
            <v>0</v>
          </cell>
          <cell r="AB1581">
            <v>0</v>
          </cell>
          <cell r="AC1581">
            <v>0</v>
          </cell>
          <cell r="AD1581">
            <v>0</v>
          </cell>
        </row>
        <row r="1582">
          <cell r="B1582" t="str">
            <v>MASON CO-REGULATEDRESIDENTIAL32RW2</v>
          </cell>
          <cell r="J1582" t="str">
            <v>32RW2</v>
          </cell>
          <cell r="K1582" t="str">
            <v>2-32 GAL CANS-WEEKLY SVC</v>
          </cell>
          <cell r="S1582">
            <v>0</v>
          </cell>
          <cell r="T1582">
            <v>0</v>
          </cell>
          <cell r="U1582">
            <v>1270.82</v>
          </cell>
          <cell r="V1582">
            <v>1270.82</v>
          </cell>
          <cell r="W1582">
            <v>0</v>
          </cell>
          <cell r="X1582">
            <v>0</v>
          </cell>
          <cell r="Y1582">
            <v>0</v>
          </cell>
          <cell r="Z1582">
            <v>0</v>
          </cell>
          <cell r="AA1582">
            <v>0</v>
          </cell>
          <cell r="AB1582">
            <v>0</v>
          </cell>
          <cell r="AC1582">
            <v>0</v>
          </cell>
          <cell r="AD1582">
            <v>0</v>
          </cell>
        </row>
        <row r="1583">
          <cell r="B1583" t="str">
            <v>MASON CO-REGULATEDRESIDENTIAL32RW3</v>
          </cell>
          <cell r="J1583" t="str">
            <v>32RW3</v>
          </cell>
          <cell r="K1583" t="str">
            <v>3-32 GAL CANS-WEEKLY SVC</v>
          </cell>
          <cell r="S1583">
            <v>0</v>
          </cell>
          <cell r="T1583">
            <v>0</v>
          </cell>
          <cell r="U1583">
            <v>155.61500000000001</v>
          </cell>
          <cell r="V1583">
            <v>155.61500000000001</v>
          </cell>
          <cell r="W1583">
            <v>0</v>
          </cell>
          <cell r="X1583">
            <v>0</v>
          </cell>
          <cell r="Y1583">
            <v>0</v>
          </cell>
          <cell r="Z1583">
            <v>0</v>
          </cell>
          <cell r="AA1583">
            <v>0</v>
          </cell>
          <cell r="AB1583">
            <v>0</v>
          </cell>
          <cell r="AC1583">
            <v>0</v>
          </cell>
          <cell r="AD1583">
            <v>0</v>
          </cell>
        </row>
        <row r="1584">
          <cell r="B1584" t="str">
            <v>MASON CO-REGULATEDRESIDENTIAL32RW4</v>
          </cell>
          <cell r="J1584" t="str">
            <v>32RW4</v>
          </cell>
          <cell r="K1584" t="str">
            <v>4-32 GAL CANS-WEEKLY SVC</v>
          </cell>
          <cell r="S1584">
            <v>0</v>
          </cell>
          <cell r="T1584">
            <v>0</v>
          </cell>
          <cell r="U1584">
            <v>40.81</v>
          </cell>
          <cell r="V1584">
            <v>40.81</v>
          </cell>
          <cell r="W1584">
            <v>0</v>
          </cell>
          <cell r="X1584">
            <v>0</v>
          </cell>
          <cell r="Y1584">
            <v>0</v>
          </cell>
          <cell r="Z1584">
            <v>0</v>
          </cell>
          <cell r="AA1584">
            <v>0</v>
          </cell>
          <cell r="AB1584">
            <v>0</v>
          </cell>
          <cell r="AC1584">
            <v>0</v>
          </cell>
          <cell r="AD1584">
            <v>0</v>
          </cell>
        </row>
        <row r="1585">
          <cell r="B1585" t="str">
            <v>MASON CO-REGULATEDRESIDENTIAL32RW6</v>
          </cell>
          <cell r="J1585" t="str">
            <v>32RW6</v>
          </cell>
          <cell r="K1585" t="str">
            <v>6-32 GAL CANS-WEEKLY SVC</v>
          </cell>
          <cell r="S1585">
            <v>0</v>
          </cell>
          <cell r="T1585">
            <v>0</v>
          </cell>
          <cell r="U1585">
            <v>56.8</v>
          </cell>
          <cell r="V1585">
            <v>56.8</v>
          </cell>
          <cell r="W1585">
            <v>0</v>
          </cell>
          <cell r="X1585">
            <v>0</v>
          </cell>
          <cell r="Y1585">
            <v>0</v>
          </cell>
          <cell r="Z1585">
            <v>0</v>
          </cell>
          <cell r="AA1585">
            <v>0</v>
          </cell>
          <cell r="AB1585">
            <v>0</v>
          </cell>
          <cell r="AC1585">
            <v>0</v>
          </cell>
          <cell r="AD1585">
            <v>0</v>
          </cell>
        </row>
        <row r="1586">
          <cell r="B1586" t="str">
            <v>MASON CO-REGULATEDRESIDENTIAL35RE1</v>
          </cell>
          <cell r="J1586" t="str">
            <v>35RE1</v>
          </cell>
          <cell r="K1586" t="str">
            <v>1-35 GAL CART EOW SVC</v>
          </cell>
          <cell r="S1586">
            <v>0</v>
          </cell>
          <cell r="T1586">
            <v>0</v>
          </cell>
          <cell r="U1586">
            <v>21213.9</v>
          </cell>
          <cell r="V1586">
            <v>21213.9</v>
          </cell>
          <cell r="W1586">
            <v>0</v>
          </cell>
          <cell r="X1586">
            <v>0</v>
          </cell>
          <cell r="Y1586">
            <v>0</v>
          </cell>
          <cell r="Z1586">
            <v>0</v>
          </cell>
          <cell r="AA1586">
            <v>0</v>
          </cell>
          <cell r="AB1586">
            <v>0</v>
          </cell>
          <cell r="AC1586">
            <v>0</v>
          </cell>
          <cell r="AD1586">
            <v>0</v>
          </cell>
        </row>
        <row r="1587">
          <cell r="B1587" t="str">
            <v>MASON CO-REGULATEDRESIDENTIAL35RM1</v>
          </cell>
          <cell r="J1587" t="str">
            <v>35RM1</v>
          </cell>
          <cell r="K1587" t="str">
            <v>1-35 GAL CART MONTHLY SVC</v>
          </cell>
          <cell r="S1587">
            <v>0</v>
          </cell>
          <cell r="T1587">
            <v>0</v>
          </cell>
          <cell r="U1587">
            <v>1564.8</v>
          </cell>
          <cell r="V1587">
            <v>1564.8</v>
          </cell>
          <cell r="W1587">
            <v>0</v>
          </cell>
          <cell r="X1587">
            <v>0</v>
          </cell>
          <cell r="Y1587">
            <v>0</v>
          </cell>
          <cell r="Z1587">
            <v>0</v>
          </cell>
          <cell r="AA1587">
            <v>0</v>
          </cell>
          <cell r="AB1587">
            <v>0</v>
          </cell>
          <cell r="AC1587">
            <v>0</v>
          </cell>
          <cell r="AD1587">
            <v>0</v>
          </cell>
        </row>
        <row r="1588">
          <cell r="B1588" t="str">
            <v>MASON CO-REGULATEDRESIDENTIAL35RW1</v>
          </cell>
          <cell r="J1588" t="str">
            <v>35RW1</v>
          </cell>
          <cell r="K1588" t="str">
            <v>1-35 GAL CART WEEKLY SVC</v>
          </cell>
          <cell r="S1588">
            <v>0</v>
          </cell>
          <cell r="T1588">
            <v>0</v>
          </cell>
          <cell r="U1588">
            <v>48164.415000000001</v>
          </cell>
          <cell r="V1588">
            <v>48164.415000000001</v>
          </cell>
          <cell r="W1588">
            <v>0</v>
          </cell>
          <cell r="X1588">
            <v>0</v>
          </cell>
          <cell r="Y1588">
            <v>0</v>
          </cell>
          <cell r="Z1588">
            <v>0</v>
          </cell>
          <cell r="AA1588">
            <v>0</v>
          </cell>
          <cell r="AB1588">
            <v>0</v>
          </cell>
          <cell r="AC1588">
            <v>0</v>
          </cell>
          <cell r="AD1588">
            <v>0</v>
          </cell>
        </row>
        <row r="1589">
          <cell r="B1589" t="str">
            <v>MASON CO-REGULATEDRESIDENTIAL45RW1</v>
          </cell>
          <cell r="J1589" t="str">
            <v>45RW1</v>
          </cell>
          <cell r="K1589" t="str">
            <v>1-45 GAL CAN-WEEKLY SVC</v>
          </cell>
          <cell r="S1589">
            <v>0</v>
          </cell>
          <cell r="T1589">
            <v>0</v>
          </cell>
          <cell r="U1589">
            <v>1702.105</v>
          </cell>
          <cell r="V1589">
            <v>1702.105</v>
          </cell>
          <cell r="W1589">
            <v>0</v>
          </cell>
          <cell r="X1589">
            <v>0</v>
          </cell>
          <cell r="Y1589">
            <v>0</v>
          </cell>
          <cell r="Z1589">
            <v>0</v>
          </cell>
          <cell r="AA1589">
            <v>0</v>
          </cell>
          <cell r="AB1589">
            <v>0</v>
          </cell>
          <cell r="AC1589">
            <v>0</v>
          </cell>
          <cell r="AD1589">
            <v>0</v>
          </cell>
        </row>
        <row r="1590">
          <cell r="B1590" t="str">
            <v>MASON CO-REGULATEDRESIDENTIAL48RE1</v>
          </cell>
          <cell r="J1590" t="str">
            <v>48RE1</v>
          </cell>
          <cell r="K1590" t="str">
            <v>1-48 GAL EOW</v>
          </cell>
          <cell r="S1590">
            <v>0</v>
          </cell>
          <cell r="T1590">
            <v>0</v>
          </cell>
          <cell r="U1590">
            <v>5389.63</v>
          </cell>
          <cell r="V1590">
            <v>5389.63</v>
          </cell>
          <cell r="W1590">
            <v>0</v>
          </cell>
          <cell r="X1590">
            <v>0</v>
          </cell>
          <cell r="Y1590">
            <v>0</v>
          </cell>
          <cell r="Z1590">
            <v>0</v>
          </cell>
          <cell r="AA1590">
            <v>0</v>
          </cell>
          <cell r="AB1590">
            <v>0</v>
          </cell>
          <cell r="AC1590">
            <v>0</v>
          </cell>
          <cell r="AD1590">
            <v>0</v>
          </cell>
        </row>
        <row r="1591">
          <cell r="B1591" t="str">
            <v>MASON CO-REGULATEDRESIDENTIAL48RM1</v>
          </cell>
          <cell r="J1591" t="str">
            <v>48RM1</v>
          </cell>
          <cell r="K1591" t="str">
            <v>1-48 GAL MONTHLY</v>
          </cell>
          <cell r="S1591">
            <v>0</v>
          </cell>
          <cell r="T1591">
            <v>0</v>
          </cell>
          <cell r="U1591">
            <v>268.67</v>
          </cell>
          <cell r="V1591">
            <v>268.67</v>
          </cell>
          <cell r="W1591">
            <v>0</v>
          </cell>
          <cell r="X1591">
            <v>0</v>
          </cell>
          <cell r="Y1591">
            <v>0</v>
          </cell>
          <cell r="Z1591">
            <v>0</v>
          </cell>
          <cell r="AA1591">
            <v>0</v>
          </cell>
          <cell r="AB1591">
            <v>0</v>
          </cell>
          <cell r="AC1591">
            <v>0</v>
          </cell>
          <cell r="AD1591">
            <v>0</v>
          </cell>
        </row>
        <row r="1592">
          <cell r="B1592" t="str">
            <v>MASON CO-REGULATEDRESIDENTIAL48RW1</v>
          </cell>
          <cell r="J1592" t="str">
            <v>48RW1</v>
          </cell>
          <cell r="K1592" t="str">
            <v>1-48 GAL WEEKLY</v>
          </cell>
          <cell r="S1592">
            <v>0</v>
          </cell>
          <cell r="T1592">
            <v>0</v>
          </cell>
          <cell r="U1592">
            <v>26320.125</v>
          </cell>
          <cell r="V1592">
            <v>26320.125</v>
          </cell>
          <cell r="W1592">
            <v>0</v>
          </cell>
          <cell r="X1592">
            <v>0</v>
          </cell>
          <cell r="Y1592">
            <v>0</v>
          </cell>
          <cell r="Z1592">
            <v>0</v>
          </cell>
          <cell r="AA1592">
            <v>0</v>
          </cell>
          <cell r="AB1592">
            <v>0</v>
          </cell>
          <cell r="AC1592">
            <v>0</v>
          </cell>
          <cell r="AD1592">
            <v>0</v>
          </cell>
        </row>
        <row r="1593">
          <cell r="B1593" t="str">
            <v>MASON CO-REGULATEDRESIDENTIAL64RE1</v>
          </cell>
          <cell r="J1593" t="str">
            <v>64RE1</v>
          </cell>
          <cell r="K1593" t="str">
            <v>1-64 GAL EOW</v>
          </cell>
          <cell r="S1593">
            <v>0</v>
          </cell>
          <cell r="T1593">
            <v>0</v>
          </cell>
          <cell r="U1593">
            <v>7545.29</v>
          </cell>
          <cell r="V1593">
            <v>7545.29</v>
          </cell>
          <cell r="W1593">
            <v>0</v>
          </cell>
          <cell r="X1593">
            <v>0</v>
          </cell>
          <cell r="Y1593">
            <v>0</v>
          </cell>
          <cell r="Z1593">
            <v>0</v>
          </cell>
          <cell r="AA1593">
            <v>0</v>
          </cell>
          <cell r="AB1593">
            <v>0</v>
          </cell>
          <cell r="AC1593">
            <v>0</v>
          </cell>
          <cell r="AD1593">
            <v>0</v>
          </cell>
        </row>
        <row r="1594">
          <cell r="B1594" t="str">
            <v>MASON CO-REGULATEDRESIDENTIAL64RM1</v>
          </cell>
          <cell r="J1594" t="str">
            <v>64RM1</v>
          </cell>
          <cell r="K1594" t="str">
            <v>1-64 GAL MONTHLY</v>
          </cell>
          <cell r="S1594">
            <v>0</v>
          </cell>
          <cell r="T1594">
            <v>0</v>
          </cell>
          <cell r="U1594">
            <v>203.60499999999999</v>
          </cell>
          <cell r="V1594">
            <v>203.60499999999999</v>
          </cell>
          <cell r="W1594">
            <v>0</v>
          </cell>
          <cell r="X1594">
            <v>0</v>
          </cell>
          <cell r="Y1594">
            <v>0</v>
          </cell>
          <cell r="Z1594">
            <v>0</v>
          </cell>
          <cell r="AA1594">
            <v>0</v>
          </cell>
          <cell r="AB1594">
            <v>0</v>
          </cell>
          <cell r="AC1594">
            <v>0</v>
          </cell>
          <cell r="AD1594">
            <v>0</v>
          </cell>
        </row>
        <row r="1595">
          <cell r="B1595" t="str">
            <v>MASON CO-REGULATEDRESIDENTIAL64RW1</v>
          </cell>
          <cell r="J1595" t="str">
            <v>64RW1</v>
          </cell>
          <cell r="K1595" t="str">
            <v>1-64 GAL CART WEEKLY SVC</v>
          </cell>
          <cell r="S1595">
            <v>0</v>
          </cell>
          <cell r="T1595">
            <v>0</v>
          </cell>
          <cell r="U1595">
            <v>25708.084999999999</v>
          </cell>
          <cell r="V1595">
            <v>25708.084999999999</v>
          </cell>
          <cell r="W1595">
            <v>0</v>
          </cell>
          <cell r="X1595">
            <v>0</v>
          </cell>
          <cell r="Y1595">
            <v>0</v>
          </cell>
          <cell r="Z1595">
            <v>0</v>
          </cell>
          <cell r="AA1595">
            <v>0</v>
          </cell>
          <cell r="AB1595">
            <v>0</v>
          </cell>
          <cell r="AC1595">
            <v>0</v>
          </cell>
          <cell r="AD1595">
            <v>0</v>
          </cell>
        </row>
        <row r="1596">
          <cell r="B1596" t="str">
            <v>MASON CO-REGULATEDRESIDENTIAL96RE1</v>
          </cell>
          <cell r="J1596" t="str">
            <v>96RE1</v>
          </cell>
          <cell r="K1596" t="str">
            <v>1-96 GAL EOW</v>
          </cell>
          <cell r="S1596">
            <v>0</v>
          </cell>
          <cell r="T1596">
            <v>0</v>
          </cell>
          <cell r="U1596">
            <v>4374.2449999999999</v>
          </cell>
          <cell r="V1596">
            <v>4374.2449999999999</v>
          </cell>
          <cell r="W1596">
            <v>0</v>
          </cell>
          <cell r="X1596">
            <v>0</v>
          </cell>
          <cell r="Y1596">
            <v>0</v>
          </cell>
          <cell r="Z1596">
            <v>0</v>
          </cell>
          <cell r="AA1596">
            <v>0</v>
          </cell>
          <cell r="AB1596">
            <v>0</v>
          </cell>
          <cell r="AC1596">
            <v>0</v>
          </cell>
          <cell r="AD1596">
            <v>0</v>
          </cell>
        </row>
        <row r="1597">
          <cell r="B1597" t="str">
            <v>MASON CO-REGULATEDRESIDENTIAL96RM1</v>
          </cell>
          <cell r="J1597" t="str">
            <v>96RM1</v>
          </cell>
          <cell r="K1597" t="str">
            <v>1-96 GAL MONTHLY</v>
          </cell>
          <cell r="S1597">
            <v>0</v>
          </cell>
          <cell r="T1597">
            <v>0</v>
          </cell>
          <cell r="U1597">
            <v>262.57499999999999</v>
          </cell>
          <cell r="V1597">
            <v>262.57499999999999</v>
          </cell>
          <cell r="W1597">
            <v>0</v>
          </cell>
          <cell r="X1597">
            <v>0</v>
          </cell>
          <cell r="Y1597">
            <v>0</v>
          </cell>
          <cell r="Z1597">
            <v>0</v>
          </cell>
          <cell r="AA1597">
            <v>0</v>
          </cell>
          <cell r="AB1597">
            <v>0</v>
          </cell>
          <cell r="AC1597">
            <v>0</v>
          </cell>
          <cell r="AD1597">
            <v>0</v>
          </cell>
        </row>
        <row r="1598">
          <cell r="B1598" t="str">
            <v>MASON CO-REGULATEDRESIDENTIAL96RW1</v>
          </cell>
          <cell r="J1598" t="str">
            <v>96RW1</v>
          </cell>
          <cell r="K1598" t="str">
            <v>1-96 GAL CART WEEKLY SVC</v>
          </cell>
          <cell r="S1598">
            <v>0</v>
          </cell>
          <cell r="T1598">
            <v>0</v>
          </cell>
          <cell r="U1598">
            <v>14723.205</v>
          </cell>
          <cell r="V1598">
            <v>14723.205</v>
          </cell>
          <cell r="W1598">
            <v>0</v>
          </cell>
          <cell r="X1598">
            <v>0</v>
          </cell>
          <cell r="Y1598">
            <v>0</v>
          </cell>
          <cell r="Z1598">
            <v>0</v>
          </cell>
          <cell r="AA1598">
            <v>0</v>
          </cell>
          <cell r="AB1598">
            <v>0</v>
          </cell>
          <cell r="AC1598">
            <v>0</v>
          </cell>
          <cell r="AD1598">
            <v>0</v>
          </cell>
        </row>
        <row r="1599">
          <cell r="B1599" t="str">
            <v>MASON CO-REGULATEDRESIDENTIALDRVNRE1</v>
          </cell>
          <cell r="J1599" t="str">
            <v>DRVNRE1</v>
          </cell>
          <cell r="K1599" t="str">
            <v>DRIVE IN UP TO 250'-EOW</v>
          </cell>
          <cell r="S1599">
            <v>0</v>
          </cell>
          <cell r="T1599">
            <v>0</v>
          </cell>
          <cell r="U1599">
            <v>224.74</v>
          </cell>
          <cell r="V1599">
            <v>224.74</v>
          </cell>
          <cell r="W1599">
            <v>0</v>
          </cell>
          <cell r="X1599">
            <v>0</v>
          </cell>
          <cell r="Y1599">
            <v>0</v>
          </cell>
          <cell r="Z1599">
            <v>0</v>
          </cell>
          <cell r="AA1599">
            <v>0</v>
          </cell>
          <cell r="AB1599">
            <v>0</v>
          </cell>
          <cell r="AC1599">
            <v>0</v>
          </cell>
          <cell r="AD1599">
            <v>0</v>
          </cell>
        </row>
        <row r="1600">
          <cell r="B1600" t="str">
            <v>MASON CO-REGULATEDRESIDENTIALDRVNRE1RECY</v>
          </cell>
          <cell r="J1600" t="str">
            <v>DRVNRE1RECY</v>
          </cell>
          <cell r="K1600" t="str">
            <v>DRIVE IN UP TO 250 EOW-RE</v>
          </cell>
          <cell r="S1600">
            <v>0</v>
          </cell>
          <cell r="T1600">
            <v>0</v>
          </cell>
          <cell r="U1600">
            <v>299.17</v>
          </cell>
          <cell r="V1600">
            <v>299.17</v>
          </cell>
          <cell r="W1600">
            <v>0</v>
          </cell>
          <cell r="X1600">
            <v>0</v>
          </cell>
          <cell r="Y1600">
            <v>0</v>
          </cell>
          <cell r="Z1600">
            <v>0</v>
          </cell>
          <cell r="AA1600">
            <v>0</v>
          </cell>
          <cell r="AB1600">
            <v>0</v>
          </cell>
          <cell r="AC1600">
            <v>0</v>
          </cell>
          <cell r="AD1600">
            <v>0</v>
          </cell>
        </row>
        <row r="1601">
          <cell r="B1601" t="str">
            <v>MASON CO-REGULATEDRESIDENTIALDRVNRE2</v>
          </cell>
          <cell r="J1601" t="str">
            <v>DRVNRE2</v>
          </cell>
          <cell r="K1601" t="str">
            <v>DRIVE IN OVER 250'-EOW</v>
          </cell>
          <cell r="S1601">
            <v>0</v>
          </cell>
          <cell r="T1601">
            <v>0</v>
          </cell>
          <cell r="U1601">
            <v>42.56</v>
          </cell>
          <cell r="V1601">
            <v>42.56</v>
          </cell>
          <cell r="W1601">
            <v>0</v>
          </cell>
          <cell r="X1601">
            <v>0</v>
          </cell>
          <cell r="Y1601">
            <v>0</v>
          </cell>
          <cell r="Z1601">
            <v>0</v>
          </cell>
          <cell r="AA1601">
            <v>0</v>
          </cell>
          <cell r="AB1601">
            <v>0</v>
          </cell>
          <cell r="AC1601">
            <v>0</v>
          </cell>
          <cell r="AD1601">
            <v>0</v>
          </cell>
        </row>
        <row r="1602">
          <cell r="B1602" t="str">
            <v>MASON CO-REGULATEDRESIDENTIALDRVNRE2RECY</v>
          </cell>
          <cell r="J1602" t="str">
            <v>DRVNRE2RECY</v>
          </cell>
          <cell r="K1602" t="str">
            <v>DRIVE IN OVER 250 EOW-REC</v>
          </cell>
          <cell r="S1602">
            <v>0</v>
          </cell>
          <cell r="T1602">
            <v>0</v>
          </cell>
          <cell r="U1602">
            <v>61.05</v>
          </cell>
          <cell r="V1602">
            <v>61.05</v>
          </cell>
          <cell r="W1602">
            <v>0</v>
          </cell>
          <cell r="X1602">
            <v>0</v>
          </cell>
          <cell r="Y1602">
            <v>0</v>
          </cell>
          <cell r="Z1602">
            <v>0</v>
          </cell>
          <cell r="AA1602">
            <v>0</v>
          </cell>
          <cell r="AB1602">
            <v>0</v>
          </cell>
          <cell r="AC1602">
            <v>0</v>
          </cell>
          <cell r="AD1602">
            <v>0</v>
          </cell>
        </row>
        <row r="1603">
          <cell r="B1603" t="str">
            <v>MASON CO-REGULATEDRESIDENTIALDRVNRM1</v>
          </cell>
          <cell r="J1603" t="str">
            <v>DRVNRM1</v>
          </cell>
          <cell r="K1603" t="str">
            <v>DRIVE IN UP TO 250'-MTHLY</v>
          </cell>
          <cell r="S1603">
            <v>0</v>
          </cell>
          <cell r="T1603">
            <v>0</v>
          </cell>
          <cell r="U1603">
            <v>15.54</v>
          </cell>
          <cell r="V1603">
            <v>15.54</v>
          </cell>
          <cell r="W1603">
            <v>0</v>
          </cell>
          <cell r="X1603">
            <v>0</v>
          </cell>
          <cell r="Y1603">
            <v>0</v>
          </cell>
          <cell r="Z1603">
            <v>0</v>
          </cell>
          <cell r="AA1603">
            <v>0</v>
          </cell>
          <cell r="AB1603">
            <v>0</v>
          </cell>
          <cell r="AC1603">
            <v>0</v>
          </cell>
          <cell r="AD1603">
            <v>0</v>
          </cell>
        </row>
        <row r="1604">
          <cell r="B1604" t="str">
            <v>MASON CO-REGULATEDRESIDENTIALDRVNRM2</v>
          </cell>
          <cell r="J1604" t="str">
            <v>DRVNRM2</v>
          </cell>
          <cell r="K1604" t="str">
            <v>DRIVE IN OVER 250'-MTHLY</v>
          </cell>
          <cell r="S1604">
            <v>0</v>
          </cell>
          <cell r="T1604">
            <v>0</v>
          </cell>
          <cell r="U1604">
            <v>1.4</v>
          </cell>
          <cell r="V1604">
            <v>1.4</v>
          </cell>
          <cell r="W1604">
            <v>0</v>
          </cell>
          <cell r="X1604">
            <v>0</v>
          </cell>
          <cell r="Y1604">
            <v>0</v>
          </cell>
          <cell r="Z1604">
            <v>0</v>
          </cell>
          <cell r="AA1604">
            <v>0</v>
          </cell>
          <cell r="AB1604">
            <v>0</v>
          </cell>
          <cell r="AC1604">
            <v>0</v>
          </cell>
          <cell r="AD1604">
            <v>0</v>
          </cell>
        </row>
        <row r="1605">
          <cell r="B1605" t="str">
            <v>MASON CO-REGULATEDRESIDENTIALDRVNRW1</v>
          </cell>
          <cell r="J1605" t="str">
            <v>DRVNRW1</v>
          </cell>
          <cell r="K1605" t="str">
            <v>DRIVE IN UP TO 250'</v>
          </cell>
          <cell r="S1605">
            <v>0</v>
          </cell>
          <cell r="T1605">
            <v>0</v>
          </cell>
          <cell r="U1605">
            <v>441.92</v>
          </cell>
          <cell r="V1605">
            <v>441.92</v>
          </cell>
          <cell r="W1605">
            <v>0</v>
          </cell>
          <cell r="X1605">
            <v>0</v>
          </cell>
          <cell r="Y1605">
            <v>0</v>
          </cell>
          <cell r="Z1605">
            <v>0</v>
          </cell>
          <cell r="AA1605">
            <v>0</v>
          </cell>
          <cell r="AB1605">
            <v>0</v>
          </cell>
          <cell r="AC1605">
            <v>0</v>
          </cell>
          <cell r="AD1605">
            <v>0</v>
          </cell>
        </row>
        <row r="1606">
          <cell r="B1606" t="str">
            <v>MASON CO-REGULATEDRESIDENTIALDRVNRW2</v>
          </cell>
          <cell r="J1606" t="str">
            <v>DRVNRW2</v>
          </cell>
          <cell r="K1606" t="str">
            <v>DRIVE IN OVER 250'</v>
          </cell>
          <cell r="S1606">
            <v>0</v>
          </cell>
          <cell r="T1606">
            <v>0</v>
          </cell>
          <cell r="U1606">
            <v>57.234999999999999</v>
          </cell>
          <cell r="V1606">
            <v>57.234999999999999</v>
          </cell>
          <cell r="W1606">
            <v>0</v>
          </cell>
          <cell r="X1606">
            <v>0</v>
          </cell>
          <cell r="Y1606">
            <v>0</v>
          </cell>
          <cell r="Z1606">
            <v>0</v>
          </cell>
          <cell r="AA1606">
            <v>0</v>
          </cell>
          <cell r="AB1606">
            <v>0</v>
          </cell>
          <cell r="AC1606">
            <v>0</v>
          </cell>
          <cell r="AD1606">
            <v>0</v>
          </cell>
        </row>
        <row r="1607">
          <cell r="B1607" t="str">
            <v>MASON CO-REGULATEDRESIDENTIALRECYCLECR</v>
          </cell>
          <cell r="J1607" t="str">
            <v>RECYCLECR</v>
          </cell>
          <cell r="K1607" t="str">
            <v>VALUE OF RECYCLABLES</v>
          </cell>
          <cell r="S1607">
            <v>0</v>
          </cell>
          <cell r="T1607">
            <v>0</v>
          </cell>
          <cell r="U1607">
            <v>-17482.990000000002</v>
          </cell>
          <cell r="V1607">
            <v>-17482.990000000002</v>
          </cell>
          <cell r="W1607">
            <v>0</v>
          </cell>
          <cell r="X1607">
            <v>0</v>
          </cell>
          <cell r="Y1607">
            <v>0</v>
          </cell>
          <cell r="Z1607">
            <v>0</v>
          </cell>
          <cell r="AA1607">
            <v>0</v>
          </cell>
          <cell r="AB1607">
            <v>0</v>
          </cell>
          <cell r="AC1607">
            <v>0</v>
          </cell>
          <cell r="AD1607">
            <v>0</v>
          </cell>
        </row>
        <row r="1608">
          <cell r="B1608" t="str">
            <v>MASON CO-REGULATEDRESIDENTIALRECYONLY</v>
          </cell>
          <cell r="J1608" t="str">
            <v>RECYONLY</v>
          </cell>
          <cell r="K1608" t="str">
            <v>RECYCLE SERVICE ONLY</v>
          </cell>
          <cell r="S1608">
            <v>0</v>
          </cell>
          <cell r="T1608">
            <v>0</v>
          </cell>
          <cell r="U1608">
            <v>542.01</v>
          </cell>
          <cell r="V1608">
            <v>542.01</v>
          </cell>
          <cell r="W1608">
            <v>0</v>
          </cell>
          <cell r="X1608">
            <v>0</v>
          </cell>
          <cell r="Y1608">
            <v>0</v>
          </cell>
          <cell r="Z1608">
            <v>0</v>
          </cell>
          <cell r="AA1608">
            <v>0</v>
          </cell>
          <cell r="AB1608">
            <v>0</v>
          </cell>
          <cell r="AC1608">
            <v>0</v>
          </cell>
          <cell r="AD1608">
            <v>0</v>
          </cell>
        </row>
        <row r="1609">
          <cell r="B1609" t="str">
            <v>MASON CO-REGULATEDRESIDENTIALRECYR</v>
          </cell>
          <cell r="J1609" t="str">
            <v>RECYR</v>
          </cell>
          <cell r="K1609" t="str">
            <v>RESIDENTIAL RECYCLE</v>
          </cell>
          <cell r="S1609">
            <v>0</v>
          </cell>
          <cell r="T1609">
            <v>0</v>
          </cell>
          <cell r="U1609">
            <v>82533.175000000003</v>
          </cell>
          <cell r="V1609">
            <v>82533.175000000003</v>
          </cell>
          <cell r="W1609">
            <v>0</v>
          </cell>
          <cell r="X1609">
            <v>0</v>
          </cell>
          <cell r="Y1609">
            <v>0</v>
          </cell>
          <cell r="Z1609">
            <v>0</v>
          </cell>
          <cell r="AA1609">
            <v>0</v>
          </cell>
          <cell r="AB1609">
            <v>0</v>
          </cell>
          <cell r="AC1609">
            <v>0</v>
          </cell>
          <cell r="AD1609">
            <v>0</v>
          </cell>
        </row>
        <row r="1610">
          <cell r="B1610" t="str">
            <v>MASON CO-REGULATEDRESIDENTIALRECYRNB</v>
          </cell>
          <cell r="J1610" t="str">
            <v>RECYRNB</v>
          </cell>
          <cell r="K1610" t="str">
            <v>RECYCLE PROGRAM W/O BINS</v>
          </cell>
          <cell r="S1610">
            <v>0</v>
          </cell>
          <cell r="T1610">
            <v>0</v>
          </cell>
          <cell r="U1610">
            <v>91.6</v>
          </cell>
          <cell r="V1610">
            <v>91.6</v>
          </cell>
          <cell r="W1610">
            <v>0</v>
          </cell>
          <cell r="X1610">
            <v>0</v>
          </cell>
          <cell r="Y1610">
            <v>0</v>
          </cell>
          <cell r="Z1610">
            <v>0</v>
          </cell>
          <cell r="AA1610">
            <v>0</v>
          </cell>
          <cell r="AB1610">
            <v>0</v>
          </cell>
          <cell r="AC1610">
            <v>0</v>
          </cell>
          <cell r="AD1610">
            <v>0</v>
          </cell>
        </row>
        <row r="1611">
          <cell r="B1611" t="str">
            <v>MASON CO-REGULATEDRESIDENTIALSTAIR-RES</v>
          </cell>
          <cell r="J1611" t="str">
            <v>STAIR-RES</v>
          </cell>
          <cell r="K1611" t="str">
            <v>PER STAIR - RES</v>
          </cell>
          <cell r="S1611">
            <v>0</v>
          </cell>
          <cell r="T1611">
            <v>0</v>
          </cell>
          <cell r="U1611">
            <v>7.2</v>
          </cell>
          <cell r="V1611">
            <v>7.2</v>
          </cell>
          <cell r="W1611">
            <v>0</v>
          </cell>
          <cell r="X1611">
            <v>0</v>
          </cell>
          <cell r="Y1611">
            <v>0</v>
          </cell>
          <cell r="Z1611">
            <v>0</v>
          </cell>
          <cell r="AA1611">
            <v>0</v>
          </cell>
          <cell r="AB1611">
            <v>0</v>
          </cell>
          <cell r="AC1611">
            <v>0</v>
          </cell>
          <cell r="AD1611">
            <v>0</v>
          </cell>
        </row>
        <row r="1612">
          <cell r="B1612" t="str">
            <v>MASON CO-REGULATEDRESIDENTIALWLKNRE1</v>
          </cell>
          <cell r="J1612" t="str">
            <v>WLKNRE1</v>
          </cell>
          <cell r="K1612" t="str">
            <v>WALK IN 5'-25'-EOW</v>
          </cell>
          <cell r="S1612">
            <v>0</v>
          </cell>
          <cell r="T1612">
            <v>0</v>
          </cell>
          <cell r="U1612">
            <v>55.04</v>
          </cell>
          <cell r="V1612">
            <v>55.04</v>
          </cell>
          <cell r="W1612">
            <v>0</v>
          </cell>
          <cell r="X1612">
            <v>0</v>
          </cell>
          <cell r="Y1612">
            <v>0</v>
          </cell>
          <cell r="Z1612">
            <v>0</v>
          </cell>
          <cell r="AA1612">
            <v>0</v>
          </cell>
          <cell r="AB1612">
            <v>0</v>
          </cell>
          <cell r="AC1612">
            <v>0</v>
          </cell>
          <cell r="AD1612">
            <v>0</v>
          </cell>
        </row>
        <row r="1613">
          <cell r="B1613" t="str">
            <v>MASON CO-REGULATEDRESIDENTIALWLKNRM1</v>
          </cell>
          <cell r="J1613" t="str">
            <v>WLKNRM1</v>
          </cell>
          <cell r="K1613" t="str">
            <v>WALK IN 5'-25'-MTHLY</v>
          </cell>
          <cell r="S1613">
            <v>0</v>
          </cell>
          <cell r="T1613">
            <v>0</v>
          </cell>
          <cell r="U1613">
            <v>3.54</v>
          </cell>
          <cell r="V1613">
            <v>3.54</v>
          </cell>
          <cell r="W1613">
            <v>0</v>
          </cell>
          <cell r="X1613">
            <v>0</v>
          </cell>
          <cell r="Y1613">
            <v>0</v>
          </cell>
          <cell r="Z1613">
            <v>0</v>
          </cell>
          <cell r="AA1613">
            <v>0</v>
          </cell>
          <cell r="AB1613">
            <v>0</v>
          </cell>
          <cell r="AC1613">
            <v>0</v>
          </cell>
          <cell r="AD1613">
            <v>0</v>
          </cell>
        </row>
        <row r="1614">
          <cell r="B1614" t="str">
            <v>MASON CO-REGULATEDRESIDENTIALWLKNRW1</v>
          </cell>
          <cell r="J1614" t="str">
            <v>WLKNRW1</v>
          </cell>
          <cell r="K1614" t="str">
            <v>WALK IN 5'-25'</v>
          </cell>
          <cell r="S1614">
            <v>0</v>
          </cell>
          <cell r="T1614">
            <v>0</v>
          </cell>
          <cell r="U1614">
            <v>94.88</v>
          </cell>
          <cell r="V1614">
            <v>94.88</v>
          </cell>
          <cell r="W1614">
            <v>0</v>
          </cell>
          <cell r="X1614">
            <v>0</v>
          </cell>
          <cell r="Y1614">
            <v>0</v>
          </cell>
          <cell r="Z1614">
            <v>0</v>
          </cell>
          <cell r="AA1614">
            <v>0</v>
          </cell>
          <cell r="AB1614">
            <v>0</v>
          </cell>
          <cell r="AC1614">
            <v>0</v>
          </cell>
          <cell r="AD1614">
            <v>0</v>
          </cell>
        </row>
        <row r="1615">
          <cell r="B1615" t="str">
            <v>MASON CO-REGULATEDRESIDENTIALWLKNRW2</v>
          </cell>
          <cell r="J1615" t="str">
            <v>WLKNRW2</v>
          </cell>
          <cell r="K1615" t="str">
            <v>WALK IN OVER 25'</v>
          </cell>
          <cell r="S1615">
            <v>0</v>
          </cell>
          <cell r="T1615">
            <v>0</v>
          </cell>
          <cell r="U1615">
            <v>18.7</v>
          </cell>
          <cell r="V1615">
            <v>18.7</v>
          </cell>
          <cell r="W1615">
            <v>0</v>
          </cell>
          <cell r="X1615">
            <v>0</v>
          </cell>
          <cell r="Y1615">
            <v>0</v>
          </cell>
          <cell r="Z1615">
            <v>0</v>
          </cell>
          <cell r="AA1615">
            <v>0</v>
          </cell>
          <cell r="AB1615">
            <v>0</v>
          </cell>
          <cell r="AC1615">
            <v>0</v>
          </cell>
          <cell r="AD1615">
            <v>0</v>
          </cell>
        </row>
        <row r="1616">
          <cell r="B1616" t="str">
            <v>MASON CO-REGULATEDRESIDENTIAL32RE1</v>
          </cell>
          <cell r="J1616" t="str">
            <v>32RE1</v>
          </cell>
          <cell r="K1616" t="str">
            <v>1-32 GAL CAN-EOW SVC</v>
          </cell>
          <cell r="S1616">
            <v>0</v>
          </cell>
          <cell r="T1616">
            <v>0</v>
          </cell>
          <cell r="U1616">
            <v>-17.88</v>
          </cell>
          <cell r="V1616">
            <v>0</v>
          </cell>
          <cell r="W1616">
            <v>0</v>
          </cell>
          <cell r="X1616">
            <v>0</v>
          </cell>
          <cell r="Y1616">
            <v>0</v>
          </cell>
          <cell r="Z1616">
            <v>0</v>
          </cell>
          <cell r="AA1616">
            <v>0</v>
          </cell>
          <cell r="AB1616">
            <v>0</v>
          </cell>
          <cell r="AC1616">
            <v>0</v>
          </cell>
          <cell r="AD1616">
            <v>0</v>
          </cell>
        </row>
        <row r="1617">
          <cell r="B1617" t="str">
            <v>MASON CO-REGULATEDRESIDENTIAL35RE1</v>
          </cell>
          <cell r="J1617" t="str">
            <v>35RE1</v>
          </cell>
          <cell r="K1617" t="str">
            <v>1-35 GAL CART EOW SVC</v>
          </cell>
          <cell r="S1617">
            <v>0</v>
          </cell>
          <cell r="T1617">
            <v>0</v>
          </cell>
          <cell r="U1617">
            <v>-85.54</v>
          </cell>
          <cell r="V1617">
            <v>0</v>
          </cell>
          <cell r="W1617">
            <v>0</v>
          </cell>
          <cell r="X1617">
            <v>0</v>
          </cell>
          <cell r="Y1617">
            <v>0</v>
          </cell>
          <cell r="Z1617">
            <v>0</v>
          </cell>
          <cell r="AA1617">
            <v>0</v>
          </cell>
          <cell r="AB1617">
            <v>0</v>
          </cell>
          <cell r="AC1617">
            <v>0</v>
          </cell>
          <cell r="AD1617">
            <v>0</v>
          </cell>
        </row>
        <row r="1618">
          <cell r="B1618" t="str">
            <v>MASON CO-REGULATEDRESIDENTIAL35ROCC1</v>
          </cell>
          <cell r="J1618" t="str">
            <v>35ROCC1</v>
          </cell>
          <cell r="K1618" t="str">
            <v>1-35 GAL ON CALL PICKUP</v>
          </cell>
          <cell r="S1618">
            <v>0</v>
          </cell>
          <cell r="T1618">
            <v>0</v>
          </cell>
          <cell r="U1618">
            <v>19.2</v>
          </cell>
          <cell r="V1618">
            <v>0</v>
          </cell>
          <cell r="W1618">
            <v>0</v>
          </cell>
          <cell r="X1618">
            <v>0</v>
          </cell>
          <cell r="Y1618">
            <v>0</v>
          </cell>
          <cell r="Z1618">
            <v>0</v>
          </cell>
          <cell r="AA1618">
            <v>0</v>
          </cell>
          <cell r="AB1618">
            <v>0</v>
          </cell>
          <cell r="AC1618">
            <v>0</v>
          </cell>
          <cell r="AD1618">
            <v>0</v>
          </cell>
        </row>
        <row r="1619">
          <cell r="B1619" t="str">
            <v>MASON CO-REGULATEDRESIDENTIAL48ROCC1</v>
          </cell>
          <cell r="J1619" t="str">
            <v>48ROCC1</v>
          </cell>
          <cell r="K1619" t="str">
            <v>1-48 GAL ON CALL PICKUP</v>
          </cell>
          <cell r="S1619">
            <v>0</v>
          </cell>
          <cell r="T1619">
            <v>0</v>
          </cell>
          <cell r="U1619">
            <v>32.08</v>
          </cell>
          <cell r="V1619">
            <v>0</v>
          </cell>
          <cell r="W1619">
            <v>0</v>
          </cell>
          <cell r="X1619">
            <v>0</v>
          </cell>
          <cell r="Y1619">
            <v>0</v>
          </cell>
          <cell r="Z1619">
            <v>0</v>
          </cell>
          <cell r="AA1619">
            <v>0</v>
          </cell>
          <cell r="AB1619">
            <v>0</v>
          </cell>
          <cell r="AC1619">
            <v>0</v>
          </cell>
          <cell r="AD1619">
            <v>0</v>
          </cell>
        </row>
        <row r="1620">
          <cell r="B1620" t="str">
            <v>MASON CO-REGULATEDRESIDENTIAL48RW1</v>
          </cell>
          <cell r="J1620" t="str">
            <v>48RW1</v>
          </cell>
          <cell r="K1620" t="str">
            <v>1-48 GAL WEEKLY</v>
          </cell>
          <cell r="S1620">
            <v>0</v>
          </cell>
          <cell r="T1620">
            <v>0</v>
          </cell>
          <cell r="U1620">
            <v>-45.52</v>
          </cell>
          <cell r="V1620">
            <v>0</v>
          </cell>
          <cell r="W1620">
            <v>0</v>
          </cell>
          <cell r="X1620">
            <v>0</v>
          </cell>
          <cell r="Y1620">
            <v>0</v>
          </cell>
          <cell r="Z1620">
            <v>0</v>
          </cell>
          <cell r="AA1620">
            <v>0</v>
          </cell>
          <cell r="AB1620">
            <v>0</v>
          </cell>
          <cell r="AC1620">
            <v>0</v>
          </cell>
          <cell r="AD1620">
            <v>0</v>
          </cell>
        </row>
        <row r="1621">
          <cell r="B1621" t="str">
            <v>MASON CO-REGULATEDRESIDENTIAL96ROCC1</v>
          </cell>
          <cell r="J1621" t="str">
            <v>96ROCC1</v>
          </cell>
          <cell r="K1621" t="str">
            <v>1-96 GAL ON CALL PICKUP</v>
          </cell>
          <cell r="S1621">
            <v>0</v>
          </cell>
          <cell r="T1621">
            <v>0</v>
          </cell>
          <cell r="U1621">
            <v>81.69</v>
          </cell>
          <cell r="V1621">
            <v>0</v>
          </cell>
          <cell r="W1621">
            <v>0</v>
          </cell>
          <cell r="X1621">
            <v>0</v>
          </cell>
          <cell r="Y1621">
            <v>0</v>
          </cell>
          <cell r="Z1621">
            <v>0</v>
          </cell>
          <cell r="AA1621">
            <v>0</v>
          </cell>
          <cell r="AB1621">
            <v>0</v>
          </cell>
          <cell r="AC1621">
            <v>0</v>
          </cell>
          <cell r="AD1621">
            <v>0</v>
          </cell>
        </row>
        <row r="1622">
          <cell r="B1622" t="str">
            <v>MASON CO-REGULATEDRESIDENTIALDRVNRE1RECY</v>
          </cell>
          <cell r="J1622" t="str">
            <v>DRVNRE1RECY</v>
          </cell>
          <cell r="K1622" t="str">
            <v>DRIVE IN UP TO 250 EOW-RE</v>
          </cell>
          <cell r="S1622">
            <v>0</v>
          </cell>
          <cell r="T1622">
            <v>0</v>
          </cell>
          <cell r="U1622">
            <v>-1.32</v>
          </cell>
          <cell r="V1622">
            <v>0</v>
          </cell>
          <cell r="W1622">
            <v>0</v>
          </cell>
          <cell r="X1622">
            <v>0</v>
          </cell>
          <cell r="Y1622">
            <v>0</v>
          </cell>
          <cell r="Z1622">
            <v>0</v>
          </cell>
          <cell r="AA1622">
            <v>0</v>
          </cell>
          <cell r="AB1622">
            <v>0</v>
          </cell>
          <cell r="AC1622">
            <v>0</v>
          </cell>
          <cell r="AD1622">
            <v>0</v>
          </cell>
        </row>
        <row r="1623">
          <cell r="B1623" t="str">
            <v>MASON CO-REGULATEDRESIDENTIALDRVNRW1</v>
          </cell>
          <cell r="J1623" t="str">
            <v>DRVNRW1</v>
          </cell>
          <cell r="K1623" t="str">
            <v>DRIVE IN UP TO 250'</v>
          </cell>
          <cell r="S1623">
            <v>0</v>
          </cell>
          <cell r="T1623">
            <v>0</v>
          </cell>
          <cell r="U1623">
            <v>-2.4</v>
          </cell>
          <cell r="V1623">
            <v>0</v>
          </cell>
          <cell r="W1623">
            <v>0</v>
          </cell>
          <cell r="X1623">
            <v>0</v>
          </cell>
          <cell r="Y1623">
            <v>0</v>
          </cell>
          <cell r="Z1623">
            <v>0</v>
          </cell>
          <cell r="AA1623">
            <v>0</v>
          </cell>
          <cell r="AB1623">
            <v>0</v>
          </cell>
          <cell r="AC1623">
            <v>0</v>
          </cell>
          <cell r="AD1623">
            <v>0</v>
          </cell>
        </row>
        <row r="1624">
          <cell r="B1624" t="str">
            <v>MASON CO-REGULATEDRESIDENTIALEXPUR</v>
          </cell>
          <cell r="J1624" t="str">
            <v>EXPUR</v>
          </cell>
          <cell r="K1624" t="str">
            <v>EXTRA PICKUP</v>
          </cell>
          <cell r="S1624">
            <v>0</v>
          </cell>
          <cell r="T1624">
            <v>0</v>
          </cell>
          <cell r="U1624">
            <v>333.84</v>
          </cell>
          <cell r="V1624">
            <v>0</v>
          </cell>
          <cell r="W1624">
            <v>0</v>
          </cell>
          <cell r="X1624">
            <v>0</v>
          </cell>
          <cell r="Y1624">
            <v>0</v>
          </cell>
          <cell r="Z1624">
            <v>0</v>
          </cell>
          <cell r="AA1624">
            <v>0</v>
          </cell>
          <cell r="AB1624">
            <v>0</v>
          </cell>
          <cell r="AC1624">
            <v>0</v>
          </cell>
          <cell r="AD1624">
            <v>0</v>
          </cell>
        </row>
        <row r="1625">
          <cell r="B1625" t="str">
            <v>MASON CO-REGULATEDRESIDENTIALEXTRAR</v>
          </cell>
          <cell r="J1625" t="str">
            <v>EXTRAR</v>
          </cell>
          <cell r="K1625" t="str">
            <v>EXTRA CAN/BAGS</v>
          </cell>
          <cell r="S1625">
            <v>0</v>
          </cell>
          <cell r="T1625">
            <v>0</v>
          </cell>
          <cell r="U1625">
            <v>2640.48</v>
          </cell>
          <cell r="V1625">
            <v>0</v>
          </cell>
          <cell r="W1625">
            <v>0</v>
          </cell>
          <cell r="X1625">
            <v>0</v>
          </cell>
          <cell r="Y1625">
            <v>0</v>
          </cell>
          <cell r="Z1625">
            <v>0</v>
          </cell>
          <cell r="AA1625">
            <v>0</v>
          </cell>
          <cell r="AB1625">
            <v>0</v>
          </cell>
          <cell r="AC1625">
            <v>0</v>
          </cell>
          <cell r="AD1625">
            <v>0</v>
          </cell>
        </row>
        <row r="1626">
          <cell r="B1626" t="str">
            <v>MASON CO-REGULATEDRESIDENTIALOFOWR</v>
          </cell>
          <cell r="J1626" t="str">
            <v>OFOWR</v>
          </cell>
          <cell r="K1626" t="str">
            <v>OVERFILL/OVERWEIGHT CHG</v>
          </cell>
          <cell r="S1626">
            <v>0</v>
          </cell>
          <cell r="T1626">
            <v>0</v>
          </cell>
          <cell r="U1626">
            <v>1333.54</v>
          </cell>
          <cell r="V1626">
            <v>0</v>
          </cell>
          <cell r="W1626">
            <v>0</v>
          </cell>
          <cell r="X1626">
            <v>0</v>
          </cell>
          <cell r="Y1626">
            <v>0</v>
          </cell>
          <cell r="Z1626">
            <v>0</v>
          </cell>
          <cell r="AA1626">
            <v>0</v>
          </cell>
          <cell r="AB1626">
            <v>0</v>
          </cell>
          <cell r="AC1626">
            <v>0</v>
          </cell>
          <cell r="AD1626">
            <v>0</v>
          </cell>
        </row>
        <row r="1627">
          <cell r="B1627" t="str">
            <v>MASON CO-REGULATEDRESIDENTIALRECYCLECR</v>
          </cell>
          <cell r="J1627" t="str">
            <v>RECYCLECR</v>
          </cell>
          <cell r="K1627" t="str">
            <v>VALUE OF RECYCLABLES</v>
          </cell>
          <cell r="S1627">
            <v>0</v>
          </cell>
          <cell r="T1627">
            <v>0</v>
          </cell>
          <cell r="U1627">
            <v>7.73</v>
          </cell>
          <cell r="V1627">
            <v>0</v>
          </cell>
          <cell r="W1627">
            <v>0</v>
          </cell>
          <cell r="X1627">
            <v>0</v>
          </cell>
          <cell r="Y1627">
            <v>0</v>
          </cell>
          <cell r="Z1627">
            <v>0</v>
          </cell>
          <cell r="AA1627">
            <v>0</v>
          </cell>
          <cell r="AB1627">
            <v>0</v>
          </cell>
          <cell r="AC1627">
            <v>0</v>
          </cell>
          <cell r="AD1627">
            <v>0</v>
          </cell>
        </row>
        <row r="1628">
          <cell r="B1628" t="str">
            <v>MASON CO-REGULATEDRESIDENTIALRECYR</v>
          </cell>
          <cell r="J1628" t="str">
            <v>RECYR</v>
          </cell>
          <cell r="K1628" t="str">
            <v>RESIDENTIAL RECYCLE</v>
          </cell>
          <cell r="S1628">
            <v>0</v>
          </cell>
          <cell r="T1628">
            <v>0</v>
          </cell>
          <cell r="U1628">
            <v>-36.64</v>
          </cell>
          <cell r="V1628">
            <v>0</v>
          </cell>
          <cell r="W1628">
            <v>0</v>
          </cell>
          <cell r="X1628">
            <v>0</v>
          </cell>
          <cell r="Y1628">
            <v>0</v>
          </cell>
          <cell r="Z1628">
            <v>0</v>
          </cell>
          <cell r="AA1628">
            <v>0</v>
          </cell>
          <cell r="AB1628">
            <v>0</v>
          </cell>
          <cell r="AC1628">
            <v>0</v>
          </cell>
          <cell r="AD1628">
            <v>0</v>
          </cell>
        </row>
        <row r="1629">
          <cell r="B1629" t="str">
            <v>MASON CO-REGULATEDRESIDENTIALREDELIVER</v>
          </cell>
          <cell r="J1629" t="str">
            <v>REDELIVER</v>
          </cell>
          <cell r="K1629" t="str">
            <v>DELIVERY CHARGE</v>
          </cell>
          <cell r="S1629">
            <v>0</v>
          </cell>
          <cell r="T1629">
            <v>0</v>
          </cell>
          <cell r="U1629">
            <v>53.82</v>
          </cell>
          <cell r="V1629">
            <v>0</v>
          </cell>
          <cell r="W1629">
            <v>0</v>
          </cell>
          <cell r="X1629">
            <v>0</v>
          </cell>
          <cell r="Y1629">
            <v>0</v>
          </cell>
          <cell r="Z1629">
            <v>0</v>
          </cell>
          <cell r="AA1629">
            <v>0</v>
          </cell>
          <cell r="AB1629">
            <v>0</v>
          </cell>
          <cell r="AC1629">
            <v>0</v>
          </cell>
          <cell r="AD1629">
            <v>0</v>
          </cell>
        </row>
        <row r="1630">
          <cell r="B1630" t="str">
            <v>MASON CO-REGULATEDRESIDENTIALRESTART</v>
          </cell>
          <cell r="J1630" t="str">
            <v>RESTART</v>
          </cell>
          <cell r="K1630" t="str">
            <v>SERVICE RESTART FEE</v>
          </cell>
          <cell r="S1630">
            <v>0</v>
          </cell>
          <cell r="T1630">
            <v>0</v>
          </cell>
          <cell r="U1630">
            <v>33.270000000000003</v>
          </cell>
          <cell r="V1630">
            <v>0</v>
          </cell>
          <cell r="W1630">
            <v>0</v>
          </cell>
          <cell r="X1630">
            <v>0</v>
          </cell>
          <cell r="Y1630">
            <v>0</v>
          </cell>
          <cell r="Z1630">
            <v>0</v>
          </cell>
          <cell r="AA1630">
            <v>0</v>
          </cell>
          <cell r="AB1630">
            <v>0</v>
          </cell>
          <cell r="AC1630">
            <v>0</v>
          </cell>
          <cell r="AD1630">
            <v>0</v>
          </cell>
        </row>
        <row r="1631">
          <cell r="B1631" t="str">
            <v>MASON CO-REGULATEDRESIDENTIAL32RW1</v>
          </cell>
          <cell r="J1631" t="str">
            <v>32RW1</v>
          </cell>
          <cell r="K1631" t="str">
            <v>1-32 GAL CAN-WEEKLY SVC</v>
          </cell>
          <cell r="S1631">
            <v>0</v>
          </cell>
          <cell r="T1631">
            <v>0</v>
          </cell>
          <cell r="U1631">
            <v>34.69</v>
          </cell>
          <cell r="V1631">
            <v>0</v>
          </cell>
          <cell r="W1631">
            <v>0</v>
          </cell>
          <cell r="X1631">
            <v>0</v>
          </cell>
          <cell r="Y1631">
            <v>0</v>
          </cell>
          <cell r="Z1631">
            <v>0</v>
          </cell>
          <cell r="AA1631">
            <v>0</v>
          </cell>
          <cell r="AB1631">
            <v>0</v>
          </cell>
          <cell r="AC1631">
            <v>0</v>
          </cell>
          <cell r="AD1631">
            <v>0</v>
          </cell>
        </row>
        <row r="1632">
          <cell r="B1632" t="str">
            <v>MASON CO-REGULATEDRESIDENTIAL35ROCC1</v>
          </cell>
          <cell r="J1632" t="str">
            <v>35ROCC1</v>
          </cell>
          <cell r="K1632" t="str">
            <v>1-35 GAL ON CALL PICKUP</v>
          </cell>
          <cell r="S1632">
            <v>0</v>
          </cell>
          <cell r="T1632">
            <v>0</v>
          </cell>
          <cell r="U1632">
            <v>32</v>
          </cell>
          <cell r="V1632">
            <v>0</v>
          </cell>
          <cell r="W1632">
            <v>0</v>
          </cell>
          <cell r="X1632">
            <v>0</v>
          </cell>
          <cell r="Y1632">
            <v>0</v>
          </cell>
          <cell r="Z1632">
            <v>0</v>
          </cell>
          <cell r="AA1632">
            <v>0</v>
          </cell>
          <cell r="AB1632">
            <v>0</v>
          </cell>
          <cell r="AC1632">
            <v>0</v>
          </cell>
          <cell r="AD1632">
            <v>0</v>
          </cell>
        </row>
        <row r="1633">
          <cell r="B1633" t="str">
            <v>MASON CO-REGULATEDRESIDENTIAL35RW1</v>
          </cell>
          <cell r="J1633" t="str">
            <v>35RW1</v>
          </cell>
          <cell r="K1633" t="str">
            <v>1-35 GAL CART WEEKLY SVC</v>
          </cell>
          <cell r="S1633">
            <v>0</v>
          </cell>
          <cell r="T1633">
            <v>0</v>
          </cell>
          <cell r="U1633">
            <v>50.39</v>
          </cell>
          <cell r="V1633">
            <v>0</v>
          </cell>
          <cell r="W1633">
            <v>0</v>
          </cell>
          <cell r="X1633">
            <v>0</v>
          </cell>
          <cell r="Y1633">
            <v>0</v>
          </cell>
          <cell r="Z1633">
            <v>0</v>
          </cell>
          <cell r="AA1633">
            <v>0</v>
          </cell>
          <cell r="AB1633">
            <v>0</v>
          </cell>
          <cell r="AC1633">
            <v>0</v>
          </cell>
          <cell r="AD1633">
            <v>0</v>
          </cell>
        </row>
        <row r="1634">
          <cell r="B1634" t="str">
            <v>MASON CO-REGULATEDRESIDENTIAL48RW1</v>
          </cell>
          <cell r="J1634" t="str">
            <v>48RW1</v>
          </cell>
          <cell r="K1634" t="str">
            <v>1-48 GAL WEEKLY</v>
          </cell>
          <cell r="S1634">
            <v>0</v>
          </cell>
          <cell r="T1634">
            <v>0</v>
          </cell>
          <cell r="U1634">
            <v>11.49</v>
          </cell>
          <cell r="V1634">
            <v>0</v>
          </cell>
          <cell r="W1634">
            <v>0</v>
          </cell>
          <cell r="X1634">
            <v>0</v>
          </cell>
          <cell r="Y1634">
            <v>0</v>
          </cell>
          <cell r="Z1634">
            <v>0</v>
          </cell>
          <cell r="AA1634">
            <v>0</v>
          </cell>
          <cell r="AB1634">
            <v>0</v>
          </cell>
          <cell r="AC1634">
            <v>0</v>
          </cell>
          <cell r="AD1634">
            <v>0</v>
          </cell>
        </row>
        <row r="1635">
          <cell r="B1635" t="str">
            <v>MASON CO-REGULATEDRESIDENTIAL96RE1</v>
          </cell>
          <cell r="J1635" t="str">
            <v>96RE1</v>
          </cell>
          <cell r="K1635" t="str">
            <v>1-96 GAL EOW</v>
          </cell>
          <cell r="S1635">
            <v>0</v>
          </cell>
          <cell r="T1635">
            <v>0</v>
          </cell>
          <cell r="U1635">
            <v>42.52</v>
          </cell>
          <cell r="V1635">
            <v>0</v>
          </cell>
          <cell r="W1635">
            <v>0</v>
          </cell>
          <cell r="X1635">
            <v>0</v>
          </cell>
          <cell r="Y1635">
            <v>0</v>
          </cell>
          <cell r="Z1635">
            <v>0</v>
          </cell>
          <cell r="AA1635">
            <v>0</v>
          </cell>
          <cell r="AB1635">
            <v>0</v>
          </cell>
          <cell r="AC1635">
            <v>0</v>
          </cell>
          <cell r="AD1635">
            <v>0</v>
          </cell>
        </row>
        <row r="1636">
          <cell r="B1636" t="str">
            <v>MASON CO-REGULATEDRESIDENTIAL96ROCC1</v>
          </cell>
          <cell r="J1636" t="str">
            <v>96ROCC1</v>
          </cell>
          <cell r="K1636" t="str">
            <v>1-96 GAL ON CALL PICKUP</v>
          </cell>
          <cell r="S1636">
            <v>0</v>
          </cell>
          <cell r="T1636">
            <v>0</v>
          </cell>
          <cell r="U1636">
            <v>11.67</v>
          </cell>
          <cell r="V1636">
            <v>0</v>
          </cell>
          <cell r="W1636">
            <v>0</v>
          </cell>
          <cell r="X1636">
            <v>0</v>
          </cell>
          <cell r="Y1636">
            <v>0</v>
          </cell>
          <cell r="Z1636">
            <v>0</v>
          </cell>
          <cell r="AA1636">
            <v>0</v>
          </cell>
          <cell r="AB1636">
            <v>0</v>
          </cell>
          <cell r="AC1636">
            <v>0</v>
          </cell>
          <cell r="AD1636">
            <v>0</v>
          </cell>
        </row>
        <row r="1637">
          <cell r="B1637" t="str">
            <v>MASON CO-REGULATEDRESIDENTIAL96RW1</v>
          </cell>
          <cell r="J1637" t="str">
            <v>96RW1</v>
          </cell>
          <cell r="K1637" t="str">
            <v>1-96 GAL CART WEEKLY SVC</v>
          </cell>
          <cell r="S1637">
            <v>0</v>
          </cell>
          <cell r="T1637">
            <v>0</v>
          </cell>
          <cell r="U1637">
            <v>126.6</v>
          </cell>
          <cell r="V1637">
            <v>0</v>
          </cell>
          <cell r="W1637">
            <v>0</v>
          </cell>
          <cell r="X1637">
            <v>0</v>
          </cell>
          <cell r="Y1637">
            <v>0</v>
          </cell>
          <cell r="Z1637">
            <v>0</v>
          </cell>
          <cell r="AA1637">
            <v>0</v>
          </cell>
          <cell r="AB1637">
            <v>0</v>
          </cell>
          <cell r="AC1637">
            <v>0</v>
          </cell>
          <cell r="AD1637">
            <v>0</v>
          </cell>
        </row>
        <row r="1638">
          <cell r="B1638" t="str">
            <v>MASON CO-REGULATEDRESIDENTIALDRVNRE1RECYMA</v>
          </cell>
          <cell r="J1638" t="str">
            <v>DRVNRE1RECYMA</v>
          </cell>
          <cell r="K1638" t="str">
            <v>DRIVE IN UP TO 250 EOW-RE</v>
          </cell>
          <cell r="S1638">
            <v>0</v>
          </cell>
          <cell r="T1638">
            <v>0</v>
          </cell>
          <cell r="U1638">
            <v>63.12</v>
          </cell>
          <cell r="V1638">
            <v>0</v>
          </cell>
          <cell r="W1638">
            <v>0</v>
          </cell>
          <cell r="X1638">
            <v>0</v>
          </cell>
          <cell r="Y1638">
            <v>0</v>
          </cell>
          <cell r="Z1638">
            <v>0</v>
          </cell>
          <cell r="AA1638">
            <v>0</v>
          </cell>
          <cell r="AB1638">
            <v>0</v>
          </cell>
          <cell r="AC1638">
            <v>0</v>
          </cell>
          <cell r="AD1638">
            <v>0</v>
          </cell>
        </row>
        <row r="1639">
          <cell r="B1639" t="str">
            <v>MASON CO-REGULATEDRESIDENTIALDRVNRE2RECYMA</v>
          </cell>
          <cell r="J1639" t="str">
            <v>DRVNRE2RECYMA</v>
          </cell>
          <cell r="K1639" t="str">
            <v>DRIVE IN OVER 250 EOW-REC</v>
          </cell>
          <cell r="S1639">
            <v>0</v>
          </cell>
          <cell r="T1639">
            <v>0</v>
          </cell>
          <cell r="U1639">
            <v>9.9</v>
          </cell>
          <cell r="V1639">
            <v>0</v>
          </cell>
          <cell r="W1639">
            <v>0</v>
          </cell>
          <cell r="X1639">
            <v>0</v>
          </cell>
          <cell r="Y1639">
            <v>0</v>
          </cell>
          <cell r="Z1639">
            <v>0</v>
          </cell>
          <cell r="AA1639">
            <v>0</v>
          </cell>
          <cell r="AB1639">
            <v>0</v>
          </cell>
          <cell r="AC1639">
            <v>0</v>
          </cell>
          <cell r="AD1639">
            <v>0</v>
          </cell>
        </row>
        <row r="1640">
          <cell r="B1640" t="str">
            <v>MASON CO-REGULATEDRESIDENTIALDRVNRM1RECYMA</v>
          </cell>
          <cell r="J1640" t="str">
            <v>DRVNRM1RECYMA</v>
          </cell>
          <cell r="K1640" t="str">
            <v>DRIVE IN UP TO 125 MONTHL</v>
          </cell>
          <cell r="S1640">
            <v>0</v>
          </cell>
          <cell r="T1640">
            <v>0</v>
          </cell>
          <cell r="U1640">
            <v>1.1000000000000001</v>
          </cell>
          <cell r="V1640">
            <v>0</v>
          </cell>
          <cell r="W1640">
            <v>0</v>
          </cell>
          <cell r="X1640">
            <v>0</v>
          </cell>
          <cell r="Y1640">
            <v>0</v>
          </cell>
          <cell r="Z1640">
            <v>0</v>
          </cell>
          <cell r="AA1640">
            <v>0</v>
          </cell>
          <cell r="AB1640">
            <v>0</v>
          </cell>
          <cell r="AC1640">
            <v>0</v>
          </cell>
          <cell r="AD1640">
            <v>0</v>
          </cell>
        </row>
        <row r="1641">
          <cell r="B1641" t="str">
            <v>MASON CO-REGULATEDRESIDENTIALRECYCLECR</v>
          </cell>
          <cell r="J1641" t="str">
            <v>RECYCLECR</v>
          </cell>
          <cell r="K1641" t="str">
            <v>VALUE OF RECYCLABLES</v>
          </cell>
          <cell r="S1641">
            <v>0</v>
          </cell>
          <cell r="T1641">
            <v>0</v>
          </cell>
          <cell r="U1641">
            <v>-25.09</v>
          </cell>
          <cell r="V1641">
            <v>0</v>
          </cell>
          <cell r="W1641">
            <v>0</v>
          </cell>
          <cell r="X1641">
            <v>0</v>
          </cell>
          <cell r="Y1641">
            <v>0</v>
          </cell>
          <cell r="Z1641">
            <v>0</v>
          </cell>
          <cell r="AA1641">
            <v>0</v>
          </cell>
          <cell r="AB1641">
            <v>0</v>
          </cell>
          <cell r="AC1641">
            <v>0</v>
          </cell>
          <cell r="AD1641">
            <v>0</v>
          </cell>
        </row>
        <row r="1642">
          <cell r="B1642" t="str">
            <v>MASON CO-REGULATEDRESIDENTIALRECYR</v>
          </cell>
          <cell r="J1642" t="str">
            <v>RECYR</v>
          </cell>
          <cell r="K1642" t="str">
            <v>RESIDENTIAL RECYCLE</v>
          </cell>
          <cell r="S1642">
            <v>0</v>
          </cell>
          <cell r="T1642">
            <v>0</v>
          </cell>
          <cell r="U1642">
            <v>119.08</v>
          </cell>
          <cell r="V1642">
            <v>0</v>
          </cell>
          <cell r="W1642">
            <v>0</v>
          </cell>
          <cell r="X1642">
            <v>0</v>
          </cell>
          <cell r="Y1642">
            <v>0</v>
          </cell>
          <cell r="Z1642">
            <v>0</v>
          </cell>
          <cell r="AA1642">
            <v>0</v>
          </cell>
          <cell r="AB1642">
            <v>0</v>
          </cell>
          <cell r="AC1642">
            <v>0</v>
          </cell>
          <cell r="AD1642">
            <v>0</v>
          </cell>
        </row>
        <row r="1643">
          <cell r="B1643" t="str">
            <v>MASON CO-REGULATEDRESIDENTIAL32ROCPU</v>
          </cell>
          <cell r="J1643" t="str">
            <v>32ROCPU</v>
          </cell>
          <cell r="K1643" t="str">
            <v>1-32 GAL CAN-ON CALL SVC</v>
          </cell>
          <cell r="S1643">
            <v>0</v>
          </cell>
          <cell r="T1643">
            <v>0</v>
          </cell>
          <cell r="U1643">
            <v>4.9800000000000004</v>
          </cell>
          <cell r="V1643">
            <v>0</v>
          </cell>
          <cell r="W1643">
            <v>0</v>
          </cell>
          <cell r="X1643">
            <v>0</v>
          </cell>
          <cell r="Y1643">
            <v>0</v>
          </cell>
          <cell r="Z1643">
            <v>0</v>
          </cell>
          <cell r="AA1643">
            <v>0</v>
          </cell>
          <cell r="AB1643">
            <v>0</v>
          </cell>
          <cell r="AC1643">
            <v>0</v>
          </cell>
          <cell r="AD1643">
            <v>0</v>
          </cell>
        </row>
        <row r="1644">
          <cell r="B1644" t="str">
            <v>MASON CO-REGULATEDRESIDENTIAL35ROCC1</v>
          </cell>
          <cell r="J1644" t="str">
            <v>35ROCC1</v>
          </cell>
          <cell r="K1644" t="str">
            <v>1-35 GAL ON CALL PICKUP</v>
          </cell>
          <cell r="S1644">
            <v>0</v>
          </cell>
          <cell r="T1644">
            <v>0</v>
          </cell>
          <cell r="U1644">
            <v>1843.2</v>
          </cell>
          <cell r="V1644">
            <v>0</v>
          </cell>
          <cell r="W1644">
            <v>0</v>
          </cell>
          <cell r="X1644">
            <v>0</v>
          </cell>
          <cell r="Y1644">
            <v>0</v>
          </cell>
          <cell r="Z1644">
            <v>0</v>
          </cell>
          <cell r="AA1644">
            <v>0</v>
          </cell>
          <cell r="AB1644">
            <v>0</v>
          </cell>
          <cell r="AC1644">
            <v>0</v>
          </cell>
          <cell r="AD1644">
            <v>0</v>
          </cell>
        </row>
        <row r="1645">
          <cell r="B1645" t="str">
            <v>MASON CO-REGULATEDRESIDENTIAL48ROCC1</v>
          </cell>
          <cell r="J1645" t="str">
            <v>48ROCC1</v>
          </cell>
          <cell r="K1645" t="str">
            <v>1-48 GAL ON CALL PICKUP</v>
          </cell>
          <cell r="S1645">
            <v>0</v>
          </cell>
          <cell r="T1645">
            <v>0</v>
          </cell>
          <cell r="U1645">
            <v>88.22</v>
          </cell>
          <cell r="V1645">
            <v>0</v>
          </cell>
          <cell r="W1645">
            <v>0</v>
          </cell>
          <cell r="X1645">
            <v>0</v>
          </cell>
          <cell r="Y1645">
            <v>0</v>
          </cell>
          <cell r="Z1645">
            <v>0</v>
          </cell>
          <cell r="AA1645">
            <v>0</v>
          </cell>
          <cell r="AB1645">
            <v>0</v>
          </cell>
          <cell r="AC1645">
            <v>0</v>
          </cell>
          <cell r="AD1645">
            <v>0</v>
          </cell>
        </row>
        <row r="1646">
          <cell r="B1646" t="str">
            <v>MASON CO-REGULATEDRESIDENTIAL64ROCC1</v>
          </cell>
          <cell r="J1646" t="str">
            <v>64ROCC1</v>
          </cell>
          <cell r="K1646" t="str">
            <v>1-64 GAL ON CALL PICKUP</v>
          </cell>
          <cell r="S1646">
            <v>0</v>
          </cell>
          <cell r="T1646">
            <v>0</v>
          </cell>
          <cell r="U1646">
            <v>85.23</v>
          </cell>
          <cell r="V1646">
            <v>0</v>
          </cell>
          <cell r="W1646">
            <v>0</v>
          </cell>
          <cell r="X1646">
            <v>0</v>
          </cell>
          <cell r="Y1646">
            <v>0</v>
          </cell>
          <cell r="Z1646">
            <v>0</v>
          </cell>
          <cell r="AA1646">
            <v>0</v>
          </cell>
          <cell r="AB1646">
            <v>0</v>
          </cell>
          <cell r="AC1646">
            <v>0</v>
          </cell>
          <cell r="AD1646">
            <v>0</v>
          </cell>
        </row>
        <row r="1647">
          <cell r="B1647" t="str">
            <v>MASON CO-REGULATEDRESIDENTIAL96ROCC1</v>
          </cell>
          <cell r="J1647" t="str">
            <v>96ROCC1</v>
          </cell>
          <cell r="K1647" t="str">
            <v>1-96 GAL ON CALL PICKUP</v>
          </cell>
          <cell r="S1647">
            <v>0</v>
          </cell>
          <cell r="T1647">
            <v>0</v>
          </cell>
          <cell r="U1647">
            <v>326.76</v>
          </cell>
          <cell r="V1647">
            <v>0</v>
          </cell>
          <cell r="W1647">
            <v>0</v>
          </cell>
          <cell r="X1647">
            <v>0</v>
          </cell>
          <cell r="Y1647">
            <v>0</v>
          </cell>
          <cell r="Z1647">
            <v>0</v>
          </cell>
          <cell r="AA1647">
            <v>0</v>
          </cell>
          <cell r="AB1647">
            <v>0</v>
          </cell>
          <cell r="AC1647">
            <v>0</v>
          </cell>
          <cell r="AD1647">
            <v>0</v>
          </cell>
        </row>
        <row r="1648">
          <cell r="B1648" t="str">
            <v>MASON CO-REGULATEDRESIDENTIALDRVNRE2RECY</v>
          </cell>
          <cell r="J1648" t="str">
            <v>DRVNRE2RECY</v>
          </cell>
          <cell r="K1648" t="str">
            <v>DRIVE IN OVER 250 EOW-REC</v>
          </cell>
          <cell r="S1648">
            <v>0</v>
          </cell>
          <cell r="T1648">
            <v>0</v>
          </cell>
          <cell r="U1648">
            <v>1.65</v>
          </cell>
          <cell r="V1648">
            <v>0</v>
          </cell>
          <cell r="W1648">
            <v>0</v>
          </cell>
          <cell r="X1648">
            <v>0</v>
          </cell>
          <cell r="Y1648">
            <v>0</v>
          </cell>
          <cell r="Z1648">
            <v>0</v>
          </cell>
          <cell r="AA1648">
            <v>0</v>
          </cell>
          <cell r="AB1648">
            <v>0</v>
          </cell>
          <cell r="AC1648">
            <v>0</v>
          </cell>
          <cell r="AD1648">
            <v>0</v>
          </cell>
        </row>
        <row r="1649">
          <cell r="B1649" t="str">
            <v>MASON CO-REGULATEDRESIDENTIALDRVNRM2</v>
          </cell>
          <cell r="J1649" t="str">
            <v>DRVNRM2</v>
          </cell>
          <cell r="K1649" t="str">
            <v>DRIVE IN OVER 250'-MTHLY</v>
          </cell>
          <cell r="S1649">
            <v>0</v>
          </cell>
          <cell r="T1649">
            <v>0</v>
          </cell>
          <cell r="U1649">
            <v>1.4</v>
          </cell>
          <cell r="V1649">
            <v>0</v>
          </cell>
          <cell r="W1649">
            <v>0</v>
          </cell>
          <cell r="X1649">
            <v>0</v>
          </cell>
          <cell r="Y1649">
            <v>0</v>
          </cell>
          <cell r="Z1649">
            <v>0</v>
          </cell>
          <cell r="AA1649">
            <v>0</v>
          </cell>
          <cell r="AB1649">
            <v>0</v>
          </cell>
          <cell r="AC1649">
            <v>0</v>
          </cell>
          <cell r="AD1649">
            <v>0</v>
          </cell>
        </row>
        <row r="1650">
          <cell r="B1650" t="str">
            <v>MASON CO-REGULATEDRESIDENTIALEXPUR</v>
          </cell>
          <cell r="J1650" t="str">
            <v>EXPUR</v>
          </cell>
          <cell r="K1650" t="str">
            <v>EXTRA PICKUP</v>
          </cell>
          <cell r="S1650">
            <v>0</v>
          </cell>
          <cell r="T1650">
            <v>0</v>
          </cell>
          <cell r="U1650">
            <v>44.6</v>
          </cell>
          <cell r="V1650">
            <v>0</v>
          </cell>
          <cell r="W1650">
            <v>0</v>
          </cell>
          <cell r="X1650">
            <v>0</v>
          </cell>
          <cell r="Y1650">
            <v>0</v>
          </cell>
          <cell r="Z1650">
            <v>0</v>
          </cell>
          <cell r="AA1650">
            <v>0</v>
          </cell>
          <cell r="AB1650">
            <v>0</v>
          </cell>
          <cell r="AC1650">
            <v>0</v>
          </cell>
          <cell r="AD1650">
            <v>0</v>
          </cell>
        </row>
        <row r="1651">
          <cell r="B1651" t="str">
            <v>MASON CO-REGULATEDRESIDENTIALEXTRAR</v>
          </cell>
          <cell r="J1651" t="str">
            <v>EXTRAR</v>
          </cell>
          <cell r="K1651" t="str">
            <v>EXTRA CAN/BAGS</v>
          </cell>
          <cell r="S1651">
            <v>0</v>
          </cell>
          <cell r="T1651">
            <v>0</v>
          </cell>
          <cell r="U1651">
            <v>71.36</v>
          </cell>
          <cell r="V1651">
            <v>0</v>
          </cell>
          <cell r="W1651">
            <v>0</v>
          </cell>
          <cell r="X1651">
            <v>0</v>
          </cell>
          <cell r="Y1651">
            <v>0</v>
          </cell>
          <cell r="Z1651">
            <v>0</v>
          </cell>
          <cell r="AA1651">
            <v>0</v>
          </cell>
          <cell r="AB1651">
            <v>0</v>
          </cell>
          <cell r="AC1651">
            <v>0</v>
          </cell>
          <cell r="AD1651">
            <v>0</v>
          </cell>
        </row>
        <row r="1652">
          <cell r="B1652" t="str">
            <v>MASON CO-REGULATEDRESIDENTIALOFOWR</v>
          </cell>
          <cell r="J1652" t="str">
            <v>OFOWR</v>
          </cell>
          <cell r="K1652" t="str">
            <v>OVERFILL/OVERWEIGHT CHG</v>
          </cell>
          <cell r="S1652">
            <v>0</v>
          </cell>
          <cell r="T1652">
            <v>0</v>
          </cell>
          <cell r="U1652">
            <v>22.3</v>
          </cell>
          <cell r="V1652">
            <v>0</v>
          </cell>
          <cell r="W1652">
            <v>0</v>
          </cell>
          <cell r="X1652">
            <v>0</v>
          </cell>
          <cell r="Y1652">
            <v>0</v>
          </cell>
          <cell r="Z1652">
            <v>0</v>
          </cell>
          <cell r="AA1652">
            <v>0</v>
          </cell>
          <cell r="AB1652">
            <v>0</v>
          </cell>
          <cell r="AC1652">
            <v>0</v>
          </cell>
          <cell r="AD1652">
            <v>0</v>
          </cell>
        </row>
        <row r="1653">
          <cell r="B1653" t="str">
            <v>MASON CO-REGULATEDRESIDENTIALREDELIVER</v>
          </cell>
          <cell r="J1653" t="str">
            <v>REDELIVER</v>
          </cell>
          <cell r="K1653" t="str">
            <v>DELIVERY CHARGE</v>
          </cell>
          <cell r="S1653">
            <v>0</v>
          </cell>
          <cell r="T1653">
            <v>0</v>
          </cell>
          <cell r="U1653">
            <v>70.760000000000005</v>
          </cell>
          <cell r="V1653">
            <v>0</v>
          </cell>
          <cell r="W1653">
            <v>0</v>
          </cell>
          <cell r="X1653">
            <v>0</v>
          </cell>
          <cell r="Y1653">
            <v>0</v>
          </cell>
          <cell r="Z1653">
            <v>0</v>
          </cell>
          <cell r="AA1653">
            <v>0</v>
          </cell>
          <cell r="AB1653">
            <v>0</v>
          </cell>
          <cell r="AC1653">
            <v>0</v>
          </cell>
          <cell r="AD1653">
            <v>0</v>
          </cell>
        </row>
        <row r="1654">
          <cell r="B1654" t="str">
            <v>MASON CO-REGULATEDRESIDENTIALRESTART</v>
          </cell>
          <cell r="J1654" t="str">
            <v>RESTART</v>
          </cell>
          <cell r="K1654" t="str">
            <v>SERVICE RESTART FEE</v>
          </cell>
          <cell r="S1654">
            <v>0</v>
          </cell>
          <cell r="T1654">
            <v>0</v>
          </cell>
          <cell r="U1654">
            <v>5.31</v>
          </cell>
          <cell r="V1654">
            <v>0</v>
          </cell>
          <cell r="W1654">
            <v>0</v>
          </cell>
          <cell r="X1654">
            <v>0</v>
          </cell>
          <cell r="Y1654">
            <v>0</v>
          </cell>
          <cell r="Z1654">
            <v>0</v>
          </cell>
          <cell r="AA1654">
            <v>0</v>
          </cell>
          <cell r="AB1654">
            <v>0</v>
          </cell>
          <cell r="AC1654">
            <v>0</v>
          </cell>
          <cell r="AD1654">
            <v>0</v>
          </cell>
        </row>
        <row r="1655">
          <cell r="B1655" t="str">
            <v>MASON CO-REGULATEDRESIDENTIALWLKNRE1</v>
          </cell>
          <cell r="J1655" t="str">
            <v>WLKNRE1</v>
          </cell>
          <cell r="K1655" t="str">
            <v>WALK IN 5'-25'-EOW</v>
          </cell>
          <cell r="S1655">
            <v>0</v>
          </cell>
          <cell r="T1655">
            <v>0</v>
          </cell>
          <cell r="U1655">
            <v>0.64</v>
          </cell>
          <cell r="V1655">
            <v>0</v>
          </cell>
          <cell r="W1655">
            <v>0</v>
          </cell>
          <cell r="X1655">
            <v>0</v>
          </cell>
          <cell r="Y1655">
            <v>0</v>
          </cell>
          <cell r="Z1655">
            <v>0</v>
          </cell>
          <cell r="AA1655">
            <v>0</v>
          </cell>
          <cell r="AB1655">
            <v>0</v>
          </cell>
          <cell r="AC1655">
            <v>0</v>
          </cell>
          <cell r="AD1655">
            <v>0</v>
          </cell>
        </row>
        <row r="1656">
          <cell r="B1656" t="str">
            <v>MASON CO-REGULATEDROLLOFFROLID</v>
          </cell>
          <cell r="J1656" t="str">
            <v>ROLID</v>
          </cell>
          <cell r="K1656" t="str">
            <v>ROLL OFF-LID</v>
          </cell>
          <cell r="S1656">
            <v>0</v>
          </cell>
          <cell r="T1656">
            <v>0</v>
          </cell>
          <cell r="U1656">
            <v>266.45999999999998</v>
          </cell>
          <cell r="V1656">
            <v>0</v>
          </cell>
          <cell r="W1656">
            <v>0</v>
          </cell>
          <cell r="X1656">
            <v>0</v>
          </cell>
          <cell r="Y1656">
            <v>0</v>
          </cell>
          <cell r="Z1656">
            <v>0</v>
          </cell>
          <cell r="AA1656">
            <v>0</v>
          </cell>
          <cell r="AB1656">
            <v>0</v>
          </cell>
          <cell r="AC1656">
            <v>0</v>
          </cell>
          <cell r="AD1656">
            <v>0</v>
          </cell>
        </row>
        <row r="1657">
          <cell r="B1657" t="str">
            <v>MASON CO-REGULATEDROLLOFFRORENT10D</v>
          </cell>
          <cell r="J1657" t="str">
            <v>RORENT10D</v>
          </cell>
          <cell r="K1657" t="str">
            <v>10YD ROLL OFF DAILY RENT</v>
          </cell>
          <cell r="S1657">
            <v>0</v>
          </cell>
          <cell r="T1657">
            <v>0</v>
          </cell>
          <cell r="U1657">
            <v>279</v>
          </cell>
          <cell r="V1657">
            <v>0</v>
          </cell>
          <cell r="W1657">
            <v>0</v>
          </cell>
          <cell r="X1657">
            <v>0</v>
          </cell>
          <cell r="Y1657">
            <v>0</v>
          </cell>
          <cell r="Z1657">
            <v>0</v>
          </cell>
          <cell r="AA1657">
            <v>0</v>
          </cell>
          <cell r="AB1657">
            <v>0</v>
          </cell>
          <cell r="AC1657">
            <v>0</v>
          </cell>
          <cell r="AD1657">
            <v>0</v>
          </cell>
        </row>
        <row r="1658">
          <cell r="B1658" t="str">
            <v>MASON CO-REGULATEDROLLOFFRORENT10M</v>
          </cell>
          <cell r="J1658" t="str">
            <v>RORENT10M</v>
          </cell>
          <cell r="K1658" t="str">
            <v>10YD ROLL OFF MTHLY RENT</v>
          </cell>
          <cell r="S1658">
            <v>0</v>
          </cell>
          <cell r="T1658">
            <v>0</v>
          </cell>
          <cell r="U1658">
            <v>83.93</v>
          </cell>
          <cell r="V1658">
            <v>0</v>
          </cell>
          <cell r="W1658">
            <v>0</v>
          </cell>
          <cell r="X1658">
            <v>0</v>
          </cell>
          <cell r="Y1658">
            <v>0</v>
          </cell>
          <cell r="Z1658">
            <v>0</v>
          </cell>
          <cell r="AA1658">
            <v>0</v>
          </cell>
          <cell r="AB1658">
            <v>0</v>
          </cell>
          <cell r="AC1658">
            <v>0</v>
          </cell>
          <cell r="AD1658">
            <v>0</v>
          </cell>
        </row>
        <row r="1659">
          <cell r="B1659" t="str">
            <v>MASON CO-REGULATEDROLLOFFRORENT20D</v>
          </cell>
          <cell r="J1659" t="str">
            <v>RORENT20D</v>
          </cell>
          <cell r="K1659" t="str">
            <v>20YD ROLL OFF-DAILY RENT</v>
          </cell>
          <cell r="S1659">
            <v>0</v>
          </cell>
          <cell r="T1659">
            <v>0</v>
          </cell>
          <cell r="U1659">
            <v>1574.62</v>
          </cell>
          <cell r="V1659">
            <v>0</v>
          </cell>
          <cell r="W1659">
            <v>0</v>
          </cell>
          <cell r="X1659">
            <v>0</v>
          </cell>
          <cell r="Y1659">
            <v>0</v>
          </cell>
          <cell r="Z1659">
            <v>0</v>
          </cell>
          <cell r="AA1659">
            <v>0</v>
          </cell>
          <cell r="AB1659">
            <v>0</v>
          </cell>
          <cell r="AC1659">
            <v>0</v>
          </cell>
          <cell r="AD1659">
            <v>0</v>
          </cell>
        </row>
        <row r="1660">
          <cell r="B1660" t="str">
            <v>MASON CO-REGULATEDROLLOFFRORENT20M</v>
          </cell>
          <cell r="J1660" t="str">
            <v>RORENT20M</v>
          </cell>
          <cell r="K1660" t="str">
            <v>20YD ROLL OFF-MNTHLY RENT</v>
          </cell>
          <cell r="S1660">
            <v>0</v>
          </cell>
          <cell r="T1660">
            <v>0</v>
          </cell>
          <cell r="U1660">
            <v>1949.6</v>
          </cell>
          <cell r="V1660">
            <v>0</v>
          </cell>
          <cell r="W1660">
            <v>0</v>
          </cell>
          <cell r="X1660">
            <v>0</v>
          </cell>
          <cell r="Y1660">
            <v>0</v>
          </cell>
          <cell r="Z1660">
            <v>0</v>
          </cell>
          <cell r="AA1660">
            <v>0</v>
          </cell>
          <cell r="AB1660">
            <v>0</v>
          </cell>
          <cell r="AC1660">
            <v>0</v>
          </cell>
          <cell r="AD1660">
            <v>0</v>
          </cell>
        </row>
        <row r="1661">
          <cell r="B1661" t="str">
            <v>MASON CO-REGULATEDROLLOFFRORENT40D</v>
          </cell>
          <cell r="J1661" t="str">
            <v>RORENT40D</v>
          </cell>
          <cell r="K1661" t="str">
            <v>40YD ROLL OFF-DAILY RENT</v>
          </cell>
          <cell r="S1661">
            <v>0</v>
          </cell>
          <cell r="T1661">
            <v>0</v>
          </cell>
          <cell r="U1661">
            <v>2343.66</v>
          </cell>
          <cell r="V1661">
            <v>0</v>
          </cell>
          <cell r="W1661">
            <v>0</v>
          </cell>
          <cell r="X1661">
            <v>0</v>
          </cell>
          <cell r="Y1661">
            <v>0</v>
          </cell>
          <cell r="Z1661">
            <v>0</v>
          </cell>
          <cell r="AA1661">
            <v>0</v>
          </cell>
          <cell r="AB1661">
            <v>0</v>
          </cell>
          <cell r="AC1661">
            <v>0</v>
          </cell>
          <cell r="AD1661">
            <v>0</v>
          </cell>
        </row>
        <row r="1662">
          <cell r="B1662" t="str">
            <v>MASON CO-REGULATEDROLLOFFRORENT40M</v>
          </cell>
          <cell r="J1662" t="str">
            <v>RORENT40M</v>
          </cell>
          <cell r="K1662" t="str">
            <v>40YD ROLL OFF-MNTHLY RENT</v>
          </cell>
          <cell r="S1662">
            <v>0</v>
          </cell>
          <cell r="T1662">
            <v>0</v>
          </cell>
          <cell r="U1662">
            <v>331.48</v>
          </cell>
          <cell r="V1662">
            <v>0</v>
          </cell>
          <cell r="W1662">
            <v>0</v>
          </cell>
          <cell r="X1662">
            <v>0</v>
          </cell>
          <cell r="Y1662">
            <v>0</v>
          </cell>
          <cell r="Z1662">
            <v>0</v>
          </cell>
          <cell r="AA1662">
            <v>0</v>
          </cell>
          <cell r="AB1662">
            <v>0</v>
          </cell>
          <cell r="AC1662">
            <v>0</v>
          </cell>
          <cell r="AD1662">
            <v>0</v>
          </cell>
        </row>
        <row r="1663">
          <cell r="B1663" t="str">
            <v>MASON CO-REGULATEDROLLOFFCPHAUL10</v>
          </cell>
          <cell r="J1663" t="str">
            <v>CPHAUL10</v>
          </cell>
          <cell r="K1663" t="str">
            <v>10YD COMPACTOR-HAUL</v>
          </cell>
          <cell r="S1663">
            <v>0</v>
          </cell>
          <cell r="T1663">
            <v>0</v>
          </cell>
          <cell r="U1663">
            <v>253.42</v>
          </cell>
          <cell r="V1663">
            <v>0</v>
          </cell>
          <cell r="W1663">
            <v>0</v>
          </cell>
          <cell r="X1663">
            <v>0</v>
          </cell>
          <cell r="Y1663">
            <v>0</v>
          </cell>
          <cell r="Z1663">
            <v>0</v>
          </cell>
          <cell r="AA1663">
            <v>0</v>
          </cell>
          <cell r="AB1663">
            <v>0</v>
          </cell>
          <cell r="AC1663">
            <v>0</v>
          </cell>
          <cell r="AD1663">
            <v>0</v>
          </cell>
        </row>
        <row r="1664">
          <cell r="B1664" t="str">
            <v>MASON CO-REGULATEDROLLOFFCPHAUL15</v>
          </cell>
          <cell r="J1664" t="str">
            <v>CPHAUL15</v>
          </cell>
          <cell r="K1664" t="str">
            <v>15YD COMPACTOR-HAUL</v>
          </cell>
          <cell r="S1664">
            <v>0</v>
          </cell>
          <cell r="T1664">
            <v>0</v>
          </cell>
          <cell r="U1664">
            <v>584.67999999999995</v>
          </cell>
          <cell r="V1664">
            <v>0</v>
          </cell>
          <cell r="W1664">
            <v>0</v>
          </cell>
          <cell r="X1664">
            <v>0</v>
          </cell>
          <cell r="Y1664">
            <v>0</v>
          </cell>
          <cell r="Z1664">
            <v>0</v>
          </cell>
          <cell r="AA1664">
            <v>0</v>
          </cell>
          <cell r="AB1664">
            <v>0</v>
          </cell>
          <cell r="AC1664">
            <v>0</v>
          </cell>
          <cell r="AD1664">
            <v>0</v>
          </cell>
        </row>
        <row r="1665">
          <cell r="B1665" t="str">
            <v>MASON CO-REGULATEDROLLOFFCPHAUL20</v>
          </cell>
          <cell r="J1665" t="str">
            <v>CPHAUL20</v>
          </cell>
          <cell r="K1665" t="str">
            <v>20YD COMPACTOR-HAUL</v>
          </cell>
          <cell r="S1665">
            <v>0</v>
          </cell>
          <cell r="T1665">
            <v>0</v>
          </cell>
          <cell r="U1665">
            <v>155.93</v>
          </cell>
          <cell r="V1665">
            <v>0</v>
          </cell>
          <cell r="W1665">
            <v>0</v>
          </cell>
          <cell r="X1665">
            <v>0</v>
          </cell>
          <cell r="Y1665">
            <v>0</v>
          </cell>
          <cell r="Z1665">
            <v>0</v>
          </cell>
          <cell r="AA1665">
            <v>0</v>
          </cell>
          <cell r="AB1665">
            <v>0</v>
          </cell>
          <cell r="AC1665">
            <v>0</v>
          </cell>
          <cell r="AD1665">
            <v>0</v>
          </cell>
        </row>
        <row r="1666">
          <cell r="B1666" t="str">
            <v>MASON CO-REGULATEDROLLOFFCPHAUL25</v>
          </cell>
          <cell r="J1666" t="str">
            <v>CPHAUL25</v>
          </cell>
          <cell r="K1666" t="str">
            <v>25YD COMPACTOR-HAUL</v>
          </cell>
          <cell r="S1666">
            <v>0</v>
          </cell>
          <cell r="T1666">
            <v>0</v>
          </cell>
          <cell r="U1666">
            <v>1536.21</v>
          </cell>
          <cell r="V1666">
            <v>0</v>
          </cell>
          <cell r="W1666">
            <v>0</v>
          </cell>
          <cell r="X1666">
            <v>0</v>
          </cell>
          <cell r="Y1666">
            <v>0</v>
          </cell>
          <cell r="Z1666">
            <v>0</v>
          </cell>
          <cell r="AA1666">
            <v>0</v>
          </cell>
          <cell r="AB1666">
            <v>0</v>
          </cell>
          <cell r="AC1666">
            <v>0</v>
          </cell>
          <cell r="AD1666">
            <v>0</v>
          </cell>
        </row>
        <row r="1667">
          <cell r="B1667" t="str">
            <v>MASON CO-REGULATEDROLLOFFDISPMC-TON</v>
          </cell>
          <cell r="J1667" t="str">
            <v>DISPMC-TON</v>
          </cell>
          <cell r="K1667" t="str">
            <v>MC LANDFILL PER TON</v>
          </cell>
          <cell r="S1667">
            <v>0</v>
          </cell>
          <cell r="T1667">
            <v>0</v>
          </cell>
          <cell r="U1667">
            <v>29579.8</v>
          </cell>
          <cell r="V1667">
            <v>0</v>
          </cell>
          <cell r="W1667">
            <v>0</v>
          </cell>
          <cell r="X1667">
            <v>0</v>
          </cell>
          <cell r="Y1667">
            <v>0</v>
          </cell>
          <cell r="Z1667">
            <v>0</v>
          </cell>
          <cell r="AA1667">
            <v>0</v>
          </cell>
          <cell r="AB1667">
            <v>0</v>
          </cell>
          <cell r="AC1667">
            <v>0</v>
          </cell>
          <cell r="AD1667">
            <v>0</v>
          </cell>
        </row>
        <row r="1668">
          <cell r="B1668" t="str">
            <v>MASON CO-REGULATEDROLLOFFDISPMCMISC</v>
          </cell>
          <cell r="J1668" t="str">
            <v>DISPMCMISC</v>
          </cell>
          <cell r="K1668" t="str">
            <v>DISPOSAL MISCELLANOUS</v>
          </cell>
          <cell r="S1668">
            <v>0</v>
          </cell>
          <cell r="T1668">
            <v>0</v>
          </cell>
          <cell r="U1668">
            <v>229.04</v>
          </cell>
          <cell r="V1668">
            <v>0</v>
          </cell>
          <cell r="W1668">
            <v>0</v>
          </cell>
          <cell r="X1668">
            <v>0</v>
          </cell>
          <cell r="Y1668">
            <v>0</v>
          </cell>
          <cell r="Z1668">
            <v>0</v>
          </cell>
          <cell r="AA1668">
            <v>0</v>
          </cell>
          <cell r="AB1668">
            <v>0</v>
          </cell>
          <cell r="AC1668">
            <v>0</v>
          </cell>
          <cell r="AD1668">
            <v>0</v>
          </cell>
        </row>
        <row r="1669">
          <cell r="B1669" t="str">
            <v>MASON CO-REGULATEDROLLOFFRODEL</v>
          </cell>
          <cell r="J1669" t="str">
            <v>RODEL</v>
          </cell>
          <cell r="K1669" t="str">
            <v>ROLL OFF-DELIVERY</v>
          </cell>
          <cell r="S1669">
            <v>0</v>
          </cell>
          <cell r="T1669">
            <v>0</v>
          </cell>
          <cell r="U1669">
            <v>2026.96</v>
          </cell>
          <cell r="V1669">
            <v>0</v>
          </cell>
          <cell r="W1669">
            <v>0</v>
          </cell>
          <cell r="X1669">
            <v>0</v>
          </cell>
          <cell r="Y1669">
            <v>0</v>
          </cell>
          <cell r="Z1669">
            <v>0</v>
          </cell>
          <cell r="AA1669">
            <v>0</v>
          </cell>
          <cell r="AB1669">
            <v>0</v>
          </cell>
          <cell r="AC1669">
            <v>0</v>
          </cell>
          <cell r="AD1669">
            <v>0</v>
          </cell>
        </row>
        <row r="1670">
          <cell r="B1670" t="str">
            <v>MASON CO-REGULATEDROLLOFFROHAUL10</v>
          </cell>
          <cell r="J1670" t="str">
            <v>ROHAUL10</v>
          </cell>
          <cell r="K1670" t="str">
            <v>10YD ROLL OFF HAUL</v>
          </cell>
          <cell r="S1670">
            <v>0</v>
          </cell>
          <cell r="T1670">
            <v>0</v>
          </cell>
          <cell r="U1670">
            <v>83.93</v>
          </cell>
          <cell r="V1670">
            <v>0</v>
          </cell>
          <cell r="W1670">
            <v>0</v>
          </cell>
          <cell r="X1670">
            <v>0</v>
          </cell>
          <cell r="Y1670">
            <v>0</v>
          </cell>
          <cell r="Z1670">
            <v>0</v>
          </cell>
          <cell r="AA1670">
            <v>0</v>
          </cell>
          <cell r="AB1670">
            <v>0</v>
          </cell>
          <cell r="AC1670">
            <v>0</v>
          </cell>
          <cell r="AD1670">
            <v>0</v>
          </cell>
        </row>
        <row r="1671">
          <cell r="B1671" t="str">
            <v>MASON CO-REGULATEDROLLOFFROHAUL20</v>
          </cell>
          <cell r="J1671" t="str">
            <v>ROHAUL20</v>
          </cell>
          <cell r="K1671" t="str">
            <v>20YD ROLL OFF-HAUL</v>
          </cell>
          <cell r="S1671">
            <v>0</v>
          </cell>
          <cell r="T1671">
            <v>0</v>
          </cell>
          <cell r="U1671">
            <v>4874</v>
          </cell>
          <cell r="V1671">
            <v>0</v>
          </cell>
          <cell r="W1671">
            <v>0</v>
          </cell>
          <cell r="X1671">
            <v>0</v>
          </cell>
          <cell r="Y1671">
            <v>0</v>
          </cell>
          <cell r="Z1671">
            <v>0</v>
          </cell>
          <cell r="AA1671">
            <v>0</v>
          </cell>
          <cell r="AB1671">
            <v>0</v>
          </cell>
          <cell r="AC1671">
            <v>0</v>
          </cell>
          <cell r="AD1671">
            <v>0</v>
          </cell>
        </row>
        <row r="1672">
          <cell r="B1672" t="str">
            <v>MASON CO-REGULATEDROLLOFFROHAUL20T</v>
          </cell>
          <cell r="J1672" t="str">
            <v>ROHAUL20T</v>
          </cell>
          <cell r="K1672" t="str">
            <v>20YD ROLL OFF TEMP HAUL</v>
          </cell>
          <cell r="S1672">
            <v>0</v>
          </cell>
          <cell r="T1672">
            <v>0</v>
          </cell>
          <cell r="U1672">
            <v>1949.6</v>
          </cell>
          <cell r="V1672">
            <v>0</v>
          </cell>
          <cell r="W1672">
            <v>0</v>
          </cell>
          <cell r="X1672">
            <v>0</v>
          </cell>
          <cell r="Y1672">
            <v>0</v>
          </cell>
          <cell r="Z1672">
            <v>0</v>
          </cell>
          <cell r="AA1672">
            <v>0</v>
          </cell>
          <cell r="AB1672">
            <v>0</v>
          </cell>
          <cell r="AC1672">
            <v>0</v>
          </cell>
          <cell r="AD1672">
            <v>0</v>
          </cell>
        </row>
        <row r="1673">
          <cell r="B1673" t="str">
            <v>MASON CO-REGULATEDROLLOFFROHAUL40</v>
          </cell>
          <cell r="J1673" t="str">
            <v>ROHAUL40</v>
          </cell>
          <cell r="K1673" t="str">
            <v>40YD ROLL OFF-HAUL</v>
          </cell>
          <cell r="S1673">
            <v>0</v>
          </cell>
          <cell r="T1673">
            <v>0</v>
          </cell>
          <cell r="U1673">
            <v>828.7</v>
          </cell>
          <cell r="V1673">
            <v>0</v>
          </cell>
          <cell r="W1673">
            <v>0</v>
          </cell>
          <cell r="X1673">
            <v>0</v>
          </cell>
          <cell r="Y1673">
            <v>0</v>
          </cell>
          <cell r="Z1673">
            <v>0</v>
          </cell>
          <cell r="AA1673">
            <v>0</v>
          </cell>
          <cell r="AB1673">
            <v>0</v>
          </cell>
          <cell r="AC1673">
            <v>0</v>
          </cell>
          <cell r="AD1673">
            <v>0</v>
          </cell>
        </row>
        <row r="1674">
          <cell r="B1674" t="str">
            <v>MASON CO-REGULATEDROLLOFFROHAUL40T</v>
          </cell>
          <cell r="J1674" t="str">
            <v>ROHAUL40T</v>
          </cell>
          <cell r="K1674" t="str">
            <v>40YD ROLL OFF TEMP HAUL</v>
          </cell>
          <cell r="S1674">
            <v>0</v>
          </cell>
          <cell r="T1674">
            <v>0</v>
          </cell>
          <cell r="U1674">
            <v>1325.92</v>
          </cell>
          <cell r="V1674">
            <v>0</v>
          </cell>
          <cell r="W1674">
            <v>0</v>
          </cell>
          <cell r="X1674">
            <v>0</v>
          </cell>
          <cell r="Y1674">
            <v>0</v>
          </cell>
          <cell r="Z1674">
            <v>0</v>
          </cell>
          <cell r="AA1674">
            <v>0</v>
          </cell>
          <cell r="AB1674">
            <v>0</v>
          </cell>
          <cell r="AC1674">
            <v>0</v>
          </cell>
          <cell r="AD1674">
            <v>0</v>
          </cell>
        </row>
        <row r="1675">
          <cell r="B1675" t="str">
            <v>MASON CO-REGULATEDROLLOFFROLID</v>
          </cell>
          <cell r="J1675" t="str">
            <v>ROLID</v>
          </cell>
          <cell r="K1675" t="str">
            <v>ROLL OFF-LID</v>
          </cell>
          <cell r="S1675">
            <v>0</v>
          </cell>
          <cell r="T1675">
            <v>0</v>
          </cell>
          <cell r="U1675">
            <v>0.49</v>
          </cell>
          <cell r="V1675">
            <v>0</v>
          </cell>
          <cell r="W1675">
            <v>0</v>
          </cell>
          <cell r="X1675">
            <v>0</v>
          </cell>
          <cell r="Y1675">
            <v>0</v>
          </cell>
          <cell r="Z1675">
            <v>0</v>
          </cell>
          <cell r="AA1675">
            <v>0</v>
          </cell>
          <cell r="AB1675">
            <v>0</v>
          </cell>
          <cell r="AC1675">
            <v>0</v>
          </cell>
          <cell r="AD1675">
            <v>0</v>
          </cell>
        </row>
        <row r="1676">
          <cell r="B1676" t="str">
            <v>MASON CO-REGULATEDROLLOFFROMILE</v>
          </cell>
          <cell r="J1676" t="str">
            <v>ROMILE</v>
          </cell>
          <cell r="K1676" t="str">
            <v>ROLL OFF-MILEAGE</v>
          </cell>
          <cell r="S1676">
            <v>0</v>
          </cell>
          <cell r="T1676">
            <v>0</v>
          </cell>
          <cell r="U1676">
            <v>831.06</v>
          </cell>
          <cell r="V1676">
            <v>0</v>
          </cell>
          <cell r="W1676">
            <v>0</v>
          </cell>
          <cell r="X1676">
            <v>0</v>
          </cell>
          <cell r="Y1676">
            <v>0</v>
          </cell>
          <cell r="Z1676">
            <v>0</v>
          </cell>
          <cell r="AA1676">
            <v>0</v>
          </cell>
          <cell r="AB1676">
            <v>0</v>
          </cell>
          <cell r="AC1676">
            <v>0</v>
          </cell>
          <cell r="AD1676">
            <v>0</v>
          </cell>
        </row>
        <row r="1677">
          <cell r="B1677" t="str">
            <v>MASON CO-REGULATEDROLLOFFRORENT20D</v>
          </cell>
          <cell r="J1677" t="str">
            <v>RORENT20D</v>
          </cell>
          <cell r="K1677" t="str">
            <v>20YD ROLL OFF-DAILY RENT</v>
          </cell>
          <cell r="S1677">
            <v>0</v>
          </cell>
          <cell r="T1677">
            <v>0</v>
          </cell>
          <cell r="U1677">
            <v>1087.81</v>
          </cell>
          <cell r="V1677">
            <v>0</v>
          </cell>
          <cell r="W1677">
            <v>0</v>
          </cell>
          <cell r="X1677">
            <v>0</v>
          </cell>
          <cell r="Y1677">
            <v>0</v>
          </cell>
          <cell r="Z1677">
            <v>0</v>
          </cell>
          <cell r="AA1677">
            <v>0</v>
          </cell>
          <cell r="AB1677">
            <v>0</v>
          </cell>
          <cell r="AC1677">
            <v>0</v>
          </cell>
          <cell r="AD1677">
            <v>0</v>
          </cell>
        </row>
        <row r="1678">
          <cell r="B1678" t="str">
            <v>MASON CO-REGULATEDROLLOFFRORENT40D</v>
          </cell>
          <cell r="J1678" t="str">
            <v>RORENT40D</v>
          </cell>
          <cell r="K1678" t="str">
            <v>40YD ROLL OFF-DAILY RENT</v>
          </cell>
          <cell r="S1678">
            <v>0</v>
          </cell>
          <cell r="T1678">
            <v>0</v>
          </cell>
          <cell r="U1678">
            <v>312.18</v>
          </cell>
          <cell r="V1678">
            <v>0</v>
          </cell>
          <cell r="W1678">
            <v>0</v>
          </cell>
          <cell r="X1678">
            <v>0</v>
          </cell>
          <cell r="Y1678">
            <v>0</v>
          </cell>
          <cell r="Z1678">
            <v>0</v>
          </cell>
          <cell r="AA1678">
            <v>0</v>
          </cell>
          <cell r="AB1678">
            <v>0</v>
          </cell>
          <cell r="AC1678">
            <v>0</v>
          </cell>
          <cell r="AD1678">
            <v>0</v>
          </cell>
        </row>
        <row r="1679">
          <cell r="B1679" t="str">
            <v>MASON CO-REGULATEDSURCFUEL-COM MASON</v>
          </cell>
          <cell r="J1679" t="str">
            <v>FUEL-COM MASON</v>
          </cell>
          <cell r="K1679" t="str">
            <v>FUEL &amp; MATERIAL SURCHARGE</v>
          </cell>
          <cell r="S1679">
            <v>0</v>
          </cell>
          <cell r="T1679">
            <v>0</v>
          </cell>
          <cell r="U1679">
            <v>0</v>
          </cell>
          <cell r="V1679">
            <v>0</v>
          </cell>
          <cell r="W1679">
            <v>0</v>
          </cell>
          <cell r="X1679">
            <v>0</v>
          </cell>
          <cell r="Y1679">
            <v>0</v>
          </cell>
          <cell r="Z1679">
            <v>0</v>
          </cell>
          <cell r="AA1679">
            <v>0</v>
          </cell>
          <cell r="AB1679">
            <v>0</v>
          </cell>
          <cell r="AC1679">
            <v>0</v>
          </cell>
          <cell r="AD1679">
            <v>0</v>
          </cell>
        </row>
        <row r="1680">
          <cell r="B1680" t="str">
            <v>MASON CO-REGULATEDSURCFUEL-RECY MASON</v>
          </cell>
          <cell r="J1680" t="str">
            <v>FUEL-RECY MASON</v>
          </cell>
          <cell r="K1680" t="str">
            <v>FUEL &amp; MATERIAL SURCHARGE</v>
          </cell>
          <cell r="S1680">
            <v>0</v>
          </cell>
          <cell r="T1680">
            <v>0</v>
          </cell>
          <cell r="U1680">
            <v>0</v>
          </cell>
          <cell r="V1680">
            <v>0</v>
          </cell>
          <cell r="W1680">
            <v>0</v>
          </cell>
          <cell r="X1680">
            <v>0</v>
          </cell>
          <cell r="Y1680">
            <v>0</v>
          </cell>
          <cell r="Z1680">
            <v>0</v>
          </cell>
          <cell r="AA1680">
            <v>0</v>
          </cell>
          <cell r="AB1680">
            <v>0</v>
          </cell>
          <cell r="AC1680">
            <v>0</v>
          </cell>
          <cell r="AD1680">
            <v>0</v>
          </cell>
        </row>
        <row r="1681">
          <cell r="B1681" t="str">
            <v>MASON CO-REGULATEDSURCFUEL-RES MASON</v>
          </cell>
          <cell r="J1681" t="str">
            <v>FUEL-RES MASON</v>
          </cell>
          <cell r="K1681" t="str">
            <v>FUEL &amp; MATERIAL SURCHARGE</v>
          </cell>
          <cell r="S1681">
            <v>0</v>
          </cell>
          <cell r="T1681">
            <v>0</v>
          </cell>
          <cell r="U1681">
            <v>0</v>
          </cell>
          <cell r="V1681">
            <v>0</v>
          </cell>
          <cell r="W1681">
            <v>0</v>
          </cell>
          <cell r="X1681">
            <v>0</v>
          </cell>
          <cell r="Y1681">
            <v>0</v>
          </cell>
          <cell r="Z1681">
            <v>0</v>
          </cell>
          <cell r="AA1681">
            <v>0</v>
          </cell>
          <cell r="AB1681">
            <v>0</v>
          </cell>
          <cell r="AC1681">
            <v>0</v>
          </cell>
          <cell r="AD1681">
            <v>0</v>
          </cell>
        </row>
        <row r="1682">
          <cell r="B1682" t="str">
            <v>MASON CO-REGULATEDSURCFUEL-ACCTG MASON</v>
          </cell>
          <cell r="J1682" t="str">
            <v>FUEL-ACCTG MASON</v>
          </cell>
          <cell r="K1682" t="str">
            <v>FUEL &amp; MATERIAL SURCHARGE</v>
          </cell>
          <cell r="S1682">
            <v>0</v>
          </cell>
          <cell r="T1682">
            <v>0</v>
          </cell>
          <cell r="U1682">
            <v>0</v>
          </cell>
          <cell r="V1682">
            <v>0</v>
          </cell>
          <cell r="W1682">
            <v>0</v>
          </cell>
          <cell r="X1682">
            <v>0</v>
          </cell>
          <cell r="Y1682">
            <v>0</v>
          </cell>
          <cell r="Z1682">
            <v>0</v>
          </cell>
          <cell r="AA1682">
            <v>0</v>
          </cell>
          <cell r="AB1682">
            <v>0</v>
          </cell>
          <cell r="AC1682">
            <v>0</v>
          </cell>
          <cell r="AD1682">
            <v>0</v>
          </cell>
        </row>
        <row r="1683">
          <cell r="B1683" t="str">
            <v>MASON CO-REGULATEDSURCFUEL-COM MASON</v>
          </cell>
          <cell r="J1683" t="str">
            <v>FUEL-COM MASON</v>
          </cell>
          <cell r="K1683" t="str">
            <v>FUEL &amp; MATERIAL SURCHARGE</v>
          </cell>
          <cell r="S1683">
            <v>0</v>
          </cell>
          <cell r="T1683">
            <v>0</v>
          </cell>
          <cell r="U1683">
            <v>0</v>
          </cell>
          <cell r="V1683">
            <v>0</v>
          </cell>
          <cell r="W1683">
            <v>0</v>
          </cell>
          <cell r="X1683">
            <v>0</v>
          </cell>
          <cell r="Y1683">
            <v>0</v>
          </cell>
          <cell r="Z1683">
            <v>0</v>
          </cell>
          <cell r="AA1683">
            <v>0</v>
          </cell>
          <cell r="AB1683">
            <v>0</v>
          </cell>
          <cell r="AC1683">
            <v>0</v>
          </cell>
          <cell r="AD1683">
            <v>0</v>
          </cell>
        </row>
        <row r="1684">
          <cell r="B1684" t="str">
            <v>MASON CO-REGULATEDSURCFUEL-RECY MASON</v>
          </cell>
          <cell r="J1684" t="str">
            <v>FUEL-RECY MASON</v>
          </cell>
          <cell r="K1684" t="str">
            <v>FUEL &amp; MATERIAL SURCHARGE</v>
          </cell>
          <cell r="S1684">
            <v>0</v>
          </cell>
          <cell r="T1684">
            <v>0</v>
          </cell>
          <cell r="U1684">
            <v>0</v>
          </cell>
          <cell r="V1684">
            <v>0</v>
          </cell>
          <cell r="W1684">
            <v>0</v>
          </cell>
          <cell r="X1684">
            <v>0</v>
          </cell>
          <cell r="Y1684">
            <v>0</v>
          </cell>
          <cell r="Z1684">
            <v>0</v>
          </cell>
          <cell r="AA1684">
            <v>0</v>
          </cell>
          <cell r="AB1684">
            <v>0</v>
          </cell>
          <cell r="AC1684">
            <v>0</v>
          </cell>
          <cell r="AD1684">
            <v>0</v>
          </cell>
        </row>
        <row r="1685">
          <cell r="B1685" t="str">
            <v>MASON CO-REGULATEDSURCFUEL-RES MASON</v>
          </cell>
          <cell r="J1685" t="str">
            <v>FUEL-RES MASON</v>
          </cell>
          <cell r="K1685" t="str">
            <v>FUEL &amp; MATERIAL SURCHARGE</v>
          </cell>
          <cell r="S1685">
            <v>0</v>
          </cell>
          <cell r="T1685">
            <v>0</v>
          </cell>
          <cell r="U1685">
            <v>0</v>
          </cell>
          <cell r="V1685">
            <v>0</v>
          </cell>
          <cell r="W1685">
            <v>0</v>
          </cell>
          <cell r="X1685">
            <v>0</v>
          </cell>
          <cell r="Y1685">
            <v>0</v>
          </cell>
          <cell r="Z1685">
            <v>0</v>
          </cell>
          <cell r="AA1685">
            <v>0</v>
          </cell>
          <cell r="AB1685">
            <v>0</v>
          </cell>
          <cell r="AC1685">
            <v>0</v>
          </cell>
          <cell r="AD1685">
            <v>0</v>
          </cell>
        </row>
        <row r="1686">
          <cell r="B1686" t="str">
            <v>MASON CO-REGULATEDSURCFUEL-ACCTG MASON</v>
          </cell>
          <cell r="J1686" t="str">
            <v>FUEL-ACCTG MASON</v>
          </cell>
          <cell r="K1686" t="str">
            <v>FUEL &amp; MATERIAL SURCHARGE</v>
          </cell>
          <cell r="S1686">
            <v>0</v>
          </cell>
          <cell r="T1686">
            <v>0</v>
          </cell>
          <cell r="U1686">
            <v>0</v>
          </cell>
          <cell r="V1686">
            <v>0</v>
          </cell>
          <cell r="W1686">
            <v>0</v>
          </cell>
          <cell r="X1686">
            <v>0</v>
          </cell>
          <cell r="Y1686">
            <v>0</v>
          </cell>
          <cell r="Z1686">
            <v>0</v>
          </cell>
          <cell r="AA1686">
            <v>0</v>
          </cell>
          <cell r="AB1686">
            <v>0</v>
          </cell>
          <cell r="AC1686">
            <v>0</v>
          </cell>
          <cell r="AD1686">
            <v>0</v>
          </cell>
        </row>
        <row r="1687">
          <cell r="B1687" t="str">
            <v>MASON CO-REGULATEDSURCFUEL-COM MASON</v>
          </cell>
          <cell r="J1687" t="str">
            <v>FUEL-COM MASON</v>
          </cell>
          <cell r="K1687" t="str">
            <v>FUEL &amp; MATERIAL SURCHARGE</v>
          </cell>
          <cell r="S1687">
            <v>0</v>
          </cell>
          <cell r="T1687">
            <v>0</v>
          </cell>
          <cell r="U1687">
            <v>0</v>
          </cell>
          <cell r="V1687">
            <v>0</v>
          </cell>
          <cell r="W1687">
            <v>0</v>
          </cell>
          <cell r="X1687">
            <v>0</v>
          </cell>
          <cell r="Y1687">
            <v>0</v>
          </cell>
          <cell r="Z1687">
            <v>0</v>
          </cell>
          <cell r="AA1687">
            <v>0</v>
          </cell>
          <cell r="AB1687">
            <v>0</v>
          </cell>
          <cell r="AC1687">
            <v>0</v>
          </cell>
          <cell r="AD1687">
            <v>0</v>
          </cell>
        </row>
        <row r="1688">
          <cell r="B1688" t="str">
            <v>MASON CO-REGULATEDSURCFUEL-RECY MASON</v>
          </cell>
          <cell r="J1688" t="str">
            <v>FUEL-RECY MASON</v>
          </cell>
          <cell r="K1688" t="str">
            <v>FUEL &amp; MATERIAL SURCHARGE</v>
          </cell>
          <cell r="S1688">
            <v>0</v>
          </cell>
          <cell r="T1688">
            <v>0</v>
          </cell>
          <cell r="U1688">
            <v>0</v>
          </cell>
          <cell r="V1688">
            <v>0</v>
          </cell>
          <cell r="W1688">
            <v>0</v>
          </cell>
          <cell r="X1688">
            <v>0</v>
          </cell>
          <cell r="Y1688">
            <v>0</v>
          </cell>
          <cell r="Z1688">
            <v>0</v>
          </cell>
          <cell r="AA1688">
            <v>0</v>
          </cell>
          <cell r="AB1688">
            <v>0</v>
          </cell>
          <cell r="AC1688">
            <v>0</v>
          </cell>
          <cell r="AD1688">
            <v>0</v>
          </cell>
        </row>
        <row r="1689">
          <cell r="B1689" t="str">
            <v>MASON CO-REGULATEDSURCFUEL-RES MASON</v>
          </cell>
          <cell r="J1689" t="str">
            <v>FUEL-RES MASON</v>
          </cell>
          <cell r="K1689" t="str">
            <v>FUEL &amp; MATERIAL SURCHARGE</v>
          </cell>
          <cell r="S1689">
            <v>0</v>
          </cell>
          <cell r="T1689">
            <v>0</v>
          </cell>
          <cell r="U1689">
            <v>0</v>
          </cell>
          <cell r="V1689">
            <v>0</v>
          </cell>
          <cell r="W1689">
            <v>0</v>
          </cell>
          <cell r="X1689">
            <v>0</v>
          </cell>
          <cell r="Y1689">
            <v>0</v>
          </cell>
          <cell r="Z1689">
            <v>0</v>
          </cell>
          <cell r="AA1689">
            <v>0</v>
          </cell>
          <cell r="AB1689">
            <v>0</v>
          </cell>
          <cell r="AC1689">
            <v>0</v>
          </cell>
          <cell r="AD1689">
            <v>0</v>
          </cell>
        </row>
        <row r="1690">
          <cell r="B1690" t="str">
            <v>MASON CO-REGULATEDSURCFUEL-COM MASON</v>
          </cell>
          <cell r="J1690" t="str">
            <v>FUEL-COM MASON</v>
          </cell>
          <cell r="K1690" t="str">
            <v>FUEL &amp; MATERIAL SURCHARGE</v>
          </cell>
          <cell r="S1690">
            <v>0</v>
          </cell>
          <cell r="T1690">
            <v>0</v>
          </cell>
          <cell r="U1690">
            <v>0</v>
          </cell>
          <cell r="V1690">
            <v>0</v>
          </cell>
          <cell r="W1690">
            <v>0</v>
          </cell>
          <cell r="X1690">
            <v>0</v>
          </cell>
          <cell r="Y1690">
            <v>0</v>
          </cell>
          <cell r="Z1690">
            <v>0</v>
          </cell>
          <cell r="AA1690">
            <v>0</v>
          </cell>
          <cell r="AB1690">
            <v>0</v>
          </cell>
          <cell r="AC1690">
            <v>0</v>
          </cell>
          <cell r="AD1690">
            <v>0</v>
          </cell>
        </row>
        <row r="1691">
          <cell r="B1691" t="str">
            <v>MASON CO-REGULATEDSURCFUEL-RECY MASON</v>
          </cell>
          <cell r="J1691" t="str">
            <v>FUEL-RECY MASON</v>
          </cell>
          <cell r="K1691" t="str">
            <v>FUEL &amp; MATERIAL SURCHARGE</v>
          </cell>
          <cell r="S1691">
            <v>0</v>
          </cell>
          <cell r="T1691">
            <v>0</v>
          </cell>
          <cell r="U1691">
            <v>0</v>
          </cell>
          <cell r="V1691">
            <v>0</v>
          </cell>
          <cell r="W1691">
            <v>0</v>
          </cell>
          <cell r="X1691">
            <v>0</v>
          </cell>
          <cell r="Y1691">
            <v>0</v>
          </cell>
          <cell r="Z1691">
            <v>0</v>
          </cell>
          <cell r="AA1691">
            <v>0</v>
          </cell>
          <cell r="AB1691">
            <v>0</v>
          </cell>
          <cell r="AC1691">
            <v>0</v>
          </cell>
          <cell r="AD1691">
            <v>0</v>
          </cell>
        </row>
        <row r="1692">
          <cell r="B1692" t="str">
            <v>MASON CO-REGULATEDSURCFUEL-RES MASON</v>
          </cell>
          <cell r="J1692" t="str">
            <v>FUEL-RES MASON</v>
          </cell>
          <cell r="K1692" t="str">
            <v>FUEL &amp; MATERIAL SURCHARGE</v>
          </cell>
          <cell r="S1692">
            <v>0</v>
          </cell>
          <cell r="T1692">
            <v>0</v>
          </cell>
          <cell r="U1692">
            <v>0</v>
          </cell>
          <cell r="V1692">
            <v>0</v>
          </cell>
          <cell r="W1692">
            <v>0</v>
          </cell>
          <cell r="X1692">
            <v>0</v>
          </cell>
          <cell r="Y1692">
            <v>0</v>
          </cell>
          <cell r="Z1692">
            <v>0</v>
          </cell>
          <cell r="AA1692">
            <v>0</v>
          </cell>
          <cell r="AB1692">
            <v>0</v>
          </cell>
          <cell r="AC1692">
            <v>0</v>
          </cell>
          <cell r="AD1692">
            <v>0</v>
          </cell>
        </row>
        <row r="1693">
          <cell r="B1693" t="str">
            <v>MASON CO-REGULATEDSURCFUEL-RO MASON</v>
          </cell>
          <cell r="J1693" t="str">
            <v>FUEL-RO MASON</v>
          </cell>
          <cell r="K1693" t="str">
            <v>FUEL &amp; MATERIAL SURCHARGE</v>
          </cell>
          <cell r="S1693">
            <v>0</v>
          </cell>
          <cell r="T1693">
            <v>0</v>
          </cell>
          <cell r="U1693">
            <v>0</v>
          </cell>
          <cell r="V1693">
            <v>0</v>
          </cell>
          <cell r="W1693">
            <v>0</v>
          </cell>
          <cell r="X1693">
            <v>0</v>
          </cell>
          <cell r="Y1693">
            <v>0</v>
          </cell>
          <cell r="Z1693">
            <v>0</v>
          </cell>
          <cell r="AA1693">
            <v>0</v>
          </cell>
          <cell r="AB1693">
            <v>0</v>
          </cell>
          <cell r="AC1693">
            <v>0</v>
          </cell>
          <cell r="AD1693">
            <v>0</v>
          </cell>
        </row>
        <row r="1694">
          <cell r="B1694" t="str">
            <v>MASON CO-REGULATEDSURCFUEL-COM MASON</v>
          </cell>
          <cell r="J1694" t="str">
            <v>FUEL-COM MASON</v>
          </cell>
          <cell r="K1694" t="str">
            <v>FUEL &amp; MATERIAL SURCHARGE</v>
          </cell>
          <cell r="S1694">
            <v>0</v>
          </cell>
          <cell r="T1694">
            <v>0</v>
          </cell>
          <cell r="U1694">
            <v>0</v>
          </cell>
          <cell r="V1694">
            <v>0</v>
          </cell>
          <cell r="W1694">
            <v>0</v>
          </cell>
          <cell r="X1694">
            <v>0</v>
          </cell>
          <cell r="Y1694">
            <v>0</v>
          </cell>
          <cell r="Z1694">
            <v>0</v>
          </cell>
          <cell r="AA1694">
            <v>0</v>
          </cell>
          <cell r="AB1694">
            <v>0</v>
          </cell>
          <cell r="AC1694">
            <v>0</v>
          </cell>
          <cell r="AD1694">
            <v>0</v>
          </cell>
        </row>
        <row r="1695">
          <cell r="B1695" t="str">
            <v>MASON CO-REGULATEDSURCFUEL-RES MASON</v>
          </cell>
          <cell r="J1695" t="str">
            <v>FUEL-RES MASON</v>
          </cell>
          <cell r="K1695" t="str">
            <v>FUEL &amp; MATERIAL SURCHARGE</v>
          </cell>
          <cell r="S1695">
            <v>0</v>
          </cell>
          <cell r="T1695">
            <v>0</v>
          </cell>
          <cell r="U1695">
            <v>0</v>
          </cell>
          <cell r="V1695">
            <v>0</v>
          </cell>
          <cell r="W1695">
            <v>0</v>
          </cell>
          <cell r="X1695">
            <v>0</v>
          </cell>
          <cell r="Y1695">
            <v>0</v>
          </cell>
          <cell r="Z1695">
            <v>0</v>
          </cell>
          <cell r="AA1695">
            <v>0</v>
          </cell>
          <cell r="AB1695">
            <v>0</v>
          </cell>
          <cell r="AC1695">
            <v>0</v>
          </cell>
          <cell r="AD1695">
            <v>0</v>
          </cell>
        </row>
        <row r="1696">
          <cell r="B1696" t="str">
            <v>MASON CO-REGULATEDSURCFUEL-RO MASON</v>
          </cell>
          <cell r="J1696" t="str">
            <v>FUEL-RO MASON</v>
          </cell>
          <cell r="K1696" t="str">
            <v>FUEL &amp; MATERIAL SURCHARGE</v>
          </cell>
          <cell r="S1696">
            <v>0</v>
          </cell>
          <cell r="T1696">
            <v>0</v>
          </cell>
          <cell r="U1696">
            <v>0</v>
          </cell>
          <cell r="V1696">
            <v>0</v>
          </cell>
          <cell r="W1696">
            <v>0</v>
          </cell>
          <cell r="X1696">
            <v>0</v>
          </cell>
          <cell r="Y1696">
            <v>0</v>
          </cell>
          <cell r="Z1696">
            <v>0</v>
          </cell>
          <cell r="AA1696">
            <v>0</v>
          </cell>
          <cell r="AB1696">
            <v>0</v>
          </cell>
          <cell r="AC1696">
            <v>0</v>
          </cell>
          <cell r="AD1696">
            <v>0</v>
          </cell>
        </row>
        <row r="1697">
          <cell r="B1697" t="str">
            <v>MASON CO-REGULATEDTAXESREF</v>
          </cell>
          <cell r="J1697" t="str">
            <v>REF</v>
          </cell>
          <cell r="K1697" t="str">
            <v>3.6% WA Refuse Tax</v>
          </cell>
          <cell r="S1697">
            <v>0</v>
          </cell>
          <cell r="T1697">
            <v>0</v>
          </cell>
          <cell r="U1697">
            <v>54.91</v>
          </cell>
          <cell r="V1697">
            <v>0</v>
          </cell>
          <cell r="W1697">
            <v>0</v>
          </cell>
          <cell r="X1697">
            <v>0</v>
          </cell>
          <cell r="Y1697">
            <v>0</v>
          </cell>
          <cell r="Z1697">
            <v>0</v>
          </cell>
          <cell r="AA1697">
            <v>0</v>
          </cell>
          <cell r="AB1697">
            <v>0</v>
          </cell>
          <cell r="AC1697">
            <v>0</v>
          </cell>
          <cell r="AD1697">
            <v>0</v>
          </cell>
        </row>
        <row r="1698">
          <cell r="B1698" t="str">
            <v>MASON CO-REGULATEDTAXESREF</v>
          </cell>
          <cell r="J1698" t="str">
            <v>REF</v>
          </cell>
          <cell r="K1698" t="str">
            <v>3.6% WA Refuse Tax</v>
          </cell>
          <cell r="S1698">
            <v>0</v>
          </cell>
          <cell r="T1698">
            <v>0</v>
          </cell>
          <cell r="U1698">
            <v>1513.72</v>
          </cell>
          <cell r="V1698">
            <v>0</v>
          </cell>
          <cell r="W1698">
            <v>0</v>
          </cell>
          <cell r="X1698">
            <v>0</v>
          </cell>
          <cell r="Y1698">
            <v>0</v>
          </cell>
          <cell r="Z1698">
            <v>0</v>
          </cell>
          <cell r="AA1698">
            <v>0</v>
          </cell>
          <cell r="AB1698">
            <v>0</v>
          </cell>
          <cell r="AC1698">
            <v>0</v>
          </cell>
          <cell r="AD1698">
            <v>0</v>
          </cell>
        </row>
        <row r="1699">
          <cell r="B1699" t="str">
            <v>MASON CO-REGULATEDTAXESSALES TAX</v>
          </cell>
          <cell r="J1699" t="str">
            <v>SALES TAX</v>
          </cell>
          <cell r="K1699" t="str">
            <v>8.5% Sales Tax</v>
          </cell>
          <cell r="S1699">
            <v>0</v>
          </cell>
          <cell r="T1699">
            <v>0</v>
          </cell>
          <cell r="U1699">
            <v>578.51</v>
          </cell>
          <cell r="V1699">
            <v>0</v>
          </cell>
          <cell r="W1699">
            <v>0</v>
          </cell>
          <cell r="X1699">
            <v>0</v>
          </cell>
          <cell r="Y1699">
            <v>0</v>
          </cell>
          <cell r="Z1699">
            <v>0</v>
          </cell>
          <cell r="AA1699">
            <v>0</v>
          </cell>
          <cell r="AB1699">
            <v>0</v>
          </cell>
          <cell r="AC1699">
            <v>0</v>
          </cell>
          <cell r="AD1699">
            <v>0</v>
          </cell>
        </row>
        <row r="1700">
          <cell r="B1700" t="str">
            <v>MASON CO-REGULATEDTAXESREF</v>
          </cell>
          <cell r="J1700" t="str">
            <v>REF</v>
          </cell>
          <cell r="K1700" t="str">
            <v>3.6% WA Refuse Tax</v>
          </cell>
          <cell r="S1700">
            <v>0</v>
          </cell>
          <cell r="T1700">
            <v>0</v>
          </cell>
          <cell r="U1700">
            <v>11915.2</v>
          </cell>
          <cell r="V1700">
            <v>0</v>
          </cell>
          <cell r="W1700">
            <v>0</v>
          </cell>
          <cell r="X1700">
            <v>0</v>
          </cell>
          <cell r="Y1700">
            <v>0</v>
          </cell>
          <cell r="Z1700">
            <v>0</v>
          </cell>
          <cell r="AA1700">
            <v>0</v>
          </cell>
          <cell r="AB1700">
            <v>0</v>
          </cell>
          <cell r="AC1700">
            <v>0</v>
          </cell>
          <cell r="AD1700">
            <v>0</v>
          </cell>
        </row>
        <row r="1701">
          <cell r="B1701" t="str">
            <v>MASON CO-REGULATEDTAXESREF</v>
          </cell>
          <cell r="J1701" t="str">
            <v>REF</v>
          </cell>
          <cell r="K1701" t="str">
            <v>3.6% WA Refuse Tax</v>
          </cell>
          <cell r="S1701">
            <v>0</v>
          </cell>
          <cell r="T1701">
            <v>0</v>
          </cell>
          <cell r="U1701">
            <v>125.75</v>
          </cell>
          <cell r="V1701">
            <v>0</v>
          </cell>
          <cell r="W1701">
            <v>0</v>
          </cell>
          <cell r="X1701">
            <v>0</v>
          </cell>
          <cell r="Y1701">
            <v>0</v>
          </cell>
          <cell r="Z1701">
            <v>0</v>
          </cell>
          <cell r="AA1701">
            <v>0</v>
          </cell>
          <cell r="AB1701">
            <v>0</v>
          </cell>
          <cell r="AC1701">
            <v>0</v>
          </cell>
          <cell r="AD1701">
            <v>0</v>
          </cell>
        </row>
        <row r="1702">
          <cell r="B1702" t="str">
            <v>MASON CO-REGULATEDTAXESSALES TAX</v>
          </cell>
          <cell r="J1702" t="str">
            <v>SALES TAX</v>
          </cell>
          <cell r="K1702" t="str">
            <v>8.5% Sales Tax</v>
          </cell>
          <cell r="S1702">
            <v>0</v>
          </cell>
          <cell r="T1702">
            <v>0</v>
          </cell>
          <cell r="U1702">
            <v>31.95</v>
          </cell>
          <cell r="V1702">
            <v>0</v>
          </cell>
          <cell r="W1702">
            <v>0</v>
          </cell>
          <cell r="X1702">
            <v>0</v>
          </cell>
          <cell r="Y1702">
            <v>0</v>
          </cell>
          <cell r="Z1702">
            <v>0</v>
          </cell>
          <cell r="AA1702">
            <v>0</v>
          </cell>
          <cell r="AB1702">
            <v>0</v>
          </cell>
          <cell r="AC1702">
            <v>0</v>
          </cell>
          <cell r="AD1702">
            <v>0</v>
          </cell>
        </row>
        <row r="1703">
          <cell r="B1703" t="str">
            <v>MASON CO-REGULATEDTAXESREF</v>
          </cell>
          <cell r="J1703" t="str">
            <v>REF</v>
          </cell>
          <cell r="K1703" t="str">
            <v>3.6% WA Refuse Tax</v>
          </cell>
          <cell r="S1703">
            <v>0</v>
          </cell>
          <cell r="T1703">
            <v>0</v>
          </cell>
          <cell r="U1703">
            <v>1044.0999999999999</v>
          </cell>
          <cell r="V1703">
            <v>0</v>
          </cell>
          <cell r="W1703">
            <v>0</v>
          </cell>
          <cell r="X1703">
            <v>0</v>
          </cell>
          <cell r="Y1703">
            <v>0</v>
          </cell>
          <cell r="Z1703">
            <v>0</v>
          </cell>
          <cell r="AA1703">
            <v>0</v>
          </cell>
          <cell r="AB1703">
            <v>0</v>
          </cell>
          <cell r="AC1703">
            <v>0</v>
          </cell>
          <cell r="AD1703">
            <v>0</v>
          </cell>
        </row>
        <row r="1704">
          <cell r="B1704" t="str">
            <v>MASON CO-REGULATEDTAXESSALES TAX</v>
          </cell>
          <cell r="J1704" t="str">
            <v>SALES TAX</v>
          </cell>
          <cell r="K1704" t="str">
            <v>8.5% Sales Tax</v>
          </cell>
          <cell r="S1704">
            <v>0</v>
          </cell>
          <cell r="T1704">
            <v>0</v>
          </cell>
          <cell r="U1704">
            <v>731.24</v>
          </cell>
          <cell r="V1704">
            <v>0</v>
          </cell>
          <cell r="W1704">
            <v>0</v>
          </cell>
          <cell r="X1704">
            <v>0</v>
          </cell>
          <cell r="Y1704">
            <v>0</v>
          </cell>
          <cell r="Z1704">
            <v>0</v>
          </cell>
          <cell r="AA1704">
            <v>0</v>
          </cell>
          <cell r="AB1704">
            <v>0</v>
          </cell>
          <cell r="AC1704">
            <v>0</v>
          </cell>
          <cell r="AD1704">
            <v>0</v>
          </cell>
        </row>
        <row r="1705">
          <cell r="B1705" t="str">
            <v>MASON CO-UNREGULATEDACCOUNTING ADJUSTMENTSFINCHG</v>
          </cell>
          <cell r="J1705" t="str">
            <v>FINCHG</v>
          </cell>
          <cell r="K1705" t="str">
            <v>LATE FEE</v>
          </cell>
          <cell r="S1705">
            <v>0</v>
          </cell>
          <cell r="T1705">
            <v>0</v>
          </cell>
          <cell r="U1705">
            <v>18.28</v>
          </cell>
          <cell r="V1705">
            <v>0</v>
          </cell>
          <cell r="W1705">
            <v>0</v>
          </cell>
          <cell r="X1705">
            <v>0</v>
          </cell>
          <cell r="Y1705">
            <v>0</v>
          </cell>
          <cell r="Z1705">
            <v>0</v>
          </cell>
          <cell r="AA1705">
            <v>0</v>
          </cell>
          <cell r="AB1705">
            <v>0</v>
          </cell>
          <cell r="AC1705">
            <v>0</v>
          </cell>
          <cell r="AD1705">
            <v>0</v>
          </cell>
        </row>
        <row r="1706">
          <cell r="B1706" t="str">
            <v>MASON CO-UNREGULATEDCOMMERCIAL - REARLOADUNLOCKRECY</v>
          </cell>
          <cell r="J1706" t="str">
            <v>UNLOCKRECY</v>
          </cell>
          <cell r="K1706" t="str">
            <v>UNLOCK / UNLATCH RECY</v>
          </cell>
          <cell r="S1706">
            <v>0</v>
          </cell>
          <cell r="T1706">
            <v>0</v>
          </cell>
          <cell r="U1706">
            <v>15.18</v>
          </cell>
          <cell r="V1706">
            <v>0</v>
          </cell>
          <cell r="W1706">
            <v>0</v>
          </cell>
          <cell r="X1706">
            <v>0</v>
          </cell>
          <cell r="Y1706">
            <v>0</v>
          </cell>
          <cell r="Z1706">
            <v>0</v>
          </cell>
          <cell r="AA1706">
            <v>0</v>
          </cell>
          <cell r="AB1706">
            <v>0</v>
          </cell>
          <cell r="AC1706">
            <v>0</v>
          </cell>
          <cell r="AD1706">
            <v>0</v>
          </cell>
        </row>
        <row r="1707">
          <cell r="B1707" t="str">
            <v>MASON CO-UNREGULATEDCOMMERCIAL - REARLOADSCI</v>
          </cell>
          <cell r="J1707" t="str">
            <v>SCI</v>
          </cell>
          <cell r="K1707" t="str">
            <v>SHRED CALL IN</v>
          </cell>
          <cell r="S1707">
            <v>0</v>
          </cell>
          <cell r="T1707">
            <v>0</v>
          </cell>
          <cell r="U1707">
            <v>63</v>
          </cell>
          <cell r="V1707">
            <v>0</v>
          </cell>
          <cell r="W1707">
            <v>0</v>
          </cell>
          <cell r="X1707">
            <v>0</v>
          </cell>
          <cell r="Y1707">
            <v>0</v>
          </cell>
          <cell r="Z1707">
            <v>0</v>
          </cell>
          <cell r="AA1707">
            <v>0</v>
          </cell>
          <cell r="AB1707">
            <v>0</v>
          </cell>
          <cell r="AC1707">
            <v>0</v>
          </cell>
          <cell r="AD1707">
            <v>0</v>
          </cell>
        </row>
        <row r="1708">
          <cell r="B1708" t="str">
            <v>MASON CO-UNREGULATEDCOMMERCIAL - REARLOADSQUAX</v>
          </cell>
          <cell r="J1708" t="str">
            <v>SQUAX</v>
          </cell>
          <cell r="K1708" t="str">
            <v>SQUAXIN ISLAND CONTRACT</v>
          </cell>
          <cell r="S1708">
            <v>0</v>
          </cell>
          <cell r="T1708">
            <v>0</v>
          </cell>
          <cell r="U1708">
            <v>4186.57</v>
          </cell>
          <cell r="V1708">
            <v>0</v>
          </cell>
          <cell r="W1708">
            <v>0</v>
          </cell>
          <cell r="X1708">
            <v>0</v>
          </cell>
          <cell r="Y1708">
            <v>0</v>
          </cell>
          <cell r="Z1708">
            <v>0</v>
          </cell>
          <cell r="AA1708">
            <v>0</v>
          </cell>
          <cell r="AB1708">
            <v>0</v>
          </cell>
          <cell r="AC1708">
            <v>0</v>
          </cell>
          <cell r="AD1708">
            <v>0</v>
          </cell>
        </row>
        <row r="1709">
          <cell r="B1709" t="str">
            <v>MASON CO-UNREGULATEDCOMMERCIAL RECYCLE96CRCOGE1</v>
          </cell>
          <cell r="J1709" t="str">
            <v>96CRCOGE1</v>
          </cell>
          <cell r="K1709" t="str">
            <v>96 COMMINGLE WG-EOW</v>
          </cell>
          <cell r="S1709">
            <v>0</v>
          </cell>
          <cell r="T1709">
            <v>0</v>
          </cell>
          <cell r="U1709">
            <v>736.1</v>
          </cell>
          <cell r="V1709">
            <v>0</v>
          </cell>
          <cell r="W1709">
            <v>0</v>
          </cell>
          <cell r="X1709">
            <v>0</v>
          </cell>
          <cell r="Y1709">
            <v>0</v>
          </cell>
          <cell r="Z1709">
            <v>0</v>
          </cell>
          <cell r="AA1709">
            <v>0</v>
          </cell>
          <cell r="AB1709">
            <v>0</v>
          </cell>
          <cell r="AC1709">
            <v>0</v>
          </cell>
          <cell r="AD1709">
            <v>0</v>
          </cell>
        </row>
        <row r="1710">
          <cell r="B1710" t="str">
            <v>MASON CO-UNREGULATEDCOMMERCIAL RECYCLE96CRCOGM1</v>
          </cell>
          <cell r="J1710" t="str">
            <v>96CRCOGM1</v>
          </cell>
          <cell r="K1710" t="str">
            <v>96 COMMINGLE WGMNTHLY</v>
          </cell>
          <cell r="S1710">
            <v>0</v>
          </cell>
          <cell r="T1710">
            <v>0</v>
          </cell>
          <cell r="U1710">
            <v>233.38</v>
          </cell>
          <cell r="V1710">
            <v>0</v>
          </cell>
          <cell r="W1710">
            <v>0</v>
          </cell>
          <cell r="X1710">
            <v>0</v>
          </cell>
          <cell r="Y1710">
            <v>0</v>
          </cell>
          <cell r="Z1710">
            <v>0</v>
          </cell>
          <cell r="AA1710">
            <v>0</v>
          </cell>
          <cell r="AB1710">
            <v>0</v>
          </cell>
          <cell r="AC1710">
            <v>0</v>
          </cell>
          <cell r="AD1710">
            <v>0</v>
          </cell>
        </row>
        <row r="1711">
          <cell r="B1711" t="str">
            <v>MASON CO-UNREGULATEDCOMMERCIAL RECYCLE96CRCOGW1</v>
          </cell>
          <cell r="J1711" t="str">
            <v>96CRCOGW1</v>
          </cell>
          <cell r="K1711" t="str">
            <v>96 COMMINGLE WG-WEEKLY</v>
          </cell>
          <cell r="S1711">
            <v>0</v>
          </cell>
          <cell r="T1711">
            <v>0</v>
          </cell>
          <cell r="U1711">
            <v>621.05999999999995</v>
          </cell>
          <cell r="V1711">
            <v>0</v>
          </cell>
          <cell r="W1711">
            <v>0</v>
          </cell>
          <cell r="X1711">
            <v>0</v>
          </cell>
          <cell r="Y1711">
            <v>0</v>
          </cell>
          <cell r="Z1711">
            <v>0</v>
          </cell>
          <cell r="AA1711">
            <v>0</v>
          </cell>
          <cell r="AB1711">
            <v>0</v>
          </cell>
          <cell r="AC1711">
            <v>0</v>
          </cell>
          <cell r="AD1711">
            <v>0</v>
          </cell>
        </row>
        <row r="1712">
          <cell r="B1712" t="str">
            <v>MASON CO-UNREGULATEDCOMMERCIAL RECYCLE96CRCONGE1</v>
          </cell>
          <cell r="J1712" t="str">
            <v>96CRCONGE1</v>
          </cell>
          <cell r="K1712" t="str">
            <v>96 COMMINGLE NG-EOW</v>
          </cell>
          <cell r="S1712">
            <v>0</v>
          </cell>
          <cell r="T1712">
            <v>0</v>
          </cell>
          <cell r="U1712">
            <v>1428.9</v>
          </cell>
          <cell r="V1712">
            <v>0</v>
          </cell>
          <cell r="W1712">
            <v>0</v>
          </cell>
          <cell r="X1712">
            <v>0</v>
          </cell>
          <cell r="Y1712">
            <v>0</v>
          </cell>
          <cell r="Z1712">
            <v>0</v>
          </cell>
          <cell r="AA1712">
            <v>0</v>
          </cell>
          <cell r="AB1712">
            <v>0</v>
          </cell>
          <cell r="AC1712">
            <v>0</v>
          </cell>
          <cell r="AD1712">
            <v>0</v>
          </cell>
        </row>
        <row r="1713">
          <cell r="B1713" t="str">
            <v>MASON CO-UNREGULATEDCOMMERCIAL RECYCLE96CRCONGM1</v>
          </cell>
          <cell r="J1713" t="str">
            <v>96CRCONGM1</v>
          </cell>
          <cell r="K1713" t="str">
            <v>96 COMMINGLE NG-MNTHLY</v>
          </cell>
          <cell r="S1713">
            <v>0</v>
          </cell>
          <cell r="T1713">
            <v>0</v>
          </cell>
          <cell r="U1713">
            <v>516.77</v>
          </cell>
          <cell r="V1713">
            <v>0</v>
          </cell>
          <cell r="W1713">
            <v>0</v>
          </cell>
          <cell r="X1713">
            <v>0</v>
          </cell>
          <cell r="Y1713">
            <v>0</v>
          </cell>
          <cell r="Z1713">
            <v>0</v>
          </cell>
          <cell r="AA1713">
            <v>0</v>
          </cell>
          <cell r="AB1713">
            <v>0</v>
          </cell>
          <cell r="AC1713">
            <v>0</v>
          </cell>
          <cell r="AD1713">
            <v>0</v>
          </cell>
        </row>
        <row r="1714">
          <cell r="B1714" t="str">
            <v>MASON CO-UNREGULATEDCOMMERCIAL RECYCLE96CRCONGW1</v>
          </cell>
          <cell r="J1714" t="str">
            <v>96CRCONGW1</v>
          </cell>
          <cell r="K1714" t="str">
            <v>96 COMMINGLE NG-WEEKLY</v>
          </cell>
          <cell r="S1714">
            <v>0</v>
          </cell>
          <cell r="T1714">
            <v>0</v>
          </cell>
          <cell r="U1714">
            <v>1466.62</v>
          </cell>
          <cell r="V1714">
            <v>0</v>
          </cell>
          <cell r="W1714">
            <v>0</v>
          </cell>
          <cell r="X1714">
            <v>0</v>
          </cell>
          <cell r="Y1714">
            <v>0</v>
          </cell>
          <cell r="Z1714">
            <v>0</v>
          </cell>
          <cell r="AA1714">
            <v>0</v>
          </cell>
          <cell r="AB1714">
            <v>0</v>
          </cell>
          <cell r="AC1714">
            <v>0</v>
          </cell>
          <cell r="AD1714">
            <v>0</v>
          </cell>
        </row>
        <row r="1715">
          <cell r="B1715" t="str">
            <v xml:space="preserve">MASON CO-UNREGULATEDCOMMERCIAL RECYCLER2YDOCCE </v>
          </cell>
          <cell r="J1715" t="str">
            <v xml:space="preserve">R2YDOCCE </v>
          </cell>
          <cell r="K1715" t="str">
            <v>2YD OCC-EOW</v>
          </cell>
          <cell r="S1715">
            <v>0</v>
          </cell>
          <cell r="T1715">
            <v>0</v>
          </cell>
          <cell r="U1715">
            <v>1924.54</v>
          </cell>
          <cell r="V1715">
            <v>0</v>
          </cell>
          <cell r="W1715">
            <v>0</v>
          </cell>
          <cell r="X1715">
            <v>0</v>
          </cell>
          <cell r="Y1715">
            <v>0</v>
          </cell>
          <cell r="Z1715">
            <v>0</v>
          </cell>
          <cell r="AA1715">
            <v>0</v>
          </cell>
          <cell r="AB1715">
            <v>0</v>
          </cell>
          <cell r="AC1715">
            <v>0</v>
          </cell>
          <cell r="AD1715">
            <v>0</v>
          </cell>
        </row>
        <row r="1716">
          <cell r="B1716" t="str">
            <v>MASON CO-UNREGULATEDCOMMERCIAL RECYCLER2YDOCCEX</v>
          </cell>
          <cell r="J1716" t="str">
            <v>R2YDOCCEX</v>
          </cell>
          <cell r="K1716" t="str">
            <v>2YD OCC-EXTRA CONTAINER</v>
          </cell>
          <cell r="S1716">
            <v>0</v>
          </cell>
          <cell r="T1716">
            <v>0</v>
          </cell>
          <cell r="U1716">
            <v>843.18</v>
          </cell>
          <cell r="V1716">
            <v>0</v>
          </cell>
          <cell r="W1716">
            <v>0</v>
          </cell>
          <cell r="X1716">
            <v>0</v>
          </cell>
          <cell r="Y1716">
            <v>0</v>
          </cell>
          <cell r="Z1716">
            <v>0</v>
          </cell>
          <cell r="AA1716">
            <v>0</v>
          </cell>
          <cell r="AB1716">
            <v>0</v>
          </cell>
          <cell r="AC1716">
            <v>0</v>
          </cell>
          <cell r="AD1716">
            <v>0</v>
          </cell>
        </row>
        <row r="1717">
          <cell r="B1717" t="str">
            <v>MASON CO-UNREGULATEDCOMMERCIAL RECYCLER2YDOCCM</v>
          </cell>
          <cell r="J1717" t="str">
            <v>R2YDOCCM</v>
          </cell>
          <cell r="K1717" t="str">
            <v>2YD OCC-MNTHLY</v>
          </cell>
          <cell r="S1717">
            <v>0</v>
          </cell>
          <cell r="T1717">
            <v>0</v>
          </cell>
          <cell r="U1717">
            <v>902</v>
          </cell>
          <cell r="V1717">
            <v>0</v>
          </cell>
          <cell r="W1717">
            <v>0</v>
          </cell>
          <cell r="X1717">
            <v>0</v>
          </cell>
          <cell r="Y1717">
            <v>0</v>
          </cell>
          <cell r="Z1717">
            <v>0</v>
          </cell>
          <cell r="AA1717">
            <v>0</v>
          </cell>
          <cell r="AB1717">
            <v>0</v>
          </cell>
          <cell r="AC1717">
            <v>0</v>
          </cell>
          <cell r="AD1717">
            <v>0</v>
          </cell>
        </row>
        <row r="1718">
          <cell r="B1718" t="str">
            <v>MASON CO-UNREGULATEDCOMMERCIAL RECYCLER2YDOCCOC</v>
          </cell>
          <cell r="J1718" t="str">
            <v>R2YDOCCOC</v>
          </cell>
          <cell r="K1718" t="str">
            <v>2YD OCC-ON CALL</v>
          </cell>
          <cell r="S1718">
            <v>0</v>
          </cell>
          <cell r="T1718">
            <v>0</v>
          </cell>
          <cell r="U1718">
            <v>36.08</v>
          </cell>
          <cell r="V1718">
            <v>0</v>
          </cell>
          <cell r="W1718">
            <v>0</v>
          </cell>
          <cell r="X1718">
            <v>0</v>
          </cell>
          <cell r="Y1718">
            <v>0</v>
          </cell>
          <cell r="Z1718">
            <v>0</v>
          </cell>
          <cell r="AA1718">
            <v>0</v>
          </cell>
          <cell r="AB1718">
            <v>0</v>
          </cell>
          <cell r="AC1718">
            <v>0</v>
          </cell>
          <cell r="AD1718">
            <v>0</v>
          </cell>
        </row>
        <row r="1719">
          <cell r="B1719" t="str">
            <v>MASON CO-UNREGULATEDCOMMERCIAL RECYCLER2YDOCCW</v>
          </cell>
          <cell r="J1719" t="str">
            <v>R2YDOCCW</v>
          </cell>
          <cell r="K1719" t="str">
            <v>2YD OCC-WEEKLY</v>
          </cell>
          <cell r="S1719">
            <v>0</v>
          </cell>
          <cell r="T1719">
            <v>0</v>
          </cell>
          <cell r="U1719">
            <v>2837</v>
          </cell>
          <cell r="V1719">
            <v>0</v>
          </cell>
          <cell r="W1719">
            <v>0</v>
          </cell>
          <cell r="X1719">
            <v>0</v>
          </cell>
          <cell r="Y1719">
            <v>0</v>
          </cell>
          <cell r="Z1719">
            <v>0</v>
          </cell>
          <cell r="AA1719">
            <v>0</v>
          </cell>
          <cell r="AB1719">
            <v>0</v>
          </cell>
          <cell r="AC1719">
            <v>0</v>
          </cell>
          <cell r="AD1719">
            <v>0</v>
          </cell>
        </row>
        <row r="1720">
          <cell r="B1720" t="str">
            <v>MASON CO-UNREGULATEDCOMMERCIAL RECYCLERECYLOCK</v>
          </cell>
          <cell r="J1720" t="str">
            <v>RECYLOCK</v>
          </cell>
          <cell r="K1720" t="str">
            <v>LOCK/UNLOCK RECYCLING</v>
          </cell>
          <cell r="S1720">
            <v>0</v>
          </cell>
          <cell r="T1720">
            <v>0</v>
          </cell>
          <cell r="U1720">
            <v>53.13</v>
          </cell>
          <cell r="V1720">
            <v>0</v>
          </cell>
          <cell r="W1720">
            <v>0</v>
          </cell>
          <cell r="X1720">
            <v>0</v>
          </cell>
          <cell r="Y1720">
            <v>0</v>
          </cell>
          <cell r="Z1720">
            <v>0</v>
          </cell>
          <cell r="AA1720">
            <v>0</v>
          </cell>
          <cell r="AB1720">
            <v>0</v>
          </cell>
          <cell r="AC1720">
            <v>0</v>
          </cell>
          <cell r="AD1720">
            <v>0</v>
          </cell>
        </row>
        <row r="1721">
          <cell r="B1721" t="str">
            <v>MASON CO-UNREGULATEDCOMMERCIAL RECYCLEWLKNRECY</v>
          </cell>
          <cell r="J1721" t="str">
            <v>WLKNRECY</v>
          </cell>
          <cell r="K1721" t="str">
            <v>WALK IN RECYCLE</v>
          </cell>
          <cell r="S1721">
            <v>0</v>
          </cell>
          <cell r="T1721">
            <v>0</v>
          </cell>
          <cell r="U1721">
            <v>5.32</v>
          </cell>
          <cell r="V1721">
            <v>0</v>
          </cell>
          <cell r="W1721">
            <v>0</v>
          </cell>
          <cell r="X1721">
            <v>0</v>
          </cell>
          <cell r="Y1721">
            <v>0</v>
          </cell>
          <cell r="Z1721">
            <v>0</v>
          </cell>
          <cell r="AA1721">
            <v>0</v>
          </cell>
          <cell r="AB1721">
            <v>0</v>
          </cell>
          <cell r="AC1721">
            <v>0</v>
          </cell>
          <cell r="AD1721">
            <v>0</v>
          </cell>
        </row>
        <row r="1722">
          <cell r="B1722" t="str">
            <v>MASON CO-UNREGULATEDCOMMERCIAL RECYCLE96CRCOGOC</v>
          </cell>
          <cell r="J1722" t="str">
            <v>96CRCOGOC</v>
          </cell>
          <cell r="K1722" t="str">
            <v>96 COMMINGLE WGON CALL</v>
          </cell>
          <cell r="S1722">
            <v>0</v>
          </cell>
          <cell r="T1722">
            <v>0</v>
          </cell>
          <cell r="U1722">
            <v>100.02</v>
          </cell>
          <cell r="V1722">
            <v>0</v>
          </cell>
          <cell r="W1722">
            <v>0</v>
          </cell>
          <cell r="X1722">
            <v>0</v>
          </cell>
          <cell r="Y1722">
            <v>0</v>
          </cell>
          <cell r="Z1722">
            <v>0</v>
          </cell>
          <cell r="AA1722">
            <v>0</v>
          </cell>
          <cell r="AB1722">
            <v>0</v>
          </cell>
          <cell r="AC1722">
            <v>0</v>
          </cell>
          <cell r="AD1722">
            <v>0</v>
          </cell>
        </row>
        <row r="1723">
          <cell r="B1723" t="str">
            <v>MASON CO-UNREGULATEDCOMMERCIAL RECYCLE96CRCONGOC</v>
          </cell>
          <cell r="J1723" t="str">
            <v>96CRCONGOC</v>
          </cell>
          <cell r="K1723" t="str">
            <v>96 COMMINGLE NGON CALL</v>
          </cell>
          <cell r="S1723">
            <v>0</v>
          </cell>
          <cell r="T1723">
            <v>0</v>
          </cell>
          <cell r="U1723">
            <v>366.74</v>
          </cell>
          <cell r="V1723">
            <v>0</v>
          </cell>
          <cell r="W1723">
            <v>0</v>
          </cell>
          <cell r="X1723">
            <v>0</v>
          </cell>
          <cell r="Y1723">
            <v>0</v>
          </cell>
          <cell r="Z1723">
            <v>0</v>
          </cell>
          <cell r="AA1723">
            <v>0</v>
          </cell>
          <cell r="AB1723">
            <v>0</v>
          </cell>
          <cell r="AC1723">
            <v>0</v>
          </cell>
          <cell r="AD1723">
            <v>0</v>
          </cell>
        </row>
        <row r="1724">
          <cell r="B1724" t="str">
            <v>MASON CO-UNREGULATEDCOMMERCIAL RECYCLECDELOCC</v>
          </cell>
          <cell r="J1724" t="str">
            <v>CDELOCC</v>
          </cell>
          <cell r="K1724" t="str">
            <v>CARDBOARD DELIVERY</v>
          </cell>
          <cell r="S1724">
            <v>0</v>
          </cell>
          <cell r="T1724">
            <v>0</v>
          </cell>
          <cell r="U1724">
            <v>54</v>
          </cell>
          <cell r="V1724">
            <v>0</v>
          </cell>
          <cell r="W1724">
            <v>0</v>
          </cell>
          <cell r="X1724">
            <v>0</v>
          </cell>
          <cell r="Y1724">
            <v>0</v>
          </cell>
          <cell r="Z1724">
            <v>0</v>
          </cell>
          <cell r="AA1724">
            <v>0</v>
          </cell>
          <cell r="AB1724">
            <v>0</v>
          </cell>
          <cell r="AC1724">
            <v>0</v>
          </cell>
          <cell r="AD1724">
            <v>0</v>
          </cell>
        </row>
        <row r="1725">
          <cell r="B1725" t="str">
            <v>MASON CO-UNREGULATEDCOMMERCIAL RECYCLEDEL-REC</v>
          </cell>
          <cell r="J1725" t="str">
            <v>DEL-REC</v>
          </cell>
          <cell r="K1725" t="str">
            <v>DELIVER RECYCLE BIN</v>
          </cell>
          <cell r="S1725">
            <v>0</v>
          </cell>
          <cell r="T1725">
            <v>0</v>
          </cell>
          <cell r="U1725">
            <v>10</v>
          </cell>
          <cell r="V1725">
            <v>0</v>
          </cell>
          <cell r="W1725">
            <v>0</v>
          </cell>
          <cell r="X1725">
            <v>0</v>
          </cell>
          <cell r="Y1725">
            <v>0</v>
          </cell>
          <cell r="Z1725">
            <v>0</v>
          </cell>
          <cell r="AA1725">
            <v>0</v>
          </cell>
          <cell r="AB1725">
            <v>0</v>
          </cell>
          <cell r="AC1725">
            <v>0</v>
          </cell>
          <cell r="AD1725">
            <v>0</v>
          </cell>
        </row>
        <row r="1726">
          <cell r="B1726" t="str">
            <v>MASON CO-UNREGULATEDCOMMERCIAL RECYCLER2YDOCCOC</v>
          </cell>
          <cell r="J1726" t="str">
            <v>R2YDOCCOC</v>
          </cell>
          <cell r="K1726" t="str">
            <v>2YD OCC-ON CALL</v>
          </cell>
          <cell r="S1726">
            <v>0</v>
          </cell>
          <cell r="T1726">
            <v>0</v>
          </cell>
          <cell r="U1726">
            <v>288.64</v>
          </cell>
          <cell r="V1726">
            <v>0</v>
          </cell>
          <cell r="W1726">
            <v>0</v>
          </cell>
          <cell r="X1726">
            <v>0</v>
          </cell>
          <cell r="Y1726">
            <v>0</v>
          </cell>
          <cell r="Z1726">
            <v>0</v>
          </cell>
          <cell r="AA1726">
            <v>0</v>
          </cell>
          <cell r="AB1726">
            <v>0</v>
          </cell>
          <cell r="AC1726">
            <v>0</v>
          </cell>
          <cell r="AD1726">
            <v>0</v>
          </cell>
        </row>
        <row r="1727">
          <cell r="B1727" t="str">
            <v>MASON CO-UNREGULATEDCOMMERCIAL RECYCLERECYLOCK</v>
          </cell>
          <cell r="J1727" t="str">
            <v>RECYLOCK</v>
          </cell>
          <cell r="K1727" t="str">
            <v>LOCK/UNLOCK RECYCLING</v>
          </cell>
          <cell r="S1727">
            <v>0</v>
          </cell>
          <cell r="T1727">
            <v>0</v>
          </cell>
          <cell r="U1727">
            <v>20.239999999999998</v>
          </cell>
          <cell r="V1727">
            <v>0</v>
          </cell>
          <cell r="W1727">
            <v>0</v>
          </cell>
          <cell r="X1727">
            <v>0</v>
          </cell>
          <cell r="Y1727">
            <v>0</v>
          </cell>
          <cell r="Z1727">
            <v>0</v>
          </cell>
          <cell r="AA1727">
            <v>0</v>
          </cell>
          <cell r="AB1727">
            <v>0</v>
          </cell>
          <cell r="AC1727">
            <v>0</v>
          </cell>
          <cell r="AD1727">
            <v>0</v>
          </cell>
        </row>
        <row r="1728">
          <cell r="B1728" t="str">
            <v>MASON CO-UNREGULATEDCOMMERCIAL RECYCLEROLLOUTOCC</v>
          </cell>
          <cell r="J1728" t="str">
            <v>ROLLOUTOCC</v>
          </cell>
          <cell r="K1728" t="str">
            <v>ROLL OUT FEE - RECYCLE</v>
          </cell>
          <cell r="S1728">
            <v>0</v>
          </cell>
          <cell r="T1728">
            <v>0</v>
          </cell>
          <cell r="U1728">
            <v>324</v>
          </cell>
          <cell r="V1728">
            <v>0</v>
          </cell>
          <cell r="W1728">
            <v>0</v>
          </cell>
          <cell r="X1728">
            <v>0</v>
          </cell>
          <cell r="Y1728">
            <v>0</v>
          </cell>
          <cell r="Z1728">
            <v>0</v>
          </cell>
          <cell r="AA1728">
            <v>0</v>
          </cell>
          <cell r="AB1728">
            <v>0</v>
          </cell>
          <cell r="AC1728">
            <v>0</v>
          </cell>
          <cell r="AD1728">
            <v>0</v>
          </cell>
        </row>
        <row r="1729">
          <cell r="B1729" t="str">
            <v>MASON CO-UNREGULATEDCOMMERCIAL RECYCLEWLKNRECY</v>
          </cell>
          <cell r="J1729" t="str">
            <v>WLKNRECY</v>
          </cell>
          <cell r="K1729" t="str">
            <v>WALK IN RECYCLE</v>
          </cell>
          <cell r="S1729">
            <v>0</v>
          </cell>
          <cell r="T1729">
            <v>0</v>
          </cell>
          <cell r="U1729">
            <v>302.58999999999997</v>
          </cell>
          <cell r="V1729">
            <v>0</v>
          </cell>
          <cell r="W1729">
            <v>0</v>
          </cell>
          <cell r="X1729">
            <v>0</v>
          </cell>
          <cell r="Y1729">
            <v>0</v>
          </cell>
          <cell r="Z1729">
            <v>0</v>
          </cell>
          <cell r="AA1729">
            <v>0</v>
          </cell>
          <cell r="AB1729">
            <v>0</v>
          </cell>
          <cell r="AC1729">
            <v>0</v>
          </cell>
          <cell r="AD1729">
            <v>0</v>
          </cell>
        </row>
        <row r="1730">
          <cell r="B1730" t="str">
            <v>MASON CO-UNREGULATEDPAYMENTSCC-KOL</v>
          </cell>
          <cell r="J1730" t="str">
            <v>CC-KOL</v>
          </cell>
          <cell r="K1730" t="str">
            <v>ONLINE PAYMENT-CC</v>
          </cell>
          <cell r="S1730">
            <v>0</v>
          </cell>
          <cell r="T1730">
            <v>0</v>
          </cell>
          <cell r="U1730">
            <v>-3285.76</v>
          </cell>
          <cell r="V1730">
            <v>0</v>
          </cell>
          <cell r="W1730">
            <v>0</v>
          </cell>
          <cell r="X1730">
            <v>0</v>
          </cell>
          <cell r="Y1730">
            <v>0</v>
          </cell>
          <cell r="Z1730">
            <v>0</v>
          </cell>
          <cell r="AA1730">
            <v>0</v>
          </cell>
          <cell r="AB1730">
            <v>0</v>
          </cell>
          <cell r="AC1730">
            <v>0</v>
          </cell>
          <cell r="AD1730">
            <v>0</v>
          </cell>
        </row>
        <row r="1731">
          <cell r="B1731" t="str">
            <v>MASON CO-UNREGULATEDPAYMENTSPAY</v>
          </cell>
          <cell r="J1731" t="str">
            <v>PAY</v>
          </cell>
          <cell r="K1731" t="str">
            <v>PAYMENT-THANK YOU!</v>
          </cell>
          <cell r="S1731">
            <v>0</v>
          </cell>
          <cell r="T1731">
            <v>0</v>
          </cell>
          <cell r="U1731">
            <v>-8622.94</v>
          </cell>
          <cell r="V1731">
            <v>0</v>
          </cell>
          <cell r="W1731">
            <v>0</v>
          </cell>
          <cell r="X1731">
            <v>0</v>
          </cell>
          <cell r="Y1731">
            <v>0</v>
          </cell>
          <cell r="Z1731">
            <v>0</v>
          </cell>
          <cell r="AA1731">
            <v>0</v>
          </cell>
          <cell r="AB1731">
            <v>0</v>
          </cell>
          <cell r="AC1731">
            <v>0</v>
          </cell>
          <cell r="AD1731">
            <v>0</v>
          </cell>
        </row>
        <row r="1732">
          <cell r="B1732" t="str">
            <v>MASON CO-UNREGULATEDPAYMENTSPAY-CFREE</v>
          </cell>
          <cell r="J1732" t="str">
            <v>PAY-CFREE</v>
          </cell>
          <cell r="K1732" t="str">
            <v>PAYMENT-THANK YOU</v>
          </cell>
          <cell r="S1732">
            <v>0</v>
          </cell>
          <cell r="T1732">
            <v>0</v>
          </cell>
          <cell r="U1732">
            <v>-364.67</v>
          </cell>
          <cell r="V1732">
            <v>0</v>
          </cell>
          <cell r="W1732">
            <v>0</v>
          </cell>
          <cell r="X1732">
            <v>0</v>
          </cell>
          <cell r="Y1732">
            <v>0</v>
          </cell>
          <cell r="Z1732">
            <v>0</v>
          </cell>
          <cell r="AA1732">
            <v>0</v>
          </cell>
          <cell r="AB1732">
            <v>0</v>
          </cell>
          <cell r="AC1732">
            <v>0</v>
          </cell>
          <cell r="AD1732">
            <v>0</v>
          </cell>
        </row>
        <row r="1733">
          <cell r="B1733" t="str">
            <v>MASON CO-UNREGULATEDPAYMENTSPAY-KOL</v>
          </cell>
          <cell r="J1733" t="str">
            <v>PAY-KOL</v>
          </cell>
          <cell r="K1733" t="str">
            <v>PAYMENT-THANK YOU - OL</v>
          </cell>
          <cell r="S1733">
            <v>0</v>
          </cell>
          <cell r="T1733">
            <v>0</v>
          </cell>
          <cell r="U1733">
            <v>-1651.42</v>
          </cell>
          <cell r="V1733">
            <v>0</v>
          </cell>
          <cell r="W1733">
            <v>0</v>
          </cell>
          <cell r="X1733">
            <v>0</v>
          </cell>
          <cell r="Y1733">
            <v>0</v>
          </cell>
          <cell r="Z1733">
            <v>0</v>
          </cell>
          <cell r="AA1733">
            <v>0</v>
          </cell>
          <cell r="AB1733">
            <v>0</v>
          </cell>
          <cell r="AC1733">
            <v>0</v>
          </cell>
          <cell r="AD1733">
            <v>0</v>
          </cell>
        </row>
        <row r="1734">
          <cell r="B1734" t="str">
            <v>MASON CO-UNREGULATEDPAYMENTSPAY-NATL</v>
          </cell>
          <cell r="J1734" t="str">
            <v>PAY-NATL</v>
          </cell>
          <cell r="K1734" t="str">
            <v>PAYMENT THANK YOU</v>
          </cell>
          <cell r="S1734">
            <v>0</v>
          </cell>
          <cell r="T1734">
            <v>0</v>
          </cell>
          <cell r="U1734">
            <v>-255.19</v>
          </cell>
          <cell r="V1734">
            <v>0</v>
          </cell>
          <cell r="W1734">
            <v>0</v>
          </cell>
          <cell r="X1734">
            <v>0</v>
          </cell>
          <cell r="Y1734">
            <v>0</v>
          </cell>
          <cell r="Z1734">
            <v>0</v>
          </cell>
          <cell r="AA1734">
            <v>0</v>
          </cell>
          <cell r="AB1734">
            <v>0</v>
          </cell>
          <cell r="AC1734">
            <v>0</v>
          </cell>
          <cell r="AD1734">
            <v>0</v>
          </cell>
        </row>
        <row r="1735">
          <cell r="B1735" t="str">
            <v>MASON CO-UNREGULATEDPAYMENTSPAY-OAK</v>
          </cell>
          <cell r="J1735" t="str">
            <v>PAY-OAK</v>
          </cell>
          <cell r="K1735" t="str">
            <v>OAKLEAF PAYMENT</v>
          </cell>
          <cell r="S1735">
            <v>0</v>
          </cell>
          <cell r="T1735">
            <v>0</v>
          </cell>
          <cell r="U1735">
            <v>-200.1</v>
          </cell>
          <cell r="V1735">
            <v>0</v>
          </cell>
          <cell r="W1735">
            <v>0</v>
          </cell>
          <cell r="X1735">
            <v>0</v>
          </cell>
          <cell r="Y1735">
            <v>0</v>
          </cell>
          <cell r="Z1735">
            <v>0</v>
          </cell>
          <cell r="AA1735">
            <v>0</v>
          </cell>
          <cell r="AB1735">
            <v>0</v>
          </cell>
          <cell r="AC1735">
            <v>0</v>
          </cell>
          <cell r="AD1735">
            <v>0</v>
          </cell>
        </row>
        <row r="1736">
          <cell r="B1736" t="str">
            <v>MASON CO-UNREGULATEDPAYMENTSPAY-RPPS</v>
          </cell>
          <cell r="J1736" t="str">
            <v>PAY-RPPS</v>
          </cell>
          <cell r="K1736" t="str">
            <v>RPSS PAYMENT</v>
          </cell>
          <cell r="S1736">
            <v>0</v>
          </cell>
          <cell r="T1736">
            <v>0</v>
          </cell>
          <cell r="U1736">
            <v>-19.329999999999998</v>
          </cell>
          <cell r="V1736">
            <v>0</v>
          </cell>
          <cell r="W1736">
            <v>0</v>
          </cell>
          <cell r="X1736">
            <v>0</v>
          </cell>
          <cell r="Y1736">
            <v>0</v>
          </cell>
          <cell r="Z1736">
            <v>0</v>
          </cell>
          <cell r="AA1736">
            <v>0</v>
          </cell>
          <cell r="AB1736">
            <v>0</v>
          </cell>
          <cell r="AC1736">
            <v>0</v>
          </cell>
          <cell r="AD1736">
            <v>0</v>
          </cell>
        </row>
        <row r="1737">
          <cell r="B1737" t="str">
            <v>MASON CO-UNREGULATEDPAYMENTSPAYL</v>
          </cell>
          <cell r="J1737" t="str">
            <v>PAYL</v>
          </cell>
          <cell r="K1737" t="str">
            <v>PAYMENT-THANK YOU!</v>
          </cell>
          <cell r="S1737">
            <v>0</v>
          </cell>
          <cell r="T1737">
            <v>0</v>
          </cell>
          <cell r="U1737">
            <v>-21683.51</v>
          </cell>
          <cell r="V1737">
            <v>0</v>
          </cell>
          <cell r="W1737">
            <v>0</v>
          </cell>
          <cell r="X1737">
            <v>0</v>
          </cell>
          <cell r="Y1737">
            <v>0</v>
          </cell>
          <cell r="Z1737">
            <v>0</v>
          </cell>
          <cell r="AA1737">
            <v>0</v>
          </cell>
          <cell r="AB1737">
            <v>0</v>
          </cell>
          <cell r="AC1737">
            <v>0</v>
          </cell>
          <cell r="AD1737">
            <v>0</v>
          </cell>
        </row>
        <row r="1738">
          <cell r="B1738" t="str">
            <v>MASON CO-UNREGULATEDPAYMENTSPAYMET</v>
          </cell>
          <cell r="J1738" t="str">
            <v>PAYMET</v>
          </cell>
          <cell r="K1738" t="str">
            <v>METAVANTE ONLINE PAYMENT</v>
          </cell>
          <cell r="S1738">
            <v>0</v>
          </cell>
          <cell r="T1738">
            <v>0</v>
          </cell>
          <cell r="U1738">
            <v>-96.2</v>
          </cell>
          <cell r="V1738">
            <v>0</v>
          </cell>
          <cell r="W1738">
            <v>0</v>
          </cell>
          <cell r="X1738">
            <v>0</v>
          </cell>
          <cell r="Y1738">
            <v>0</v>
          </cell>
          <cell r="Z1738">
            <v>0</v>
          </cell>
          <cell r="AA1738">
            <v>0</v>
          </cell>
          <cell r="AB1738">
            <v>0</v>
          </cell>
          <cell r="AC1738">
            <v>0</v>
          </cell>
          <cell r="AD1738">
            <v>0</v>
          </cell>
        </row>
        <row r="1739">
          <cell r="B1739" t="str">
            <v>MASON CO-UNREGULATEDPAYMENTSRET-KOL</v>
          </cell>
          <cell r="J1739" t="str">
            <v>RET-KOL</v>
          </cell>
          <cell r="K1739" t="str">
            <v>ONLINE PAYMENT RETURN</v>
          </cell>
          <cell r="S1739">
            <v>0</v>
          </cell>
          <cell r="T1739">
            <v>0</v>
          </cell>
          <cell r="U1739">
            <v>109.34</v>
          </cell>
          <cell r="V1739">
            <v>0</v>
          </cell>
          <cell r="W1739">
            <v>0</v>
          </cell>
          <cell r="X1739">
            <v>0</v>
          </cell>
          <cell r="Y1739">
            <v>0</v>
          </cell>
          <cell r="Z1739">
            <v>0</v>
          </cell>
          <cell r="AA1739">
            <v>0</v>
          </cell>
          <cell r="AB1739">
            <v>0</v>
          </cell>
          <cell r="AC1739">
            <v>0</v>
          </cell>
          <cell r="AD1739">
            <v>0</v>
          </cell>
        </row>
        <row r="1740">
          <cell r="B1740" t="str">
            <v>MASON CO-UNREGULATEDROLLOFFROLID</v>
          </cell>
          <cell r="J1740" t="str">
            <v>ROLID</v>
          </cell>
          <cell r="K1740" t="str">
            <v>ROLL OFF-LID</v>
          </cell>
          <cell r="S1740">
            <v>0</v>
          </cell>
          <cell r="T1740">
            <v>0</v>
          </cell>
          <cell r="U1740">
            <v>58.24</v>
          </cell>
          <cell r="V1740">
            <v>0</v>
          </cell>
          <cell r="W1740">
            <v>0</v>
          </cell>
          <cell r="X1740">
            <v>0</v>
          </cell>
          <cell r="Y1740">
            <v>0</v>
          </cell>
          <cell r="Z1740">
            <v>0</v>
          </cell>
          <cell r="AA1740">
            <v>0</v>
          </cell>
          <cell r="AB1740">
            <v>0</v>
          </cell>
          <cell r="AC1740">
            <v>0</v>
          </cell>
          <cell r="AD1740">
            <v>0</v>
          </cell>
        </row>
        <row r="1741">
          <cell r="B1741" t="str">
            <v>MASON CO-UNREGULATEDROLLOFFROLIDRECY</v>
          </cell>
          <cell r="J1741" t="str">
            <v>ROLIDRECY</v>
          </cell>
          <cell r="K1741" t="str">
            <v>ROLL OFF LID-RECYCLE</v>
          </cell>
          <cell r="S1741">
            <v>0</v>
          </cell>
          <cell r="T1741">
            <v>0</v>
          </cell>
          <cell r="U1741">
            <v>87.36</v>
          </cell>
          <cell r="V1741">
            <v>0</v>
          </cell>
          <cell r="W1741">
            <v>0</v>
          </cell>
          <cell r="X1741">
            <v>0</v>
          </cell>
          <cell r="Y1741">
            <v>0</v>
          </cell>
          <cell r="Z1741">
            <v>0</v>
          </cell>
          <cell r="AA1741">
            <v>0</v>
          </cell>
          <cell r="AB1741">
            <v>0</v>
          </cell>
          <cell r="AC1741">
            <v>0</v>
          </cell>
          <cell r="AD1741">
            <v>0</v>
          </cell>
        </row>
        <row r="1742">
          <cell r="B1742" t="str">
            <v>MASON CO-UNREGULATEDROLLOFFRORENT10MRECY</v>
          </cell>
          <cell r="J1742" t="str">
            <v>RORENT10MRECY</v>
          </cell>
          <cell r="K1742" t="str">
            <v>ROLL OFF RENT MONTHLY-REC</v>
          </cell>
          <cell r="S1742">
            <v>0</v>
          </cell>
          <cell r="T1742">
            <v>0</v>
          </cell>
          <cell r="U1742">
            <v>83.93</v>
          </cell>
          <cell r="V1742">
            <v>0</v>
          </cell>
          <cell r="W1742">
            <v>0</v>
          </cell>
          <cell r="X1742">
            <v>0</v>
          </cell>
          <cell r="Y1742">
            <v>0</v>
          </cell>
          <cell r="Z1742">
            <v>0</v>
          </cell>
          <cell r="AA1742">
            <v>0</v>
          </cell>
          <cell r="AB1742">
            <v>0</v>
          </cell>
          <cell r="AC1742">
            <v>0</v>
          </cell>
          <cell r="AD1742">
            <v>0</v>
          </cell>
        </row>
        <row r="1743">
          <cell r="B1743" t="str">
            <v>MASON CO-UNREGULATEDROLLOFFRORENT20D</v>
          </cell>
          <cell r="J1743" t="str">
            <v>RORENT20D</v>
          </cell>
          <cell r="K1743" t="str">
            <v>20YD ROLL OFF-DAILY RENT</v>
          </cell>
          <cell r="S1743">
            <v>0</v>
          </cell>
          <cell r="T1743">
            <v>0</v>
          </cell>
          <cell r="U1743">
            <v>14</v>
          </cell>
          <cell r="V1743">
            <v>0</v>
          </cell>
          <cell r="W1743">
            <v>0</v>
          </cell>
          <cell r="X1743">
            <v>0</v>
          </cell>
          <cell r="Y1743">
            <v>0</v>
          </cell>
          <cell r="Z1743">
            <v>0</v>
          </cell>
          <cell r="AA1743">
            <v>0</v>
          </cell>
          <cell r="AB1743">
            <v>0</v>
          </cell>
          <cell r="AC1743">
            <v>0</v>
          </cell>
          <cell r="AD1743">
            <v>0</v>
          </cell>
        </row>
        <row r="1744">
          <cell r="B1744" t="str">
            <v>MASON CO-UNREGULATEDROLLOFFRORENT20DRECY</v>
          </cell>
          <cell r="J1744" t="str">
            <v>RORENT20DRECY</v>
          </cell>
          <cell r="K1744" t="str">
            <v>ROLL OFF RENT DAILY-RECYL</v>
          </cell>
          <cell r="S1744">
            <v>0</v>
          </cell>
          <cell r="T1744">
            <v>0</v>
          </cell>
          <cell r="U1744">
            <v>180.3</v>
          </cell>
          <cell r="V1744">
            <v>0</v>
          </cell>
          <cell r="W1744">
            <v>0</v>
          </cell>
          <cell r="X1744">
            <v>0</v>
          </cell>
          <cell r="Y1744">
            <v>0</v>
          </cell>
          <cell r="Z1744">
            <v>0</v>
          </cell>
          <cell r="AA1744">
            <v>0</v>
          </cell>
          <cell r="AB1744">
            <v>0</v>
          </cell>
          <cell r="AC1744">
            <v>0</v>
          </cell>
          <cell r="AD1744">
            <v>0</v>
          </cell>
        </row>
        <row r="1745">
          <cell r="B1745" t="str">
            <v>MASON CO-UNREGULATEDROLLOFFRORENT20M</v>
          </cell>
          <cell r="J1745" t="str">
            <v>RORENT20M</v>
          </cell>
          <cell r="K1745" t="str">
            <v>20YD ROLL OFF-MNTHLY RENT</v>
          </cell>
          <cell r="S1745">
            <v>0</v>
          </cell>
          <cell r="T1745">
            <v>0</v>
          </cell>
          <cell r="U1745">
            <v>97.48</v>
          </cell>
          <cell r="V1745">
            <v>0</v>
          </cell>
          <cell r="W1745">
            <v>0</v>
          </cell>
          <cell r="X1745">
            <v>0</v>
          </cell>
          <cell r="Y1745">
            <v>0</v>
          </cell>
          <cell r="Z1745">
            <v>0</v>
          </cell>
          <cell r="AA1745">
            <v>0</v>
          </cell>
          <cell r="AB1745">
            <v>0</v>
          </cell>
          <cell r="AC1745">
            <v>0</v>
          </cell>
          <cell r="AD1745">
            <v>0</v>
          </cell>
        </row>
        <row r="1746">
          <cell r="B1746" t="str">
            <v>MASON CO-UNREGULATEDROLLOFFRORENT20MRECY</v>
          </cell>
          <cell r="J1746" t="str">
            <v>RORENT20MRECY</v>
          </cell>
          <cell r="K1746" t="str">
            <v>ROLL OFF RENT MONTHLY-REC</v>
          </cell>
          <cell r="S1746">
            <v>0</v>
          </cell>
          <cell r="T1746">
            <v>0</v>
          </cell>
          <cell r="U1746">
            <v>3514.7</v>
          </cell>
          <cell r="V1746">
            <v>0</v>
          </cell>
          <cell r="W1746">
            <v>0</v>
          </cell>
          <cell r="X1746">
            <v>0</v>
          </cell>
          <cell r="Y1746">
            <v>0</v>
          </cell>
          <cell r="Z1746">
            <v>0</v>
          </cell>
          <cell r="AA1746">
            <v>0</v>
          </cell>
          <cell r="AB1746">
            <v>0</v>
          </cell>
          <cell r="AC1746">
            <v>0</v>
          </cell>
          <cell r="AD1746">
            <v>0</v>
          </cell>
        </row>
        <row r="1747">
          <cell r="B1747" t="str">
            <v>MASON CO-UNREGULATEDROLLOFFRORENT40M</v>
          </cell>
          <cell r="J1747" t="str">
            <v>RORENT40M</v>
          </cell>
          <cell r="K1747" t="str">
            <v>40YD ROLL OFF-MNTHLY RENT</v>
          </cell>
          <cell r="S1747">
            <v>0</v>
          </cell>
          <cell r="T1747">
            <v>0</v>
          </cell>
          <cell r="U1747">
            <v>1325.92</v>
          </cell>
          <cell r="V1747">
            <v>0</v>
          </cell>
          <cell r="W1747">
            <v>0</v>
          </cell>
          <cell r="X1747">
            <v>0</v>
          </cell>
          <cell r="Y1747">
            <v>0</v>
          </cell>
          <cell r="Z1747">
            <v>0</v>
          </cell>
          <cell r="AA1747">
            <v>0</v>
          </cell>
          <cell r="AB1747">
            <v>0</v>
          </cell>
          <cell r="AC1747">
            <v>0</v>
          </cell>
          <cell r="AD1747">
            <v>0</v>
          </cell>
        </row>
        <row r="1748">
          <cell r="B1748" t="str">
            <v>MASON CO-UNREGULATEDROLLOFFBELFAIR</v>
          </cell>
          <cell r="J1748" t="str">
            <v>BELFAIR</v>
          </cell>
          <cell r="K1748" t="str">
            <v>BELFAIR TRANSFER BOX HAUL</v>
          </cell>
          <cell r="S1748">
            <v>0</v>
          </cell>
          <cell r="T1748">
            <v>0</v>
          </cell>
          <cell r="U1748">
            <v>2970</v>
          </cell>
          <cell r="V1748">
            <v>0</v>
          </cell>
          <cell r="W1748">
            <v>0</v>
          </cell>
          <cell r="X1748">
            <v>0</v>
          </cell>
          <cell r="Y1748">
            <v>0</v>
          </cell>
          <cell r="Z1748">
            <v>0</v>
          </cell>
          <cell r="AA1748">
            <v>0</v>
          </cell>
          <cell r="AB1748">
            <v>0</v>
          </cell>
          <cell r="AC1748">
            <v>0</v>
          </cell>
          <cell r="AD1748">
            <v>0</v>
          </cell>
        </row>
        <row r="1749">
          <cell r="B1749" t="str">
            <v>MASON CO-UNREGULATEDROLLOFFBLUEBOX</v>
          </cell>
          <cell r="J1749" t="str">
            <v>BLUEBOX</v>
          </cell>
          <cell r="K1749" t="str">
            <v>RECYCLING BLUE BOX</v>
          </cell>
          <cell r="S1749">
            <v>0</v>
          </cell>
          <cell r="T1749">
            <v>0</v>
          </cell>
          <cell r="U1749">
            <v>10696.46</v>
          </cell>
          <cell r="V1749">
            <v>0</v>
          </cell>
          <cell r="W1749">
            <v>0</v>
          </cell>
          <cell r="X1749">
            <v>0</v>
          </cell>
          <cell r="Y1749">
            <v>0</v>
          </cell>
          <cell r="Z1749">
            <v>0</v>
          </cell>
          <cell r="AA1749">
            <v>0</v>
          </cell>
          <cell r="AB1749">
            <v>0</v>
          </cell>
          <cell r="AC1749">
            <v>0</v>
          </cell>
          <cell r="AD1749">
            <v>0</v>
          </cell>
        </row>
        <row r="1750">
          <cell r="B1750" t="str">
            <v>MASON CO-UNREGULATEDROLLOFFRECYHAUL</v>
          </cell>
          <cell r="J1750" t="str">
            <v>RECYHAUL</v>
          </cell>
          <cell r="K1750" t="str">
            <v>ROLL OFF RECYCLE HAUL</v>
          </cell>
          <cell r="S1750">
            <v>0</v>
          </cell>
          <cell r="T1750">
            <v>0</v>
          </cell>
          <cell r="U1750">
            <v>1031.6300000000001</v>
          </cell>
          <cell r="V1750">
            <v>0</v>
          </cell>
          <cell r="W1750">
            <v>0</v>
          </cell>
          <cell r="X1750">
            <v>0</v>
          </cell>
          <cell r="Y1750">
            <v>0</v>
          </cell>
          <cell r="Z1750">
            <v>0</v>
          </cell>
          <cell r="AA1750">
            <v>0</v>
          </cell>
          <cell r="AB1750">
            <v>0</v>
          </cell>
          <cell r="AC1750">
            <v>0</v>
          </cell>
          <cell r="AD1750">
            <v>0</v>
          </cell>
        </row>
        <row r="1751">
          <cell r="B1751" t="str">
            <v>MASON CO-UNREGULATEDROLLOFFRODELRECY</v>
          </cell>
          <cell r="J1751" t="str">
            <v>RODELRECY</v>
          </cell>
          <cell r="K1751" t="str">
            <v>ROLL OFF DELIVER-RECYCLE</v>
          </cell>
          <cell r="S1751">
            <v>0</v>
          </cell>
          <cell r="T1751">
            <v>0</v>
          </cell>
          <cell r="U1751">
            <v>77.959999999999994</v>
          </cell>
          <cell r="V1751">
            <v>0</v>
          </cell>
          <cell r="W1751">
            <v>0</v>
          </cell>
          <cell r="X1751">
            <v>0</v>
          </cell>
          <cell r="Y1751">
            <v>0</v>
          </cell>
          <cell r="Z1751">
            <v>0</v>
          </cell>
          <cell r="AA1751">
            <v>0</v>
          </cell>
          <cell r="AB1751">
            <v>0</v>
          </cell>
          <cell r="AC1751">
            <v>0</v>
          </cell>
          <cell r="AD1751">
            <v>0</v>
          </cell>
        </row>
        <row r="1752">
          <cell r="B1752" t="str">
            <v>MASON CO-UNREGULATEDROLLOFFROMILERECY</v>
          </cell>
          <cell r="J1752" t="str">
            <v>ROMILERECY</v>
          </cell>
          <cell r="K1752" t="str">
            <v>ROLL OFF MILEAGE RECYCLE</v>
          </cell>
          <cell r="S1752">
            <v>0</v>
          </cell>
          <cell r="T1752">
            <v>0</v>
          </cell>
          <cell r="U1752">
            <v>213.84</v>
          </cell>
          <cell r="V1752">
            <v>0</v>
          </cell>
          <cell r="W1752">
            <v>0</v>
          </cell>
          <cell r="X1752">
            <v>0</v>
          </cell>
          <cell r="Y1752">
            <v>0</v>
          </cell>
          <cell r="Z1752">
            <v>0</v>
          </cell>
          <cell r="AA1752">
            <v>0</v>
          </cell>
          <cell r="AB1752">
            <v>0</v>
          </cell>
          <cell r="AC1752">
            <v>0</v>
          </cell>
          <cell r="AD1752">
            <v>0</v>
          </cell>
        </row>
        <row r="1753">
          <cell r="B1753" t="str">
            <v>MASON CO-UNREGULATEDSTORAGESTORENT22</v>
          </cell>
          <cell r="J1753" t="str">
            <v>STORENT22</v>
          </cell>
          <cell r="K1753" t="str">
            <v>PORTABLE STORAGE RENT 22</v>
          </cell>
          <cell r="S1753">
            <v>0</v>
          </cell>
          <cell r="T1753">
            <v>0</v>
          </cell>
          <cell r="U1753">
            <v>200</v>
          </cell>
          <cell r="V1753">
            <v>0</v>
          </cell>
          <cell r="W1753">
            <v>0</v>
          </cell>
          <cell r="X1753">
            <v>0</v>
          </cell>
          <cell r="Y1753">
            <v>0</v>
          </cell>
          <cell r="Z1753">
            <v>0</v>
          </cell>
          <cell r="AA1753">
            <v>0</v>
          </cell>
          <cell r="AB1753">
            <v>0</v>
          </cell>
          <cell r="AC1753">
            <v>0</v>
          </cell>
          <cell r="AD1753">
            <v>0</v>
          </cell>
        </row>
        <row r="1754">
          <cell r="B1754" t="str">
            <v>MASON CO-UNREGULATEDSURCFUEL-RECY MASON</v>
          </cell>
          <cell r="J1754" t="str">
            <v>FUEL-RECY MASON</v>
          </cell>
          <cell r="K1754" t="str">
            <v>FUEL &amp; MATERIAL SURCHARGE</v>
          </cell>
          <cell r="S1754">
            <v>0</v>
          </cell>
          <cell r="T1754">
            <v>0</v>
          </cell>
          <cell r="U1754">
            <v>0</v>
          </cell>
          <cell r="V1754">
            <v>0</v>
          </cell>
          <cell r="W1754">
            <v>0</v>
          </cell>
          <cell r="X1754">
            <v>0</v>
          </cell>
          <cell r="Y1754">
            <v>0</v>
          </cell>
          <cell r="Z1754">
            <v>0</v>
          </cell>
          <cell r="AA1754">
            <v>0</v>
          </cell>
          <cell r="AB1754">
            <v>0</v>
          </cell>
          <cell r="AC1754">
            <v>0</v>
          </cell>
          <cell r="AD1754">
            <v>0</v>
          </cell>
        </row>
        <row r="1755">
          <cell r="B1755" t="str">
            <v>MASON CO-UNREGULATEDSURCFUEL-RO MASON</v>
          </cell>
          <cell r="J1755" t="str">
            <v>FUEL-RO MASON</v>
          </cell>
          <cell r="K1755" t="str">
            <v>FUEL &amp; MATERIAL SURCHARGE</v>
          </cell>
          <cell r="S1755">
            <v>0</v>
          </cell>
          <cell r="T1755">
            <v>0</v>
          </cell>
          <cell r="U1755">
            <v>0</v>
          </cell>
          <cell r="V1755">
            <v>0</v>
          </cell>
          <cell r="W1755">
            <v>0</v>
          </cell>
          <cell r="X1755">
            <v>0</v>
          </cell>
          <cell r="Y1755">
            <v>0</v>
          </cell>
          <cell r="Z1755">
            <v>0</v>
          </cell>
          <cell r="AA1755">
            <v>0</v>
          </cell>
          <cell r="AB1755">
            <v>0</v>
          </cell>
          <cell r="AC1755">
            <v>0</v>
          </cell>
          <cell r="AD1755">
            <v>0</v>
          </cell>
        </row>
        <row r="1756">
          <cell r="B1756" t="str">
            <v>MASON CO-UNREGULATEDSURCFUEL-RECY MASON</v>
          </cell>
          <cell r="J1756" t="str">
            <v>FUEL-RECY MASON</v>
          </cell>
          <cell r="K1756" t="str">
            <v>FUEL &amp; MATERIAL SURCHARGE</v>
          </cell>
          <cell r="S1756">
            <v>0</v>
          </cell>
          <cell r="T1756">
            <v>0</v>
          </cell>
          <cell r="U1756">
            <v>0</v>
          </cell>
          <cell r="V1756">
            <v>0</v>
          </cell>
          <cell r="W1756">
            <v>0</v>
          </cell>
          <cell r="X1756">
            <v>0</v>
          </cell>
          <cell r="Y1756">
            <v>0</v>
          </cell>
          <cell r="Z1756">
            <v>0</v>
          </cell>
          <cell r="AA1756">
            <v>0</v>
          </cell>
          <cell r="AB1756">
            <v>0</v>
          </cell>
          <cell r="AC1756">
            <v>0</v>
          </cell>
          <cell r="AD1756">
            <v>0</v>
          </cell>
        </row>
        <row r="1757">
          <cell r="B1757" t="str">
            <v>MASON CO-UNREGULATEDSURCFUEL-RO MASON</v>
          </cell>
          <cell r="J1757" t="str">
            <v>FUEL-RO MASON</v>
          </cell>
          <cell r="K1757" t="str">
            <v>FUEL &amp; MATERIAL SURCHARGE</v>
          </cell>
          <cell r="S1757">
            <v>0</v>
          </cell>
          <cell r="T1757">
            <v>0</v>
          </cell>
          <cell r="U1757">
            <v>0</v>
          </cell>
          <cell r="V1757">
            <v>0</v>
          </cell>
          <cell r="W1757">
            <v>0</v>
          </cell>
          <cell r="X1757">
            <v>0</v>
          </cell>
          <cell r="Y1757">
            <v>0</v>
          </cell>
          <cell r="Z1757">
            <v>0</v>
          </cell>
          <cell r="AA1757">
            <v>0</v>
          </cell>
          <cell r="AB1757">
            <v>0</v>
          </cell>
          <cell r="AC1757">
            <v>0</v>
          </cell>
          <cell r="AD1757">
            <v>0</v>
          </cell>
        </row>
        <row r="1758">
          <cell r="B1758" t="str">
            <v>MASON CO-UNREGULATEDTAXESSALES TAX</v>
          </cell>
          <cell r="J1758" t="str">
            <v>SALES TAX</v>
          </cell>
          <cell r="K1758" t="str">
            <v>8.5% Sales Tax</v>
          </cell>
          <cell r="S1758">
            <v>0</v>
          </cell>
          <cell r="T1758">
            <v>0</v>
          </cell>
          <cell r="U1758">
            <v>20.71</v>
          </cell>
          <cell r="V1758">
            <v>0</v>
          </cell>
          <cell r="W1758">
            <v>0</v>
          </cell>
          <cell r="X1758">
            <v>0</v>
          </cell>
          <cell r="Y1758">
            <v>0</v>
          </cell>
          <cell r="Z1758">
            <v>0</v>
          </cell>
          <cell r="AA1758">
            <v>0</v>
          </cell>
          <cell r="AB1758">
            <v>0</v>
          </cell>
          <cell r="AC1758">
            <v>0</v>
          </cell>
          <cell r="AD1758">
            <v>0</v>
          </cell>
        </row>
        <row r="1759">
          <cell r="B1759" t="str">
            <v>MASON CO-UNREGULATEDTAXESSALES TAX</v>
          </cell>
          <cell r="J1759" t="str">
            <v>SALES TAX</v>
          </cell>
          <cell r="K1759" t="str">
            <v>8.5% Sales Tax</v>
          </cell>
          <cell r="S1759">
            <v>0</v>
          </cell>
          <cell r="T1759">
            <v>0</v>
          </cell>
          <cell r="U1759">
            <v>177.05</v>
          </cell>
          <cell r="V1759">
            <v>0</v>
          </cell>
          <cell r="W1759">
            <v>0</v>
          </cell>
          <cell r="X1759">
            <v>0</v>
          </cell>
          <cell r="Y1759">
            <v>0</v>
          </cell>
          <cell r="Z1759">
            <v>0</v>
          </cell>
          <cell r="AA1759">
            <v>0</v>
          </cell>
          <cell r="AB1759">
            <v>0</v>
          </cell>
          <cell r="AC1759">
            <v>0</v>
          </cell>
          <cell r="AD1759">
            <v>0</v>
          </cell>
        </row>
        <row r="1760">
          <cell r="B1760" t="str">
            <v>CITY OF SHELTON-CONTRACTACCOUNTING ADJUSTMENTSFINCHG</v>
          </cell>
          <cell r="J1760" t="str">
            <v>FINCHG</v>
          </cell>
          <cell r="K1760" t="str">
            <v>LATE FEE</v>
          </cell>
          <cell r="S1760">
            <v>0</v>
          </cell>
          <cell r="T1760">
            <v>0</v>
          </cell>
          <cell r="U1760">
            <v>0</v>
          </cell>
          <cell r="V1760">
            <v>821.34</v>
          </cell>
          <cell r="W1760">
            <v>0</v>
          </cell>
          <cell r="X1760">
            <v>0</v>
          </cell>
          <cell r="Y1760">
            <v>0</v>
          </cell>
          <cell r="Z1760">
            <v>0</v>
          </cell>
          <cell r="AA1760">
            <v>0</v>
          </cell>
          <cell r="AB1760">
            <v>0</v>
          </cell>
          <cell r="AC1760">
            <v>0</v>
          </cell>
          <cell r="AD1760">
            <v>0</v>
          </cell>
        </row>
        <row r="1761">
          <cell r="B1761" t="str">
            <v>CITY OF SHELTON-CONTRACTACCOUNTING ADJUSTMENTSFINCHG</v>
          </cell>
          <cell r="J1761" t="str">
            <v>FINCHG</v>
          </cell>
          <cell r="K1761" t="str">
            <v>LATE FEE</v>
          </cell>
          <cell r="S1761">
            <v>0</v>
          </cell>
          <cell r="T1761">
            <v>0</v>
          </cell>
          <cell r="U1761">
            <v>0</v>
          </cell>
          <cell r="V1761">
            <v>-6</v>
          </cell>
          <cell r="W1761">
            <v>0</v>
          </cell>
          <cell r="X1761">
            <v>0</v>
          </cell>
          <cell r="Y1761">
            <v>0</v>
          </cell>
          <cell r="Z1761">
            <v>0</v>
          </cell>
          <cell r="AA1761">
            <v>0</v>
          </cell>
          <cell r="AB1761">
            <v>0</v>
          </cell>
          <cell r="AC1761">
            <v>0</v>
          </cell>
          <cell r="AD1761">
            <v>0</v>
          </cell>
        </row>
        <row r="1762">
          <cell r="B1762" t="str">
            <v>CITY OF SHELTON-CONTRACTACCOUNTING ADJUSTMENTSMM</v>
          </cell>
          <cell r="J1762" t="str">
            <v>MM</v>
          </cell>
          <cell r="K1762" t="str">
            <v>MOVE MONEY</v>
          </cell>
          <cell r="S1762">
            <v>0</v>
          </cell>
          <cell r="T1762">
            <v>0</v>
          </cell>
          <cell r="U1762">
            <v>0</v>
          </cell>
          <cell r="V1762">
            <v>-766.15</v>
          </cell>
          <cell r="W1762">
            <v>0</v>
          </cell>
          <cell r="X1762">
            <v>0</v>
          </cell>
          <cell r="Y1762">
            <v>0</v>
          </cell>
          <cell r="Z1762">
            <v>0</v>
          </cell>
          <cell r="AA1762">
            <v>0</v>
          </cell>
          <cell r="AB1762">
            <v>0</v>
          </cell>
          <cell r="AC1762">
            <v>0</v>
          </cell>
          <cell r="AD1762">
            <v>0</v>
          </cell>
        </row>
        <row r="1763">
          <cell r="B1763" t="str">
            <v>CITY OF SHELTON-CONTRACTACCOUNTING ADJUSTMENTSREFUND</v>
          </cell>
          <cell r="J1763" t="str">
            <v>REFUND</v>
          </cell>
          <cell r="K1763" t="str">
            <v>REFUND</v>
          </cell>
          <cell r="S1763">
            <v>0</v>
          </cell>
          <cell r="T1763">
            <v>0</v>
          </cell>
          <cell r="U1763">
            <v>0</v>
          </cell>
          <cell r="V1763">
            <v>25.88</v>
          </cell>
          <cell r="W1763">
            <v>0</v>
          </cell>
          <cell r="X1763">
            <v>0</v>
          </cell>
          <cell r="Y1763">
            <v>0</v>
          </cell>
          <cell r="Z1763">
            <v>0</v>
          </cell>
          <cell r="AA1763">
            <v>0</v>
          </cell>
          <cell r="AB1763">
            <v>0</v>
          </cell>
          <cell r="AC1763">
            <v>0</v>
          </cell>
          <cell r="AD1763">
            <v>0</v>
          </cell>
        </row>
        <row r="1764">
          <cell r="B1764" t="str">
            <v>CITY OF SHELTON-CONTRACTACCOUNTING ADJUSTMENTSRETCK-LB</v>
          </cell>
          <cell r="J1764" t="str">
            <v>RETCK-LB</v>
          </cell>
          <cell r="K1764" t="str">
            <v>RETURNED CHECK - LOCKBOX</v>
          </cell>
          <cell r="S1764">
            <v>0</v>
          </cell>
          <cell r="T1764">
            <v>0</v>
          </cell>
          <cell r="U1764">
            <v>0</v>
          </cell>
          <cell r="V1764">
            <v>22.64</v>
          </cell>
          <cell r="W1764">
            <v>0</v>
          </cell>
          <cell r="X1764">
            <v>0</v>
          </cell>
          <cell r="Y1764">
            <v>0</v>
          </cell>
          <cell r="Z1764">
            <v>0</v>
          </cell>
          <cell r="AA1764">
            <v>0</v>
          </cell>
          <cell r="AB1764">
            <v>0</v>
          </cell>
          <cell r="AC1764">
            <v>0</v>
          </cell>
          <cell r="AD1764">
            <v>0</v>
          </cell>
        </row>
        <row r="1765">
          <cell r="B1765" t="str">
            <v>CITY OF SHELTON-CONTRACTCOMMERCIAL  FRONTLOADLOOSE-COMM</v>
          </cell>
          <cell r="J1765" t="str">
            <v>LOOSE-COMM</v>
          </cell>
          <cell r="K1765" t="str">
            <v>LOOSE MATERIAL - COMM</v>
          </cell>
          <cell r="S1765">
            <v>0</v>
          </cell>
          <cell r="T1765">
            <v>0</v>
          </cell>
          <cell r="U1765">
            <v>0</v>
          </cell>
          <cell r="V1765">
            <v>480.2</v>
          </cell>
          <cell r="W1765">
            <v>0</v>
          </cell>
          <cell r="X1765">
            <v>0</v>
          </cell>
          <cell r="Y1765">
            <v>0</v>
          </cell>
          <cell r="Z1765">
            <v>0</v>
          </cell>
          <cell r="AA1765">
            <v>0</v>
          </cell>
          <cell r="AB1765">
            <v>0</v>
          </cell>
          <cell r="AC1765">
            <v>0</v>
          </cell>
          <cell r="AD1765">
            <v>0</v>
          </cell>
        </row>
        <row r="1766">
          <cell r="B1766" t="str">
            <v>CITY OF SHELTON-CONTRACTCOMMERCIAL - REARLOAD300CW1</v>
          </cell>
          <cell r="J1766" t="str">
            <v>300CW1</v>
          </cell>
          <cell r="K1766" t="str">
            <v>1-300 GL CART WEEKLY SVC</v>
          </cell>
          <cell r="S1766">
            <v>0</v>
          </cell>
          <cell r="T1766">
            <v>0</v>
          </cell>
          <cell r="U1766">
            <v>0</v>
          </cell>
          <cell r="V1766">
            <v>43479.77</v>
          </cell>
          <cell r="W1766">
            <v>0</v>
          </cell>
          <cell r="X1766">
            <v>0</v>
          </cell>
          <cell r="Y1766">
            <v>0</v>
          </cell>
          <cell r="Z1766">
            <v>0</v>
          </cell>
          <cell r="AA1766">
            <v>0</v>
          </cell>
          <cell r="AB1766">
            <v>0</v>
          </cell>
          <cell r="AC1766">
            <v>0</v>
          </cell>
          <cell r="AD1766">
            <v>0</v>
          </cell>
        </row>
        <row r="1767">
          <cell r="B1767" t="str">
            <v>CITY OF SHELTON-CONTRACTCOMMERCIAL - REARLOAD64CW1</v>
          </cell>
          <cell r="J1767" t="str">
            <v>64CW1</v>
          </cell>
          <cell r="K1767" t="str">
            <v>1-64 GL CART WEEKLY SVC</v>
          </cell>
          <cell r="S1767">
            <v>0</v>
          </cell>
          <cell r="T1767">
            <v>0</v>
          </cell>
          <cell r="U1767">
            <v>0</v>
          </cell>
          <cell r="V1767">
            <v>1331.25</v>
          </cell>
          <cell r="W1767">
            <v>0</v>
          </cell>
          <cell r="X1767">
            <v>0</v>
          </cell>
          <cell r="Y1767">
            <v>0</v>
          </cell>
          <cell r="Z1767">
            <v>0</v>
          </cell>
          <cell r="AA1767">
            <v>0</v>
          </cell>
          <cell r="AB1767">
            <v>0</v>
          </cell>
          <cell r="AC1767">
            <v>0</v>
          </cell>
          <cell r="AD1767">
            <v>0</v>
          </cell>
        </row>
        <row r="1768">
          <cell r="B1768" t="str">
            <v>CITY OF SHELTON-CONTRACTCOMMERCIAL - REARLOAD96CW1</v>
          </cell>
          <cell r="J1768" t="str">
            <v>96CW1</v>
          </cell>
          <cell r="K1768" t="str">
            <v>1-96 GL CART WEEKLY SVC</v>
          </cell>
          <cell r="S1768">
            <v>0</v>
          </cell>
          <cell r="T1768">
            <v>0</v>
          </cell>
          <cell r="U1768">
            <v>0</v>
          </cell>
          <cell r="V1768">
            <v>3845.41</v>
          </cell>
          <cell r="W1768">
            <v>0</v>
          </cell>
          <cell r="X1768">
            <v>0</v>
          </cell>
          <cell r="Y1768">
            <v>0</v>
          </cell>
          <cell r="Z1768">
            <v>0</v>
          </cell>
          <cell r="AA1768">
            <v>0</v>
          </cell>
          <cell r="AB1768">
            <v>0</v>
          </cell>
          <cell r="AC1768">
            <v>0</v>
          </cell>
          <cell r="AD1768">
            <v>0</v>
          </cell>
        </row>
        <row r="1769">
          <cell r="B1769" t="str">
            <v>CITY OF SHELTON-CONTRACTCOMMERCIAL - REARLOADR1.5YDE</v>
          </cell>
          <cell r="J1769" t="str">
            <v>R1.5YDE</v>
          </cell>
          <cell r="K1769" t="str">
            <v>1.5 YD 1X EOW</v>
          </cell>
          <cell r="S1769">
            <v>0</v>
          </cell>
          <cell r="T1769">
            <v>0</v>
          </cell>
          <cell r="U1769">
            <v>0</v>
          </cell>
          <cell r="V1769">
            <v>40.24</v>
          </cell>
          <cell r="W1769">
            <v>0</v>
          </cell>
          <cell r="X1769">
            <v>0</v>
          </cell>
          <cell r="Y1769">
            <v>0</v>
          </cell>
          <cell r="Z1769">
            <v>0</v>
          </cell>
          <cell r="AA1769">
            <v>0</v>
          </cell>
          <cell r="AB1769">
            <v>0</v>
          </cell>
          <cell r="AC1769">
            <v>0</v>
          </cell>
          <cell r="AD1769">
            <v>0</v>
          </cell>
        </row>
        <row r="1770">
          <cell r="B1770" t="str">
            <v>CITY OF SHELTON-CONTRACTCOMMERCIAL - REARLOADR1.5YDRENTM</v>
          </cell>
          <cell r="J1770" t="str">
            <v>R1.5YDRENTM</v>
          </cell>
          <cell r="K1770" t="str">
            <v>1.5YD CONTAINER RENT-MTH</v>
          </cell>
          <cell r="S1770">
            <v>0</v>
          </cell>
          <cell r="T1770">
            <v>0</v>
          </cell>
          <cell r="U1770">
            <v>0</v>
          </cell>
          <cell r="V1770">
            <v>9.5399999999999991</v>
          </cell>
          <cell r="W1770">
            <v>0</v>
          </cell>
          <cell r="X1770">
            <v>0</v>
          </cell>
          <cell r="Y1770">
            <v>0</v>
          </cell>
          <cell r="Z1770">
            <v>0</v>
          </cell>
          <cell r="AA1770">
            <v>0</v>
          </cell>
          <cell r="AB1770">
            <v>0</v>
          </cell>
          <cell r="AC1770">
            <v>0</v>
          </cell>
          <cell r="AD1770">
            <v>0</v>
          </cell>
        </row>
        <row r="1771">
          <cell r="B1771" t="str">
            <v>CITY OF SHELTON-CONTRACTCOMMERCIAL - REARLOADSL096.0GEO001CGW</v>
          </cell>
          <cell r="J1771" t="str">
            <v>SL096.0GEO001CGW</v>
          </cell>
          <cell r="K1771" t="str">
            <v>96 GL EOW COM GREENWASTE</v>
          </cell>
          <cell r="S1771">
            <v>0</v>
          </cell>
          <cell r="T1771">
            <v>0</v>
          </cell>
          <cell r="U1771">
            <v>0</v>
          </cell>
          <cell r="V1771">
            <v>96.37</v>
          </cell>
          <cell r="W1771">
            <v>0</v>
          </cell>
          <cell r="X1771">
            <v>0</v>
          </cell>
          <cell r="Y1771">
            <v>0</v>
          </cell>
          <cell r="Z1771">
            <v>0</v>
          </cell>
          <cell r="AA1771">
            <v>0</v>
          </cell>
          <cell r="AB1771">
            <v>0</v>
          </cell>
          <cell r="AC1771">
            <v>0</v>
          </cell>
          <cell r="AD1771">
            <v>0</v>
          </cell>
        </row>
        <row r="1772">
          <cell r="B1772" t="str">
            <v>CITY OF SHELTON-CONTRACTCOMMERCIAL - REARLOADUNLOCKREF</v>
          </cell>
          <cell r="J1772" t="str">
            <v>UNLOCKREF</v>
          </cell>
          <cell r="K1772" t="str">
            <v>UNLOCK / UNLATCH REFUSE</v>
          </cell>
          <cell r="S1772">
            <v>0</v>
          </cell>
          <cell r="T1772">
            <v>0</v>
          </cell>
          <cell r="U1772">
            <v>0</v>
          </cell>
          <cell r="V1772">
            <v>360.15</v>
          </cell>
          <cell r="W1772">
            <v>0</v>
          </cell>
          <cell r="X1772">
            <v>0</v>
          </cell>
          <cell r="Y1772">
            <v>0</v>
          </cell>
          <cell r="Z1772">
            <v>0</v>
          </cell>
          <cell r="AA1772">
            <v>0</v>
          </cell>
          <cell r="AB1772">
            <v>0</v>
          </cell>
          <cell r="AC1772">
            <v>0</v>
          </cell>
          <cell r="AD1772">
            <v>0</v>
          </cell>
        </row>
        <row r="1773">
          <cell r="B1773" t="str">
            <v>CITY OF SHELTON-CONTRACTCOMMERCIAL - REARLOAD96CW1</v>
          </cell>
          <cell r="J1773" t="str">
            <v>96CW1</v>
          </cell>
          <cell r="K1773" t="str">
            <v>1-96 GL CART WEEKLY SVC</v>
          </cell>
          <cell r="S1773">
            <v>0</v>
          </cell>
          <cell r="T1773">
            <v>0</v>
          </cell>
          <cell r="U1773">
            <v>0</v>
          </cell>
          <cell r="V1773">
            <v>253.08</v>
          </cell>
          <cell r="W1773">
            <v>0</v>
          </cell>
          <cell r="X1773">
            <v>0</v>
          </cell>
          <cell r="Y1773">
            <v>0</v>
          </cell>
          <cell r="Z1773">
            <v>0</v>
          </cell>
          <cell r="AA1773">
            <v>0</v>
          </cell>
          <cell r="AB1773">
            <v>0</v>
          </cell>
          <cell r="AC1773">
            <v>0</v>
          </cell>
          <cell r="AD1773">
            <v>0</v>
          </cell>
        </row>
        <row r="1774">
          <cell r="B1774" t="str">
            <v>CITY OF SHELTON-CONTRACTCOMMERCIAL - REARLOADEP300-COM</v>
          </cell>
          <cell r="J1774" t="str">
            <v>EP300-COM</v>
          </cell>
          <cell r="K1774" t="str">
            <v>EXTRA PICKUP 300 GL - COM</v>
          </cell>
          <cell r="S1774">
            <v>0</v>
          </cell>
          <cell r="T1774">
            <v>0</v>
          </cell>
          <cell r="U1774">
            <v>0</v>
          </cell>
          <cell r="V1774">
            <v>701.4</v>
          </cell>
          <cell r="W1774">
            <v>0</v>
          </cell>
          <cell r="X1774">
            <v>0</v>
          </cell>
          <cell r="Y1774">
            <v>0</v>
          </cell>
          <cell r="Z1774">
            <v>0</v>
          </cell>
          <cell r="AA1774">
            <v>0</v>
          </cell>
          <cell r="AB1774">
            <v>0</v>
          </cell>
          <cell r="AC1774">
            <v>0</v>
          </cell>
          <cell r="AD1774">
            <v>0</v>
          </cell>
        </row>
        <row r="1775">
          <cell r="B1775" t="str">
            <v>CITY OF SHELTON-CONTRACTCOMMERCIAL - REARLOADEP64-COM</v>
          </cell>
          <cell r="J1775" t="str">
            <v>EP64-COM</v>
          </cell>
          <cell r="K1775" t="str">
            <v>EXTRA PICKUP 64 GL - COM</v>
          </cell>
          <cell r="S1775">
            <v>0</v>
          </cell>
          <cell r="T1775">
            <v>0</v>
          </cell>
          <cell r="U1775">
            <v>0</v>
          </cell>
          <cell r="V1775">
            <v>180.36</v>
          </cell>
          <cell r="W1775">
            <v>0</v>
          </cell>
          <cell r="X1775">
            <v>0</v>
          </cell>
          <cell r="Y1775">
            <v>0</v>
          </cell>
          <cell r="Z1775">
            <v>0</v>
          </cell>
          <cell r="AA1775">
            <v>0</v>
          </cell>
          <cell r="AB1775">
            <v>0</v>
          </cell>
          <cell r="AC1775">
            <v>0</v>
          </cell>
          <cell r="AD1775">
            <v>0</v>
          </cell>
        </row>
        <row r="1776">
          <cell r="B1776" t="str">
            <v>CITY OF SHELTON-CONTRACTCOMMERCIAL - REARLOADEP96-COM</v>
          </cell>
          <cell r="J1776" t="str">
            <v>EP96-COM</v>
          </cell>
          <cell r="K1776" t="str">
            <v>EXTRA PICKUP 96 GL - COM</v>
          </cell>
          <cell r="S1776">
            <v>0</v>
          </cell>
          <cell r="T1776">
            <v>0</v>
          </cell>
          <cell r="U1776">
            <v>0</v>
          </cell>
          <cell r="V1776">
            <v>392.7</v>
          </cell>
          <cell r="W1776">
            <v>0</v>
          </cell>
          <cell r="X1776">
            <v>0</v>
          </cell>
          <cell r="Y1776">
            <v>0</v>
          </cell>
          <cell r="Z1776">
            <v>0</v>
          </cell>
          <cell r="AA1776">
            <v>0</v>
          </cell>
          <cell r="AB1776">
            <v>0</v>
          </cell>
          <cell r="AC1776">
            <v>0</v>
          </cell>
          <cell r="AD1776">
            <v>0</v>
          </cell>
        </row>
        <row r="1777">
          <cell r="B1777" t="str">
            <v>CITY OF SHELTON-CONTRACTCOMMERCIAL - REARLOADROLLOUTOC</v>
          </cell>
          <cell r="J1777" t="str">
            <v>ROLLOUTOC</v>
          </cell>
          <cell r="K1777" t="str">
            <v>ROLL OUT</v>
          </cell>
          <cell r="S1777">
            <v>0</v>
          </cell>
          <cell r="T1777">
            <v>0</v>
          </cell>
          <cell r="U1777">
            <v>0</v>
          </cell>
          <cell r="V1777">
            <v>120.05</v>
          </cell>
          <cell r="W1777">
            <v>0</v>
          </cell>
          <cell r="X1777">
            <v>0</v>
          </cell>
          <cell r="Y1777">
            <v>0</v>
          </cell>
          <cell r="Z1777">
            <v>0</v>
          </cell>
          <cell r="AA1777">
            <v>0</v>
          </cell>
          <cell r="AB1777">
            <v>0</v>
          </cell>
          <cell r="AC1777">
            <v>0</v>
          </cell>
          <cell r="AD1777">
            <v>0</v>
          </cell>
        </row>
        <row r="1778">
          <cell r="B1778" t="str">
            <v>CITY OF SHELTON-CONTRACTPAYMENTSCC-KOL</v>
          </cell>
          <cell r="J1778" t="str">
            <v>CC-KOL</v>
          </cell>
          <cell r="K1778" t="str">
            <v>ONLINE PAYMENT-CC</v>
          </cell>
          <cell r="S1778">
            <v>0</v>
          </cell>
          <cell r="T1778">
            <v>0</v>
          </cell>
          <cell r="U1778">
            <v>0</v>
          </cell>
          <cell r="V1778">
            <v>-41959.09</v>
          </cell>
          <cell r="W1778">
            <v>0</v>
          </cell>
          <cell r="X1778">
            <v>0</v>
          </cell>
          <cell r="Y1778">
            <v>0</v>
          </cell>
          <cell r="Z1778">
            <v>0</v>
          </cell>
          <cell r="AA1778">
            <v>0</v>
          </cell>
          <cell r="AB1778">
            <v>0</v>
          </cell>
          <cell r="AC1778">
            <v>0</v>
          </cell>
          <cell r="AD1778">
            <v>0</v>
          </cell>
        </row>
        <row r="1779">
          <cell r="B1779" t="str">
            <v>CITY OF SHELTON-CONTRACTPAYMENTSCCREF-KOL</v>
          </cell>
          <cell r="J1779" t="str">
            <v>CCREF-KOL</v>
          </cell>
          <cell r="K1779" t="str">
            <v>CREDIT CARD REFUND</v>
          </cell>
          <cell r="S1779">
            <v>0</v>
          </cell>
          <cell r="T1779">
            <v>0</v>
          </cell>
          <cell r="U1779">
            <v>0</v>
          </cell>
          <cell r="V1779">
            <v>29.59</v>
          </cell>
          <cell r="W1779">
            <v>0</v>
          </cell>
          <cell r="X1779">
            <v>0</v>
          </cell>
          <cell r="Y1779">
            <v>0</v>
          </cell>
          <cell r="Z1779">
            <v>0</v>
          </cell>
          <cell r="AA1779">
            <v>0</v>
          </cell>
          <cell r="AB1779">
            <v>0</v>
          </cell>
          <cell r="AC1779">
            <v>0</v>
          </cell>
          <cell r="AD1779">
            <v>0</v>
          </cell>
        </row>
        <row r="1780">
          <cell r="B1780" t="str">
            <v>CITY OF SHELTON-CONTRACTPAYMENTSPAY</v>
          </cell>
          <cell r="J1780" t="str">
            <v>PAY</v>
          </cell>
          <cell r="K1780" t="str">
            <v>PAYMENT-THANK YOU!</v>
          </cell>
          <cell r="S1780">
            <v>0</v>
          </cell>
          <cell r="T1780">
            <v>0</v>
          </cell>
          <cell r="U1780">
            <v>0</v>
          </cell>
          <cell r="V1780">
            <v>-30070.58</v>
          </cell>
          <cell r="W1780">
            <v>0</v>
          </cell>
          <cell r="X1780">
            <v>0</v>
          </cell>
          <cell r="Y1780">
            <v>0</v>
          </cell>
          <cell r="Z1780">
            <v>0</v>
          </cell>
          <cell r="AA1780">
            <v>0</v>
          </cell>
          <cell r="AB1780">
            <v>0</v>
          </cell>
          <cell r="AC1780">
            <v>0</v>
          </cell>
          <cell r="AD1780">
            <v>0</v>
          </cell>
        </row>
        <row r="1781">
          <cell r="B1781" t="str">
            <v>CITY OF SHELTON-CONTRACTPAYMENTSPAY EFT</v>
          </cell>
          <cell r="J1781" t="str">
            <v>PAY EFT</v>
          </cell>
          <cell r="K1781" t="str">
            <v>ELECTRONIC PAYMENT</v>
          </cell>
          <cell r="S1781">
            <v>0</v>
          </cell>
          <cell r="T1781">
            <v>0</v>
          </cell>
          <cell r="U1781">
            <v>0</v>
          </cell>
          <cell r="V1781">
            <v>-379.29</v>
          </cell>
          <cell r="W1781">
            <v>0</v>
          </cell>
          <cell r="X1781">
            <v>0</v>
          </cell>
          <cell r="Y1781">
            <v>0</v>
          </cell>
          <cell r="Z1781">
            <v>0</v>
          </cell>
          <cell r="AA1781">
            <v>0</v>
          </cell>
          <cell r="AB1781">
            <v>0</v>
          </cell>
          <cell r="AC1781">
            <v>0</v>
          </cell>
          <cell r="AD1781">
            <v>0</v>
          </cell>
        </row>
        <row r="1782">
          <cell r="B1782" t="str">
            <v>CITY OF SHELTON-CONTRACTPAYMENTSPAY ICT</v>
          </cell>
          <cell r="J1782" t="str">
            <v>PAY ICT</v>
          </cell>
          <cell r="K1782" t="str">
            <v>I/C PAYMENT THANK YOU!</v>
          </cell>
          <cell r="S1782">
            <v>0</v>
          </cell>
          <cell r="T1782">
            <v>0</v>
          </cell>
          <cell r="U1782">
            <v>0</v>
          </cell>
          <cell r="V1782">
            <v>-1267.57</v>
          </cell>
          <cell r="W1782">
            <v>0</v>
          </cell>
          <cell r="X1782">
            <v>0</v>
          </cell>
          <cell r="Y1782">
            <v>0</v>
          </cell>
          <cell r="Z1782">
            <v>0</v>
          </cell>
          <cell r="AA1782">
            <v>0</v>
          </cell>
          <cell r="AB1782">
            <v>0</v>
          </cell>
          <cell r="AC1782">
            <v>0</v>
          </cell>
          <cell r="AD1782">
            <v>0</v>
          </cell>
        </row>
        <row r="1783">
          <cell r="B1783" t="str">
            <v>CITY OF SHELTON-CONTRACTPAYMENTSPAY-CFREE</v>
          </cell>
          <cell r="J1783" t="str">
            <v>PAY-CFREE</v>
          </cell>
          <cell r="K1783" t="str">
            <v>PAYMENT-THANK YOU</v>
          </cell>
          <cell r="S1783">
            <v>0</v>
          </cell>
          <cell r="T1783">
            <v>0</v>
          </cell>
          <cell r="U1783">
            <v>0</v>
          </cell>
          <cell r="V1783">
            <v>-6964.92</v>
          </cell>
          <cell r="W1783">
            <v>0</v>
          </cell>
          <cell r="X1783">
            <v>0</v>
          </cell>
          <cell r="Y1783">
            <v>0</v>
          </cell>
          <cell r="Z1783">
            <v>0</v>
          </cell>
          <cell r="AA1783">
            <v>0</v>
          </cell>
          <cell r="AB1783">
            <v>0</v>
          </cell>
          <cell r="AC1783">
            <v>0</v>
          </cell>
          <cell r="AD1783">
            <v>0</v>
          </cell>
        </row>
        <row r="1784">
          <cell r="B1784" t="str">
            <v>CITY OF SHELTON-CONTRACTPAYMENTSPAY-KOL</v>
          </cell>
          <cell r="J1784" t="str">
            <v>PAY-KOL</v>
          </cell>
          <cell r="K1784" t="str">
            <v>PAYMENT-THANK YOU - OL</v>
          </cell>
          <cell r="S1784">
            <v>0</v>
          </cell>
          <cell r="T1784">
            <v>0</v>
          </cell>
          <cell r="U1784">
            <v>0</v>
          </cell>
          <cell r="V1784">
            <v>-11023.39</v>
          </cell>
          <cell r="W1784">
            <v>0</v>
          </cell>
          <cell r="X1784">
            <v>0</v>
          </cell>
          <cell r="Y1784">
            <v>0</v>
          </cell>
          <cell r="Z1784">
            <v>0</v>
          </cell>
          <cell r="AA1784">
            <v>0</v>
          </cell>
          <cell r="AB1784">
            <v>0</v>
          </cell>
          <cell r="AC1784">
            <v>0</v>
          </cell>
          <cell r="AD1784">
            <v>0</v>
          </cell>
        </row>
        <row r="1785">
          <cell r="B1785" t="str">
            <v>CITY OF SHELTON-CONTRACTPAYMENTSPAY-NATL</v>
          </cell>
          <cell r="J1785" t="str">
            <v>PAY-NATL</v>
          </cell>
          <cell r="K1785" t="str">
            <v>PAYMENT THANK YOU</v>
          </cell>
          <cell r="S1785">
            <v>0</v>
          </cell>
          <cell r="T1785">
            <v>0</v>
          </cell>
          <cell r="U1785">
            <v>0</v>
          </cell>
          <cell r="V1785">
            <v>-130.12</v>
          </cell>
          <cell r="W1785">
            <v>0</v>
          </cell>
          <cell r="X1785">
            <v>0</v>
          </cell>
          <cell r="Y1785">
            <v>0</v>
          </cell>
          <cell r="Z1785">
            <v>0</v>
          </cell>
          <cell r="AA1785">
            <v>0</v>
          </cell>
          <cell r="AB1785">
            <v>0</v>
          </cell>
          <cell r="AC1785">
            <v>0</v>
          </cell>
          <cell r="AD1785">
            <v>0</v>
          </cell>
        </row>
        <row r="1786">
          <cell r="B1786" t="str">
            <v>CITY OF SHELTON-CONTRACTPAYMENTSPAY-OAK</v>
          </cell>
          <cell r="J1786" t="str">
            <v>PAY-OAK</v>
          </cell>
          <cell r="K1786" t="str">
            <v>OAKLEAF PAYMENT</v>
          </cell>
          <cell r="S1786">
            <v>0</v>
          </cell>
          <cell r="T1786">
            <v>0</v>
          </cell>
          <cell r="U1786">
            <v>0</v>
          </cell>
          <cell r="V1786">
            <v>-482.24</v>
          </cell>
          <cell r="W1786">
            <v>0</v>
          </cell>
          <cell r="X1786">
            <v>0</v>
          </cell>
          <cell r="Y1786">
            <v>0</v>
          </cell>
          <cell r="Z1786">
            <v>0</v>
          </cell>
          <cell r="AA1786">
            <v>0</v>
          </cell>
          <cell r="AB1786">
            <v>0</v>
          </cell>
          <cell r="AC1786">
            <v>0</v>
          </cell>
          <cell r="AD1786">
            <v>0</v>
          </cell>
        </row>
        <row r="1787">
          <cell r="B1787" t="str">
            <v>CITY OF SHELTON-CONTRACTPAYMENTSPAY-RPPS</v>
          </cell>
          <cell r="J1787" t="str">
            <v>PAY-RPPS</v>
          </cell>
          <cell r="K1787" t="str">
            <v>RPSS PAYMENT</v>
          </cell>
          <cell r="S1787">
            <v>0</v>
          </cell>
          <cell r="T1787">
            <v>0</v>
          </cell>
          <cell r="U1787">
            <v>0</v>
          </cell>
          <cell r="V1787">
            <v>-314.70999999999998</v>
          </cell>
          <cell r="W1787">
            <v>0</v>
          </cell>
          <cell r="X1787">
            <v>0</v>
          </cell>
          <cell r="Y1787">
            <v>0</v>
          </cell>
          <cell r="Z1787">
            <v>0</v>
          </cell>
          <cell r="AA1787">
            <v>0</v>
          </cell>
          <cell r="AB1787">
            <v>0</v>
          </cell>
          <cell r="AC1787">
            <v>0</v>
          </cell>
          <cell r="AD1787">
            <v>0</v>
          </cell>
        </row>
        <row r="1788">
          <cell r="B1788" t="str">
            <v>CITY OF SHELTON-CONTRACTPAYMENTSPAYL</v>
          </cell>
          <cell r="J1788" t="str">
            <v>PAYL</v>
          </cell>
          <cell r="K1788" t="str">
            <v>PAYMENT-THANK YOU!</v>
          </cell>
          <cell r="S1788">
            <v>0</v>
          </cell>
          <cell r="T1788">
            <v>0</v>
          </cell>
          <cell r="U1788">
            <v>0</v>
          </cell>
          <cell r="V1788">
            <v>-55246.21</v>
          </cell>
          <cell r="W1788">
            <v>0</v>
          </cell>
          <cell r="X1788">
            <v>0</v>
          </cell>
          <cell r="Y1788">
            <v>0</v>
          </cell>
          <cell r="Z1788">
            <v>0</v>
          </cell>
          <cell r="AA1788">
            <v>0</v>
          </cell>
          <cell r="AB1788">
            <v>0</v>
          </cell>
          <cell r="AC1788">
            <v>0</v>
          </cell>
          <cell r="AD1788">
            <v>0</v>
          </cell>
        </row>
        <row r="1789">
          <cell r="B1789" t="str">
            <v>CITY OF SHELTON-CONTRACTPAYMENTSPAYMET</v>
          </cell>
          <cell r="J1789" t="str">
            <v>PAYMET</v>
          </cell>
          <cell r="K1789" t="str">
            <v>METAVANTE ONLINE PAYMENT</v>
          </cell>
          <cell r="S1789">
            <v>0</v>
          </cell>
          <cell r="T1789">
            <v>0</v>
          </cell>
          <cell r="U1789">
            <v>0</v>
          </cell>
          <cell r="V1789">
            <v>-1929.55</v>
          </cell>
          <cell r="W1789">
            <v>0</v>
          </cell>
          <cell r="X1789">
            <v>0</v>
          </cell>
          <cell r="Y1789">
            <v>0</v>
          </cell>
          <cell r="Z1789">
            <v>0</v>
          </cell>
          <cell r="AA1789">
            <v>0</v>
          </cell>
          <cell r="AB1789">
            <v>0</v>
          </cell>
          <cell r="AC1789">
            <v>0</v>
          </cell>
          <cell r="AD1789">
            <v>0</v>
          </cell>
        </row>
        <row r="1790">
          <cell r="B1790" t="str">
            <v>CITY OF SHELTON-CONTRACTPAYMENTSRET-KOL</v>
          </cell>
          <cell r="J1790" t="str">
            <v>RET-KOL</v>
          </cell>
          <cell r="K1790" t="str">
            <v>ONLINE PAYMENT RETURN</v>
          </cell>
          <cell r="S1790">
            <v>0</v>
          </cell>
          <cell r="T1790">
            <v>0</v>
          </cell>
          <cell r="U1790">
            <v>0</v>
          </cell>
          <cell r="V1790">
            <v>145.12</v>
          </cell>
          <cell r="W1790">
            <v>0</v>
          </cell>
          <cell r="X1790">
            <v>0</v>
          </cell>
          <cell r="Y1790">
            <v>0</v>
          </cell>
          <cell r="Z1790">
            <v>0</v>
          </cell>
          <cell r="AA1790">
            <v>0</v>
          </cell>
          <cell r="AB1790">
            <v>0</v>
          </cell>
          <cell r="AC1790">
            <v>0</v>
          </cell>
          <cell r="AD1790">
            <v>0</v>
          </cell>
        </row>
        <row r="1791">
          <cell r="B1791" t="str">
            <v>CITY OF SHELTON-CONTRACTRESIDENTIAL300RW1</v>
          </cell>
          <cell r="J1791" t="str">
            <v>300RW1</v>
          </cell>
          <cell r="K1791" t="str">
            <v>1-300 GL CART WEEKLY SVC</v>
          </cell>
          <cell r="S1791">
            <v>0</v>
          </cell>
          <cell r="T1791">
            <v>0</v>
          </cell>
          <cell r="U1791">
            <v>0</v>
          </cell>
          <cell r="V1791">
            <v>10181.19</v>
          </cell>
          <cell r="W1791">
            <v>0</v>
          </cell>
          <cell r="X1791">
            <v>0</v>
          </cell>
          <cell r="Y1791">
            <v>0</v>
          </cell>
          <cell r="Z1791">
            <v>0</v>
          </cell>
          <cell r="AA1791">
            <v>0</v>
          </cell>
          <cell r="AB1791">
            <v>0</v>
          </cell>
          <cell r="AC1791">
            <v>0</v>
          </cell>
          <cell r="AD1791">
            <v>0</v>
          </cell>
        </row>
        <row r="1792">
          <cell r="B1792" t="str">
            <v>CITY OF SHELTON-CONTRACTRESIDENTIAL35RE1</v>
          </cell>
          <cell r="J1792" t="str">
            <v>35RE1</v>
          </cell>
          <cell r="K1792" t="str">
            <v>1-35 GAL CART EOW SVC</v>
          </cell>
          <cell r="S1792">
            <v>0</v>
          </cell>
          <cell r="T1792">
            <v>0</v>
          </cell>
          <cell r="U1792">
            <v>0</v>
          </cell>
          <cell r="V1792">
            <v>6251.32</v>
          </cell>
          <cell r="W1792">
            <v>0</v>
          </cell>
          <cell r="X1792">
            <v>0</v>
          </cell>
          <cell r="Y1792">
            <v>0</v>
          </cell>
          <cell r="Z1792">
            <v>0</v>
          </cell>
          <cell r="AA1792">
            <v>0</v>
          </cell>
          <cell r="AB1792">
            <v>0</v>
          </cell>
          <cell r="AC1792">
            <v>0</v>
          </cell>
          <cell r="AD1792">
            <v>0</v>
          </cell>
        </row>
        <row r="1793">
          <cell r="B1793" t="str">
            <v>CITY OF SHELTON-CONTRACTRESIDENTIAL35RE1RR</v>
          </cell>
          <cell r="J1793" t="str">
            <v>35RE1RR</v>
          </cell>
          <cell r="K1793" t="str">
            <v>1-35 GL CART EOW REDUCED RATE</v>
          </cell>
          <cell r="S1793">
            <v>0</v>
          </cell>
          <cell r="T1793">
            <v>0</v>
          </cell>
          <cell r="U1793">
            <v>0</v>
          </cell>
          <cell r="V1793">
            <v>825.37</v>
          </cell>
          <cell r="W1793">
            <v>0</v>
          </cell>
          <cell r="X1793">
            <v>0</v>
          </cell>
          <cell r="Y1793">
            <v>0</v>
          </cell>
          <cell r="Z1793">
            <v>0</v>
          </cell>
          <cell r="AA1793">
            <v>0</v>
          </cell>
          <cell r="AB1793">
            <v>0</v>
          </cell>
          <cell r="AC1793">
            <v>0</v>
          </cell>
          <cell r="AD1793">
            <v>0</v>
          </cell>
        </row>
        <row r="1794">
          <cell r="B1794" t="str">
            <v>CITY OF SHELTON-CONTRACTRESIDENTIAL64RE1</v>
          </cell>
          <cell r="J1794" t="str">
            <v>64RE1</v>
          </cell>
          <cell r="K1794" t="str">
            <v>1-64 GAL EOW</v>
          </cell>
          <cell r="S1794">
            <v>0</v>
          </cell>
          <cell r="T1794">
            <v>0</v>
          </cell>
          <cell r="U1794">
            <v>0</v>
          </cell>
          <cell r="V1794">
            <v>21919.64</v>
          </cell>
          <cell r="W1794">
            <v>0</v>
          </cell>
          <cell r="X1794">
            <v>0</v>
          </cell>
          <cell r="Y1794">
            <v>0</v>
          </cell>
          <cell r="Z1794">
            <v>0</v>
          </cell>
          <cell r="AA1794">
            <v>0</v>
          </cell>
          <cell r="AB1794">
            <v>0</v>
          </cell>
          <cell r="AC1794">
            <v>0</v>
          </cell>
          <cell r="AD1794">
            <v>0</v>
          </cell>
        </row>
        <row r="1795">
          <cell r="B1795" t="str">
            <v>CITY OF SHELTON-CONTRACTRESIDENTIAL64RE1RR</v>
          </cell>
          <cell r="J1795" t="str">
            <v>64RE1RR</v>
          </cell>
          <cell r="K1795" t="str">
            <v>1-64 GL CART EOW REDUCED RATE</v>
          </cell>
          <cell r="S1795">
            <v>0</v>
          </cell>
          <cell r="T1795">
            <v>0</v>
          </cell>
          <cell r="U1795">
            <v>0</v>
          </cell>
          <cell r="V1795">
            <v>1440.58</v>
          </cell>
          <cell r="W1795">
            <v>0</v>
          </cell>
          <cell r="X1795">
            <v>0</v>
          </cell>
          <cell r="Y1795">
            <v>0</v>
          </cell>
          <cell r="Z1795">
            <v>0</v>
          </cell>
          <cell r="AA1795">
            <v>0</v>
          </cell>
          <cell r="AB1795">
            <v>0</v>
          </cell>
          <cell r="AC1795">
            <v>0</v>
          </cell>
          <cell r="AD1795">
            <v>0</v>
          </cell>
        </row>
        <row r="1796">
          <cell r="B1796" t="str">
            <v>CITY OF SHELTON-CONTRACTRESIDENTIAL64RW1</v>
          </cell>
          <cell r="J1796" t="str">
            <v>64RW1</v>
          </cell>
          <cell r="K1796" t="str">
            <v>1-64 GAL CART WEEKLY SVC</v>
          </cell>
          <cell r="S1796">
            <v>0</v>
          </cell>
          <cell r="T1796">
            <v>0</v>
          </cell>
          <cell r="U1796">
            <v>0</v>
          </cell>
          <cell r="V1796">
            <v>2464.7600000000002</v>
          </cell>
          <cell r="W1796">
            <v>0</v>
          </cell>
          <cell r="X1796">
            <v>0</v>
          </cell>
          <cell r="Y1796">
            <v>0</v>
          </cell>
          <cell r="Z1796">
            <v>0</v>
          </cell>
          <cell r="AA1796">
            <v>0</v>
          </cell>
          <cell r="AB1796">
            <v>0</v>
          </cell>
          <cell r="AC1796">
            <v>0</v>
          </cell>
          <cell r="AD1796">
            <v>0</v>
          </cell>
        </row>
        <row r="1797">
          <cell r="B1797" t="str">
            <v>CITY OF SHELTON-CONTRACTRESIDENTIAL64RW1RR</v>
          </cell>
          <cell r="J1797" t="str">
            <v>64RW1RR</v>
          </cell>
          <cell r="K1797" t="str">
            <v>1-64 GL CART WKLY REDUCED RATE</v>
          </cell>
          <cell r="S1797">
            <v>0</v>
          </cell>
          <cell r="T1797">
            <v>0</v>
          </cell>
          <cell r="U1797">
            <v>0</v>
          </cell>
          <cell r="V1797">
            <v>122.2</v>
          </cell>
          <cell r="W1797">
            <v>0</v>
          </cell>
          <cell r="X1797">
            <v>0</v>
          </cell>
          <cell r="Y1797">
            <v>0</v>
          </cell>
          <cell r="Z1797">
            <v>0</v>
          </cell>
          <cell r="AA1797">
            <v>0</v>
          </cell>
          <cell r="AB1797">
            <v>0</v>
          </cell>
          <cell r="AC1797">
            <v>0</v>
          </cell>
          <cell r="AD1797">
            <v>0</v>
          </cell>
        </row>
        <row r="1798">
          <cell r="B1798" t="str">
            <v>CITY OF SHELTON-CONTRACTRESIDENTIAL96RE1</v>
          </cell>
          <cell r="J1798" t="str">
            <v>96RE1</v>
          </cell>
          <cell r="K1798" t="str">
            <v>1-96 GAL EOW</v>
          </cell>
          <cell r="S1798">
            <v>0</v>
          </cell>
          <cell r="T1798">
            <v>0</v>
          </cell>
          <cell r="U1798">
            <v>0</v>
          </cell>
          <cell r="V1798">
            <v>12859.63</v>
          </cell>
          <cell r="W1798">
            <v>0</v>
          </cell>
          <cell r="X1798">
            <v>0</v>
          </cell>
          <cell r="Y1798">
            <v>0</v>
          </cell>
          <cell r="Z1798">
            <v>0</v>
          </cell>
          <cell r="AA1798">
            <v>0</v>
          </cell>
          <cell r="AB1798">
            <v>0</v>
          </cell>
          <cell r="AC1798">
            <v>0</v>
          </cell>
          <cell r="AD1798">
            <v>0</v>
          </cell>
        </row>
        <row r="1799">
          <cell r="B1799" t="str">
            <v>CITY OF SHELTON-CONTRACTRESIDENTIAL96RE1RR</v>
          </cell>
          <cell r="J1799" t="str">
            <v>96RE1RR</v>
          </cell>
          <cell r="K1799" t="str">
            <v>1-96 GL CART EOW REDUCED RATE</v>
          </cell>
          <cell r="S1799">
            <v>0</v>
          </cell>
          <cell r="T1799">
            <v>0</v>
          </cell>
          <cell r="U1799">
            <v>0</v>
          </cell>
          <cell r="V1799">
            <v>554.77</v>
          </cell>
          <cell r="W1799">
            <v>0</v>
          </cell>
          <cell r="X1799">
            <v>0</v>
          </cell>
          <cell r="Y1799">
            <v>0</v>
          </cell>
          <cell r="Z1799">
            <v>0</v>
          </cell>
          <cell r="AA1799">
            <v>0</v>
          </cell>
          <cell r="AB1799">
            <v>0</v>
          </cell>
          <cell r="AC1799">
            <v>0</v>
          </cell>
          <cell r="AD1799">
            <v>0</v>
          </cell>
        </row>
        <row r="1800">
          <cell r="B1800" t="str">
            <v>CITY OF SHELTON-CONTRACTRESIDENTIAL96RW1</v>
          </cell>
          <cell r="J1800" t="str">
            <v>96RW1</v>
          </cell>
          <cell r="K1800" t="str">
            <v>1-96 GAL CART WEEKLY SVC</v>
          </cell>
          <cell r="S1800">
            <v>0</v>
          </cell>
          <cell r="T1800">
            <v>0</v>
          </cell>
          <cell r="U1800">
            <v>0</v>
          </cell>
          <cell r="V1800">
            <v>1989.55</v>
          </cell>
          <cell r="W1800">
            <v>0</v>
          </cell>
          <cell r="X1800">
            <v>0</v>
          </cell>
          <cell r="Y1800">
            <v>0</v>
          </cell>
          <cell r="Z1800">
            <v>0</v>
          </cell>
          <cell r="AA1800">
            <v>0</v>
          </cell>
          <cell r="AB1800">
            <v>0</v>
          </cell>
          <cell r="AC1800">
            <v>0</v>
          </cell>
          <cell r="AD1800">
            <v>0</v>
          </cell>
        </row>
        <row r="1801">
          <cell r="B1801" t="str">
            <v>CITY OF SHELTON-CONTRACTRESIDENTIAL96RW1RR</v>
          </cell>
          <cell r="J1801" t="str">
            <v>96RW1RR</v>
          </cell>
          <cell r="K1801" t="str">
            <v>1-96 GL CART WKLY REDUCED RATE</v>
          </cell>
          <cell r="S1801">
            <v>0</v>
          </cell>
          <cell r="T1801">
            <v>0</v>
          </cell>
          <cell r="U1801">
            <v>0</v>
          </cell>
          <cell r="V1801">
            <v>68.599999999999994</v>
          </cell>
          <cell r="W1801">
            <v>0</v>
          </cell>
          <cell r="X1801">
            <v>0</v>
          </cell>
          <cell r="Y1801">
            <v>0</v>
          </cell>
          <cell r="Z1801">
            <v>0</v>
          </cell>
          <cell r="AA1801">
            <v>0</v>
          </cell>
          <cell r="AB1801">
            <v>0</v>
          </cell>
          <cell r="AC1801">
            <v>0</v>
          </cell>
          <cell r="AD1801">
            <v>0</v>
          </cell>
        </row>
        <row r="1802">
          <cell r="B1802" t="str">
            <v>CITY OF SHELTON-CONTRACTRESIDENTIALMINSVC-RESI</v>
          </cell>
          <cell r="J1802" t="str">
            <v>MINSVC-RESI</v>
          </cell>
          <cell r="K1802" t="str">
            <v>MINIMUM SERVICE</v>
          </cell>
          <cell r="S1802">
            <v>0</v>
          </cell>
          <cell r="T1802">
            <v>0</v>
          </cell>
          <cell r="U1802">
            <v>0</v>
          </cell>
          <cell r="V1802">
            <v>163.30000000000001</v>
          </cell>
          <cell r="W1802">
            <v>0</v>
          </cell>
          <cell r="X1802">
            <v>0</v>
          </cell>
          <cell r="Y1802">
            <v>0</v>
          </cell>
          <cell r="Z1802">
            <v>0</v>
          </cell>
          <cell r="AA1802">
            <v>0</v>
          </cell>
          <cell r="AB1802">
            <v>0</v>
          </cell>
          <cell r="AC1802">
            <v>0</v>
          </cell>
          <cell r="AD1802">
            <v>0</v>
          </cell>
        </row>
        <row r="1803">
          <cell r="B1803" t="str">
            <v>CITY OF SHELTON-CONTRACTRESIDENTIALROLLOUT 5-25</v>
          </cell>
          <cell r="J1803" t="str">
            <v>ROLLOUT 5-25</v>
          </cell>
          <cell r="K1803" t="str">
            <v>ROLL OUT FEE 5 - 25 FT</v>
          </cell>
          <cell r="S1803">
            <v>0</v>
          </cell>
          <cell r="T1803">
            <v>0</v>
          </cell>
          <cell r="U1803">
            <v>0</v>
          </cell>
          <cell r="V1803">
            <v>10.28</v>
          </cell>
          <cell r="W1803">
            <v>0</v>
          </cell>
          <cell r="X1803">
            <v>0</v>
          </cell>
          <cell r="Y1803">
            <v>0</v>
          </cell>
          <cell r="Z1803">
            <v>0</v>
          </cell>
          <cell r="AA1803">
            <v>0</v>
          </cell>
          <cell r="AB1803">
            <v>0</v>
          </cell>
          <cell r="AC1803">
            <v>0</v>
          </cell>
          <cell r="AD1803">
            <v>0</v>
          </cell>
        </row>
        <row r="1804">
          <cell r="B1804" t="str">
            <v>CITY OF SHELTON-CONTRACTRESIDENTIALSL096.0GEO001GW</v>
          </cell>
          <cell r="J1804" t="str">
            <v>SL096.0GEO001GW</v>
          </cell>
          <cell r="K1804" t="str">
            <v>SL 96 GL EOW GREENWASTE 1</v>
          </cell>
          <cell r="S1804">
            <v>0</v>
          </cell>
          <cell r="T1804">
            <v>0</v>
          </cell>
          <cell r="U1804">
            <v>0</v>
          </cell>
          <cell r="V1804">
            <v>2474.2199999999998</v>
          </cell>
          <cell r="W1804">
            <v>0</v>
          </cell>
          <cell r="X1804">
            <v>0</v>
          </cell>
          <cell r="Y1804">
            <v>0</v>
          </cell>
          <cell r="Z1804">
            <v>0</v>
          </cell>
          <cell r="AA1804">
            <v>0</v>
          </cell>
          <cell r="AB1804">
            <v>0</v>
          </cell>
          <cell r="AC1804">
            <v>0</v>
          </cell>
          <cell r="AD1804">
            <v>0</v>
          </cell>
        </row>
        <row r="1805">
          <cell r="B1805" t="str">
            <v>CITY OF SHELTON-CONTRACTRESIDENTIAL35RE1</v>
          </cell>
          <cell r="J1805" t="str">
            <v>35RE1</v>
          </cell>
          <cell r="K1805" t="str">
            <v>1-35 GAL CART EOW SVC</v>
          </cell>
          <cell r="S1805">
            <v>0</v>
          </cell>
          <cell r="T1805">
            <v>0</v>
          </cell>
          <cell r="U1805">
            <v>0</v>
          </cell>
          <cell r="V1805">
            <v>-61.46</v>
          </cell>
          <cell r="W1805">
            <v>0</v>
          </cell>
          <cell r="X1805">
            <v>0</v>
          </cell>
          <cell r="Y1805">
            <v>0</v>
          </cell>
          <cell r="Z1805">
            <v>0</v>
          </cell>
          <cell r="AA1805">
            <v>0</v>
          </cell>
          <cell r="AB1805">
            <v>0</v>
          </cell>
          <cell r="AC1805">
            <v>0</v>
          </cell>
          <cell r="AD1805">
            <v>0</v>
          </cell>
        </row>
        <row r="1806">
          <cell r="B1806" t="str">
            <v>CITY OF SHELTON-CONTRACTRESIDENTIAL96RE1</v>
          </cell>
          <cell r="J1806" t="str">
            <v>96RE1</v>
          </cell>
          <cell r="K1806" t="str">
            <v>1-96 GAL EOW</v>
          </cell>
          <cell r="S1806">
            <v>0</v>
          </cell>
          <cell r="T1806">
            <v>0</v>
          </cell>
          <cell r="U1806">
            <v>0</v>
          </cell>
          <cell r="V1806">
            <v>-69.150000000000006</v>
          </cell>
          <cell r="W1806">
            <v>0</v>
          </cell>
          <cell r="X1806">
            <v>0</v>
          </cell>
          <cell r="Y1806">
            <v>0</v>
          </cell>
          <cell r="Z1806">
            <v>0</v>
          </cell>
          <cell r="AA1806">
            <v>0</v>
          </cell>
          <cell r="AB1806">
            <v>0</v>
          </cell>
          <cell r="AC1806">
            <v>0</v>
          </cell>
          <cell r="AD1806">
            <v>0</v>
          </cell>
        </row>
        <row r="1807">
          <cell r="B1807" t="str">
            <v>CITY OF SHELTON-CONTRACTRESIDENTIALEP300-RES</v>
          </cell>
          <cell r="J1807" t="str">
            <v>EP300-RES</v>
          </cell>
          <cell r="K1807" t="str">
            <v>EXTRA PICKUP 300 GL - RES</v>
          </cell>
          <cell r="S1807">
            <v>0</v>
          </cell>
          <cell r="T1807">
            <v>0</v>
          </cell>
          <cell r="U1807">
            <v>0</v>
          </cell>
          <cell r="V1807">
            <v>124.15</v>
          </cell>
          <cell r="W1807">
            <v>0</v>
          </cell>
          <cell r="X1807">
            <v>0</v>
          </cell>
          <cell r="Y1807">
            <v>0</v>
          </cell>
          <cell r="Z1807">
            <v>0</v>
          </cell>
          <cell r="AA1807">
            <v>0</v>
          </cell>
          <cell r="AB1807">
            <v>0</v>
          </cell>
          <cell r="AC1807">
            <v>0</v>
          </cell>
          <cell r="AD1807">
            <v>0</v>
          </cell>
        </row>
        <row r="1808">
          <cell r="B1808" t="str">
            <v>CITY OF SHELTON-CONTRACTRESIDENTIALEP35-RES</v>
          </cell>
          <cell r="J1808" t="str">
            <v>EP35-RES</v>
          </cell>
          <cell r="K1808" t="str">
            <v>EXTRA PICKUP 35 GL - RES</v>
          </cell>
          <cell r="S1808">
            <v>0</v>
          </cell>
          <cell r="T1808">
            <v>0</v>
          </cell>
          <cell r="U1808">
            <v>0</v>
          </cell>
          <cell r="V1808">
            <v>736.92</v>
          </cell>
          <cell r="W1808">
            <v>0</v>
          </cell>
          <cell r="X1808">
            <v>0</v>
          </cell>
          <cell r="Y1808">
            <v>0</v>
          </cell>
          <cell r="Z1808">
            <v>0</v>
          </cell>
          <cell r="AA1808">
            <v>0</v>
          </cell>
          <cell r="AB1808">
            <v>0</v>
          </cell>
          <cell r="AC1808">
            <v>0</v>
          </cell>
          <cell r="AD1808">
            <v>0</v>
          </cell>
        </row>
        <row r="1809">
          <cell r="B1809" t="str">
            <v>CITY OF SHELTON-CONTRACTRESIDENTIALEP64-RES</v>
          </cell>
          <cell r="J1809" t="str">
            <v>EP64-RES</v>
          </cell>
          <cell r="K1809" t="str">
            <v>EXTRA PICKUP 64 GL - RES</v>
          </cell>
          <cell r="S1809">
            <v>0</v>
          </cell>
          <cell r="T1809">
            <v>0</v>
          </cell>
          <cell r="U1809">
            <v>0</v>
          </cell>
          <cell r="V1809">
            <v>256.52999999999997</v>
          </cell>
          <cell r="W1809">
            <v>0</v>
          </cell>
          <cell r="X1809">
            <v>0</v>
          </cell>
          <cell r="Y1809">
            <v>0</v>
          </cell>
          <cell r="Z1809">
            <v>0</v>
          </cell>
          <cell r="AA1809">
            <v>0</v>
          </cell>
          <cell r="AB1809">
            <v>0</v>
          </cell>
          <cell r="AC1809">
            <v>0</v>
          </cell>
          <cell r="AD1809">
            <v>0</v>
          </cell>
        </row>
        <row r="1810">
          <cell r="B1810" t="str">
            <v>CITY OF SHELTON-CONTRACTRESIDENTIALEP96-RES</v>
          </cell>
          <cell r="J1810" t="str">
            <v>EP96-RES</v>
          </cell>
          <cell r="K1810" t="str">
            <v>EXTRA PICKUP 96 GL - RES</v>
          </cell>
          <cell r="S1810">
            <v>0</v>
          </cell>
          <cell r="T1810">
            <v>0</v>
          </cell>
          <cell r="U1810">
            <v>0</v>
          </cell>
          <cell r="V1810">
            <v>153.4</v>
          </cell>
          <cell r="W1810">
            <v>0</v>
          </cell>
          <cell r="X1810">
            <v>0</v>
          </cell>
          <cell r="Y1810">
            <v>0</v>
          </cell>
          <cell r="Z1810">
            <v>0</v>
          </cell>
          <cell r="AA1810">
            <v>0</v>
          </cell>
          <cell r="AB1810">
            <v>0</v>
          </cell>
          <cell r="AC1810">
            <v>0</v>
          </cell>
          <cell r="AD1810">
            <v>0</v>
          </cell>
        </row>
        <row r="1811">
          <cell r="B1811" t="str">
            <v>CITY OF SHELTON-CONTRACTRESIDENTIALREDELIVER</v>
          </cell>
          <cell r="J1811" t="str">
            <v>REDELIVER</v>
          </cell>
          <cell r="K1811" t="str">
            <v>DELIVERY CHARGE</v>
          </cell>
          <cell r="S1811">
            <v>0</v>
          </cell>
          <cell r="T1811">
            <v>0</v>
          </cell>
          <cell r="U1811">
            <v>0</v>
          </cell>
          <cell r="V1811">
            <v>223.08</v>
          </cell>
          <cell r="W1811">
            <v>0</v>
          </cell>
          <cell r="X1811">
            <v>0</v>
          </cell>
          <cell r="Y1811">
            <v>0</v>
          </cell>
          <cell r="Z1811">
            <v>0</v>
          </cell>
          <cell r="AA1811">
            <v>0</v>
          </cell>
          <cell r="AB1811">
            <v>0</v>
          </cell>
          <cell r="AC1811">
            <v>0</v>
          </cell>
          <cell r="AD1811">
            <v>0</v>
          </cell>
        </row>
        <row r="1812">
          <cell r="B1812" t="str">
            <v>CITY OF SHELTON-CONTRACTSURCFUEL-COM MASON</v>
          </cell>
          <cell r="J1812" t="str">
            <v>FUEL-COM MASON</v>
          </cell>
          <cell r="K1812" t="str">
            <v>FUEL &amp; MATERIAL SURCHARGE</v>
          </cell>
          <cell r="S1812">
            <v>0</v>
          </cell>
          <cell r="T1812">
            <v>0</v>
          </cell>
          <cell r="U1812">
            <v>0</v>
          </cell>
          <cell r="V1812">
            <v>0</v>
          </cell>
          <cell r="W1812">
            <v>0</v>
          </cell>
          <cell r="X1812">
            <v>0</v>
          </cell>
          <cell r="Y1812">
            <v>0</v>
          </cell>
          <cell r="Z1812">
            <v>0</v>
          </cell>
          <cell r="AA1812">
            <v>0</v>
          </cell>
          <cell r="AB1812">
            <v>0</v>
          </cell>
          <cell r="AC1812">
            <v>0</v>
          </cell>
          <cell r="AD1812">
            <v>0</v>
          </cell>
        </row>
        <row r="1813">
          <cell r="B1813" t="str">
            <v>CITY OF SHELTON-CONTRACTSURCFUEL-RES MASON</v>
          </cell>
          <cell r="J1813" t="str">
            <v>FUEL-RES MASON</v>
          </cell>
          <cell r="K1813" t="str">
            <v>FUEL &amp; MATERIAL SURCHARGE</v>
          </cell>
          <cell r="S1813">
            <v>0</v>
          </cell>
          <cell r="T1813">
            <v>0</v>
          </cell>
          <cell r="U1813">
            <v>0</v>
          </cell>
          <cell r="V1813">
            <v>0</v>
          </cell>
          <cell r="W1813">
            <v>0</v>
          </cell>
          <cell r="X1813">
            <v>0</v>
          </cell>
          <cell r="Y1813">
            <v>0</v>
          </cell>
          <cell r="Z1813">
            <v>0</v>
          </cell>
          <cell r="AA1813">
            <v>0</v>
          </cell>
          <cell r="AB1813">
            <v>0</v>
          </cell>
          <cell r="AC1813">
            <v>0</v>
          </cell>
          <cell r="AD1813">
            <v>0</v>
          </cell>
        </row>
        <row r="1814">
          <cell r="B1814" t="str">
            <v>CITY OF SHELTON-CONTRACTSURCFUEL-COM MASON</v>
          </cell>
          <cell r="J1814" t="str">
            <v>FUEL-COM MASON</v>
          </cell>
          <cell r="K1814" t="str">
            <v>FUEL &amp; MATERIAL SURCHARGE</v>
          </cell>
          <cell r="S1814">
            <v>0</v>
          </cell>
          <cell r="T1814">
            <v>0</v>
          </cell>
          <cell r="U1814">
            <v>0</v>
          </cell>
          <cell r="V1814">
            <v>0</v>
          </cell>
          <cell r="W1814">
            <v>0</v>
          </cell>
          <cell r="X1814">
            <v>0</v>
          </cell>
          <cell r="Y1814">
            <v>0</v>
          </cell>
          <cell r="Z1814">
            <v>0</v>
          </cell>
          <cell r="AA1814">
            <v>0</v>
          </cell>
          <cell r="AB1814">
            <v>0</v>
          </cell>
          <cell r="AC1814">
            <v>0</v>
          </cell>
          <cell r="AD1814">
            <v>0</v>
          </cell>
        </row>
        <row r="1815">
          <cell r="B1815" t="str">
            <v>CITY OF SHELTON-CONTRACTSURCFUEL-RES MASON</v>
          </cell>
          <cell r="J1815" t="str">
            <v>FUEL-RES MASON</v>
          </cell>
          <cell r="K1815" t="str">
            <v>FUEL &amp; MATERIAL SURCHARGE</v>
          </cell>
          <cell r="S1815">
            <v>0</v>
          </cell>
          <cell r="T1815">
            <v>0</v>
          </cell>
          <cell r="U1815">
            <v>0</v>
          </cell>
          <cell r="V1815">
            <v>0</v>
          </cell>
          <cell r="W1815">
            <v>0</v>
          </cell>
          <cell r="X1815">
            <v>0</v>
          </cell>
          <cell r="Y1815">
            <v>0</v>
          </cell>
          <cell r="Z1815">
            <v>0</v>
          </cell>
          <cell r="AA1815">
            <v>0</v>
          </cell>
          <cell r="AB1815">
            <v>0</v>
          </cell>
          <cell r="AC1815">
            <v>0</v>
          </cell>
          <cell r="AD1815">
            <v>0</v>
          </cell>
        </row>
        <row r="1816">
          <cell r="B1816" t="str">
            <v>CITY OF SHELTON-CONTRACTSURCFUEL-RES MASON</v>
          </cell>
          <cell r="J1816" t="str">
            <v>FUEL-RES MASON</v>
          </cell>
          <cell r="K1816" t="str">
            <v>FUEL &amp; MATERIAL SURCHARGE</v>
          </cell>
          <cell r="S1816">
            <v>0</v>
          </cell>
          <cell r="T1816">
            <v>0</v>
          </cell>
          <cell r="U1816">
            <v>0</v>
          </cell>
          <cell r="V1816">
            <v>0</v>
          </cell>
          <cell r="W1816">
            <v>0</v>
          </cell>
          <cell r="X1816">
            <v>0</v>
          </cell>
          <cell r="Y1816">
            <v>0</v>
          </cell>
          <cell r="Z1816">
            <v>0</v>
          </cell>
          <cell r="AA1816">
            <v>0</v>
          </cell>
          <cell r="AB1816">
            <v>0</v>
          </cell>
          <cell r="AC1816">
            <v>0</v>
          </cell>
          <cell r="AD1816">
            <v>0</v>
          </cell>
        </row>
        <row r="1817">
          <cell r="B1817" t="str">
            <v>CITY OF SHELTON-CONTRACTTAXESCITY OF SHELTON</v>
          </cell>
          <cell r="J1817" t="str">
            <v>CITY OF SHELTON</v>
          </cell>
          <cell r="K1817" t="str">
            <v>41.9% CITY UTILITY TAX</v>
          </cell>
          <cell r="S1817">
            <v>0</v>
          </cell>
          <cell r="T1817">
            <v>0</v>
          </cell>
          <cell r="U1817">
            <v>0</v>
          </cell>
          <cell r="V1817">
            <v>26975.47</v>
          </cell>
          <cell r="W1817">
            <v>0</v>
          </cell>
          <cell r="X1817">
            <v>0</v>
          </cell>
          <cell r="Y1817">
            <v>0</v>
          </cell>
          <cell r="Z1817">
            <v>0</v>
          </cell>
          <cell r="AA1817">
            <v>0</v>
          </cell>
          <cell r="AB1817">
            <v>0</v>
          </cell>
          <cell r="AC1817">
            <v>0</v>
          </cell>
          <cell r="AD1817">
            <v>0</v>
          </cell>
        </row>
        <row r="1818">
          <cell r="B1818" t="str">
            <v>CITY OF SHELTON-CONTRACTTAXESCITY OF SHELTON UTILITY</v>
          </cell>
          <cell r="J1818" t="str">
            <v>CITY OF SHELTON UTILITY</v>
          </cell>
          <cell r="K1818" t="str">
            <v>CONTRACT UTILITY ONLY</v>
          </cell>
          <cell r="S1818">
            <v>0</v>
          </cell>
          <cell r="T1818">
            <v>0</v>
          </cell>
          <cell r="U1818">
            <v>0</v>
          </cell>
          <cell r="V1818">
            <v>121.01</v>
          </cell>
          <cell r="W1818">
            <v>0</v>
          </cell>
          <cell r="X1818">
            <v>0</v>
          </cell>
          <cell r="Y1818">
            <v>0</v>
          </cell>
          <cell r="Z1818">
            <v>0</v>
          </cell>
          <cell r="AA1818">
            <v>0</v>
          </cell>
          <cell r="AB1818">
            <v>0</v>
          </cell>
          <cell r="AC1818">
            <v>0</v>
          </cell>
          <cell r="AD1818">
            <v>0</v>
          </cell>
        </row>
        <row r="1819">
          <cell r="B1819" t="str">
            <v>CITY OF SHELTON-CONTRACTTAXESREF</v>
          </cell>
          <cell r="J1819" t="str">
            <v>REF</v>
          </cell>
          <cell r="K1819" t="str">
            <v>3.6% WA Refuse Tax</v>
          </cell>
          <cell r="S1819">
            <v>0</v>
          </cell>
          <cell r="T1819">
            <v>0</v>
          </cell>
          <cell r="U1819">
            <v>0</v>
          </cell>
          <cell r="V1819">
            <v>1.49</v>
          </cell>
          <cell r="W1819">
            <v>0</v>
          </cell>
          <cell r="X1819">
            <v>0</v>
          </cell>
          <cell r="Y1819">
            <v>0</v>
          </cell>
          <cell r="Z1819">
            <v>0</v>
          </cell>
          <cell r="AA1819">
            <v>0</v>
          </cell>
          <cell r="AB1819">
            <v>0</v>
          </cell>
          <cell r="AC1819">
            <v>0</v>
          </cell>
          <cell r="AD1819">
            <v>0</v>
          </cell>
        </row>
        <row r="1820">
          <cell r="B1820" t="str">
            <v>CITY OF SHELTON-CONTRACTTAXESSHELTON SALES TAX</v>
          </cell>
          <cell r="J1820" t="str">
            <v>SHELTON SALES TAX</v>
          </cell>
          <cell r="K1820" t="str">
            <v>8.8% Sales Tax</v>
          </cell>
          <cell r="S1820">
            <v>0</v>
          </cell>
          <cell r="T1820">
            <v>0</v>
          </cell>
          <cell r="U1820">
            <v>0</v>
          </cell>
          <cell r="V1820">
            <v>6.91</v>
          </cell>
          <cell r="W1820">
            <v>0</v>
          </cell>
          <cell r="X1820">
            <v>0</v>
          </cell>
          <cell r="Y1820">
            <v>0</v>
          </cell>
          <cell r="Z1820">
            <v>0</v>
          </cell>
          <cell r="AA1820">
            <v>0</v>
          </cell>
          <cell r="AB1820">
            <v>0</v>
          </cell>
          <cell r="AC1820">
            <v>0</v>
          </cell>
          <cell r="AD1820">
            <v>0</v>
          </cell>
        </row>
        <row r="1821">
          <cell r="B1821" t="str">
            <v>CITY OF SHELTON-CONTRACTTAXESSHELTON WA REFUSE</v>
          </cell>
          <cell r="J1821" t="str">
            <v>SHELTON WA REFUSE</v>
          </cell>
          <cell r="K1821" t="str">
            <v>3.6% WA Refuse Tax</v>
          </cell>
          <cell r="S1821">
            <v>0</v>
          </cell>
          <cell r="T1821">
            <v>0</v>
          </cell>
          <cell r="U1821">
            <v>0</v>
          </cell>
          <cell r="V1821">
            <v>2313.6</v>
          </cell>
          <cell r="W1821">
            <v>0</v>
          </cell>
          <cell r="X1821">
            <v>0</v>
          </cell>
          <cell r="Y1821">
            <v>0</v>
          </cell>
          <cell r="Z1821">
            <v>0</v>
          </cell>
          <cell r="AA1821">
            <v>0</v>
          </cell>
          <cell r="AB1821">
            <v>0</v>
          </cell>
          <cell r="AC1821">
            <v>0</v>
          </cell>
          <cell r="AD1821">
            <v>0</v>
          </cell>
        </row>
        <row r="1822">
          <cell r="B1822" t="str">
            <v>CITY OF SHELTON-CONTRACTTAXESCITY OF SHELTON</v>
          </cell>
          <cell r="J1822" t="str">
            <v>CITY OF SHELTON</v>
          </cell>
          <cell r="K1822" t="str">
            <v>41.9% CITY UTILITY TAX</v>
          </cell>
          <cell r="S1822">
            <v>0</v>
          </cell>
          <cell r="T1822">
            <v>0</v>
          </cell>
          <cell r="U1822">
            <v>0</v>
          </cell>
          <cell r="V1822">
            <v>20426.62</v>
          </cell>
          <cell r="W1822">
            <v>0</v>
          </cell>
          <cell r="X1822">
            <v>0</v>
          </cell>
          <cell r="Y1822">
            <v>0</v>
          </cell>
          <cell r="Z1822">
            <v>0</v>
          </cell>
          <cell r="AA1822">
            <v>0</v>
          </cell>
          <cell r="AB1822">
            <v>0</v>
          </cell>
          <cell r="AC1822">
            <v>0</v>
          </cell>
          <cell r="AD1822">
            <v>0</v>
          </cell>
        </row>
        <row r="1823">
          <cell r="B1823" t="str">
            <v>CITY OF SHELTON-CONTRACTTAXESCITY OF SHELTON UTILITY</v>
          </cell>
          <cell r="J1823" t="str">
            <v>CITY OF SHELTON UTILITY</v>
          </cell>
          <cell r="K1823" t="str">
            <v>CONTRACT UTILITY ONLY</v>
          </cell>
          <cell r="S1823">
            <v>0</v>
          </cell>
          <cell r="T1823">
            <v>0</v>
          </cell>
          <cell r="U1823">
            <v>0</v>
          </cell>
          <cell r="V1823">
            <v>40.56</v>
          </cell>
          <cell r="W1823">
            <v>0</v>
          </cell>
          <cell r="X1823">
            <v>0</v>
          </cell>
          <cell r="Y1823">
            <v>0</v>
          </cell>
          <cell r="Z1823">
            <v>0</v>
          </cell>
          <cell r="AA1823">
            <v>0</v>
          </cell>
          <cell r="AB1823">
            <v>0</v>
          </cell>
          <cell r="AC1823">
            <v>0</v>
          </cell>
          <cell r="AD1823">
            <v>0</v>
          </cell>
        </row>
        <row r="1824">
          <cell r="B1824" t="str">
            <v>CITY OF SHELTON-CONTRACTTAXESREF</v>
          </cell>
          <cell r="J1824" t="str">
            <v>REF</v>
          </cell>
          <cell r="K1824" t="str">
            <v>3.6% WA Refuse Tax</v>
          </cell>
          <cell r="S1824">
            <v>0</v>
          </cell>
          <cell r="T1824">
            <v>0</v>
          </cell>
          <cell r="U1824">
            <v>0</v>
          </cell>
          <cell r="V1824">
            <v>11.67</v>
          </cell>
          <cell r="W1824">
            <v>0</v>
          </cell>
          <cell r="X1824">
            <v>0</v>
          </cell>
          <cell r="Y1824">
            <v>0</v>
          </cell>
          <cell r="Z1824">
            <v>0</v>
          </cell>
          <cell r="AA1824">
            <v>0</v>
          </cell>
          <cell r="AB1824">
            <v>0</v>
          </cell>
          <cell r="AC1824">
            <v>0</v>
          </cell>
          <cell r="AD1824">
            <v>0</v>
          </cell>
        </row>
        <row r="1825">
          <cell r="B1825" t="str">
            <v>CITY OF SHELTON-CONTRACTTAXESSHELTON SALES TAX</v>
          </cell>
          <cell r="J1825" t="str">
            <v>SHELTON SALES TAX</v>
          </cell>
          <cell r="K1825" t="str">
            <v>8.8% Sales Tax</v>
          </cell>
          <cell r="S1825">
            <v>0</v>
          </cell>
          <cell r="T1825">
            <v>0</v>
          </cell>
          <cell r="U1825">
            <v>0</v>
          </cell>
          <cell r="V1825">
            <v>13.68</v>
          </cell>
          <cell r="W1825">
            <v>0</v>
          </cell>
          <cell r="X1825">
            <v>0</v>
          </cell>
          <cell r="Y1825">
            <v>0</v>
          </cell>
          <cell r="Z1825">
            <v>0</v>
          </cell>
          <cell r="AA1825">
            <v>0</v>
          </cell>
          <cell r="AB1825">
            <v>0</v>
          </cell>
          <cell r="AC1825">
            <v>0</v>
          </cell>
          <cell r="AD1825">
            <v>0</v>
          </cell>
        </row>
        <row r="1826">
          <cell r="B1826" t="str">
            <v>CITY OF SHELTON-CONTRACTTAXESSHELTON UNREG REFUSE</v>
          </cell>
          <cell r="J1826" t="str">
            <v>SHELTON UNREG REFUSE</v>
          </cell>
          <cell r="K1826" t="str">
            <v>3.6% WA STATE REFUSE TAX</v>
          </cell>
          <cell r="S1826">
            <v>0</v>
          </cell>
          <cell r="T1826">
            <v>0</v>
          </cell>
          <cell r="U1826">
            <v>0</v>
          </cell>
          <cell r="V1826">
            <v>0.56000000000000005</v>
          </cell>
          <cell r="W1826">
            <v>0</v>
          </cell>
          <cell r="X1826">
            <v>0</v>
          </cell>
          <cell r="Y1826">
            <v>0</v>
          </cell>
          <cell r="Z1826">
            <v>0</v>
          </cell>
          <cell r="AA1826">
            <v>0</v>
          </cell>
          <cell r="AB1826">
            <v>0</v>
          </cell>
          <cell r="AC1826">
            <v>0</v>
          </cell>
          <cell r="AD1826">
            <v>0</v>
          </cell>
        </row>
        <row r="1827">
          <cell r="B1827" t="str">
            <v>CITY OF SHELTON-CONTRACTTAXESSHELTON WA REFUSE</v>
          </cell>
          <cell r="J1827" t="str">
            <v>SHELTON WA REFUSE</v>
          </cell>
          <cell r="K1827" t="str">
            <v>3.6% WA Refuse Tax</v>
          </cell>
          <cell r="S1827">
            <v>0</v>
          </cell>
          <cell r="T1827">
            <v>0</v>
          </cell>
          <cell r="U1827">
            <v>0</v>
          </cell>
          <cell r="V1827">
            <v>1653.59</v>
          </cell>
          <cell r="W1827">
            <v>0</v>
          </cell>
          <cell r="X1827">
            <v>0</v>
          </cell>
          <cell r="Y1827">
            <v>0</v>
          </cell>
          <cell r="Z1827">
            <v>0</v>
          </cell>
          <cell r="AA1827">
            <v>0</v>
          </cell>
          <cell r="AB1827">
            <v>0</v>
          </cell>
          <cell r="AC1827">
            <v>0</v>
          </cell>
          <cell r="AD1827">
            <v>0</v>
          </cell>
        </row>
        <row r="1828">
          <cell r="B1828" t="str">
            <v>CITY OF SHELTON-CONTRACTTAXESCITY OF SHELTON</v>
          </cell>
          <cell r="J1828" t="str">
            <v>CITY OF SHELTON</v>
          </cell>
          <cell r="K1828" t="str">
            <v>41.9% CITY UTILITY TAX</v>
          </cell>
          <cell r="S1828">
            <v>0</v>
          </cell>
          <cell r="T1828">
            <v>0</v>
          </cell>
          <cell r="U1828">
            <v>0</v>
          </cell>
          <cell r="V1828">
            <v>6.52</v>
          </cell>
          <cell r="W1828">
            <v>0</v>
          </cell>
          <cell r="X1828">
            <v>0</v>
          </cell>
          <cell r="Y1828">
            <v>0</v>
          </cell>
          <cell r="Z1828">
            <v>0</v>
          </cell>
          <cell r="AA1828">
            <v>0</v>
          </cell>
          <cell r="AB1828">
            <v>0</v>
          </cell>
          <cell r="AC1828">
            <v>0</v>
          </cell>
          <cell r="AD1828">
            <v>0</v>
          </cell>
        </row>
        <row r="1829">
          <cell r="B1829" t="str">
            <v>CITY OF SHELTON-CONTRACTTAXESSHELTON WA REFUSE</v>
          </cell>
          <cell r="J1829" t="str">
            <v>SHELTON WA REFUSE</v>
          </cell>
          <cell r="K1829" t="str">
            <v>3.6% WA Refuse Tax</v>
          </cell>
          <cell r="S1829">
            <v>0</v>
          </cell>
          <cell r="T1829">
            <v>0</v>
          </cell>
          <cell r="U1829">
            <v>0</v>
          </cell>
          <cell r="V1829">
            <v>0.56000000000000005</v>
          </cell>
          <cell r="W1829">
            <v>0</v>
          </cell>
          <cell r="X1829">
            <v>0</v>
          </cell>
          <cell r="Y1829">
            <v>0</v>
          </cell>
          <cell r="Z1829">
            <v>0</v>
          </cell>
          <cell r="AA1829">
            <v>0</v>
          </cell>
          <cell r="AB1829">
            <v>0</v>
          </cell>
          <cell r="AC1829">
            <v>0</v>
          </cell>
          <cell r="AD1829">
            <v>0</v>
          </cell>
        </row>
        <row r="1830">
          <cell r="B1830" t="str">
            <v>CITY of SHELTON-REGULATEDACCOUNTING ADJUSTMENTSFINCHG</v>
          </cell>
          <cell r="J1830" t="str">
            <v>FINCHG</v>
          </cell>
          <cell r="K1830" t="str">
            <v>LATE FEE</v>
          </cell>
          <cell r="S1830">
            <v>0</v>
          </cell>
          <cell r="T1830">
            <v>0</v>
          </cell>
          <cell r="U1830">
            <v>0</v>
          </cell>
          <cell r="V1830">
            <v>146.86000000000001</v>
          </cell>
          <cell r="W1830">
            <v>0</v>
          </cell>
          <cell r="X1830">
            <v>0</v>
          </cell>
          <cell r="Y1830">
            <v>0</v>
          </cell>
          <cell r="Z1830">
            <v>0</v>
          </cell>
          <cell r="AA1830">
            <v>0</v>
          </cell>
          <cell r="AB1830">
            <v>0</v>
          </cell>
          <cell r="AC1830">
            <v>0</v>
          </cell>
          <cell r="AD1830">
            <v>0</v>
          </cell>
        </row>
        <row r="1831">
          <cell r="B1831" t="str">
            <v>CITY of SHELTON-REGULATEDACCOUNTING ADJUSTMENTSFINCHG</v>
          </cell>
          <cell r="J1831" t="str">
            <v>FINCHG</v>
          </cell>
          <cell r="K1831" t="str">
            <v>LATE FEE</v>
          </cell>
          <cell r="S1831">
            <v>0</v>
          </cell>
          <cell r="T1831">
            <v>0</v>
          </cell>
          <cell r="U1831">
            <v>0</v>
          </cell>
          <cell r="V1831">
            <v>-8.6</v>
          </cell>
          <cell r="W1831">
            <v>0</v>
          </cell>
          <cell r="X1831">
            <v>0</v>
          </cell>
          <cell r="Y1831">
            <v>0</v>
          </cell>
          <cell r="Z1831">
            <v>0</v>
          </cell>
          <cell r="AA1831">
            <v>0</v>
          </cell>
          <cell r="AB1831">
            <v>0</v>
          </cell>
          <cell r="AC1831">
            <v>0</v>
          </cell>
          <cell r="AD1831">
            <v>0</v>
          </cell>
        </row>
        <row r="1832">
          <cell r="B1832" t="str">
            <v>CITY of SHELTON-REGULATEDCOMMERCIAL - REARLOADR1.5YDRENTM</v>
          </cell>
          <cell r="J1832" t="str">
            <v>R1.5YDRENTM</v>
          </cell>
          <cell r="K1832" t="str">
            <v>1.5YD CONTAINER RENT-MTH</v>
          </cell>
          <cell r="S1832">
            <v>0</v>
          </cell>
          <cell r="T1832">
            <v>0</v>
          </cell>
          <cell r="U1832">
            <v>0</v>
          </cell>
          <cell r="V1832">
            <v>9.5399999999999991</v>
          </cell>
          <cell r="W1832">
            <v>0</v>
          </cell>
          <cell r="X1832">
            <v>0</v>
          </cell>
          <cell r="Y1832">
            <v>0</v>
          </cell>
          <cell r="Z1832">
            <v>0</v>
          </cell>
          <cell r="AA1832">
            <v>0</v>
          </cell>
          <cell r="AB1832">
            <v>0</v>
          </cell>
          <cell r="AC1832">
            <v>0</v>
          </cell>
          <cell r="AD1832">
            <v>0</v>
          </cell>
        </row>
        <row r="1833">
          <cell r="B1833" t="str">
            <v>CITY of SHELTON-REGULATEDCOMMERCIAL - REARLOADR1.5YDWM</v>
          </cell>
          <cell r="J1833" t="str">
            <v>R1.5YDWM</v>
          </cell>
          <cell r="K1833" t="str">
            <v>1.5 YD 1X WEEKLY</v>
          </cell>
          <cell r="S1833">
            <v>0</v>
          </cell>
          <cell r="T1833">
            <v>0</v>
          </cell>
          <cell r="U1833">
            <v>0</v>
          </cell>
          <cell r="V1833">
            <v>80.47</v>
          </cell>
          <cell r="W1833">
            <v>0</v>
          </cell>
          <cell r="X1833">
            <v>0</v>
          </cell>
          <cell r="Y1833">
            <v>0</v>
          </cell>
          <cell r="Z1833">
            <v>0</v>
          </cell>
          <cell r="AA1833">
            <v>0</v>
          </cell>
          <cell r="AB1833">
            <v>0</v>
          </cell>
          <cell r="AC1833">
            <v>0</v>
          </cell>
          <cell r="AD1833">
            <v>0</v>
          </cell>
        </row>
        <row r="1834">
          <cell r="B1834" t="str">
            <v>CITY of SHELTON-REGULATEDCOMMERCIAL - REARLOADR2YDRENTM</v>
          </cell>
          <cell r="J1834" t="str">
            <v>R2YDRENTM</v>
          </cell>
          <cell r="K1834" t="str">
            <v>2YD CONTAINER RENT-MTHLY</v>
          </cell>
          <cell r="S1834">
            <v>0</v>
          </cell>
          <cell r="T1834">
            <v>0</v>
          </cell>
          <cell r="U1834">
            <v>0</v>
          </cell>
          <cell r="V1834">
            <v>27.54</v>
          </cell>
          <cell r="W1834">
            <v>0</v>
          </cell>
          <cell r="X1834">
            <v>0</v>
          </cell>
          <cell r="Y1834">
            <v>0</v>
          </cell>
          <cell r="Z1834">
            <v>0</v>
          </cell>
          <cell r="AA1834">
            <v>0</v>
          </cell>
          <cell r="AB1834">
            <v>0</v>
          </cell>
          <cell r="AC1834">
            <v>0</v>
          </cell>
          <cell r="AD1834">
            <v>0</v>
          </cell>
        </row>
        <row r="1835">
          <cell r="B1835" t="str">
            <v>CITY of SHELTON-REGULATEDCOMMERCIAL - REARLOADR2YDW</v>
          </cell>
          <cell r="J1835" t="str">
            <v>R2YDW</v>
          </cell>
          <cell r="K1835" t="str">
            <v>2 YD 1X WEEKLY</v>
          </cell>
          <cell r="S1835">
            <v>0</v>
          </cell>
          <cell r="T1835">
            <v>0</v>
          </cell>
          <cell r="U1835">
            <v>0</v>
          </cell>
          <cell r="V1835">
            <v>215.64</v>
          </cell>
          <cell r="W1835">
            <v>0</v>
          </cell>
          <cell r="X1835">
            <v>0</v>
          </cell>
          <cell r="Y1835">
            <v>0</v>
          </cell>
          <cell r="Z1835">
            <v>0</v>
          </cell>
          <cell r="AA1835">
            <v>0</v>
          </cell>
          <cell r="AB1835">
            <v>0</v>
          </cell>
          <cell r="AC1835">
            <v>0</v>
          </cell>
          <cell r="AD1835">
            <v>0</v>
          </cell>
        </row>
        <row r="1836">
          <cell r="B1836" t="str">
            <v>CITY of SHELTON-REGULATEDCOMMERCIAL - REARLOADUNLOCKREF</v>
          </cell>
          <cell r="J1836" t="str">
            <v>UNLOCKREF</v>
          </cell>
          <cell r="K1836" t="str">
            <v>UNLOCK / UNLATCH REFUSE</v>
          </cell>
          <cell r="S1836">
            <v>0</v>
          </cell>
          <cell r="T1836">
            <v>0</v>
          </cell>
          <cell r="U1836">
            <v>0</v>
          </cell>
          <cell r="V1836">
            <v>10.119999999999999</v>
          </cell>
          <cell r="W1836">
            <v>0</v>
          </cell>
          <cell r="X1836">
            <v>0</v>
          </cell>
          <cell r="Y1836">
            <v>0</v>
          </cell>
          <cell r="Z1836">
            <v>0</v>
          </cell>
          <cell r="AA1836">
            <v>0</v>
          </cell>
          <cell r="AB1836">
            <v>0</v>
          </cell>
          <cell r="AC1836">
            <v>0</v>
          </cell>
          <cell r="AD1836">
            <v>0</v>
          </cell>
        </row>
        <row r="1837">
          <cell r="B1837" t="str">
            <v>CITY of SHELTON-REGULATEDPAYMENTSCC-KOL</v>
          </cell>
          <cell r="J1837" t="str">
            <v>CC-KOL</v>
          </cell>
          <cell r="K1837" t="str">
            <v>ONLINE PAYMENT-CC</v>
          </cell>
          <cell r="S1837">
            <v>0</v>
          </cell>
          <cell r="T1837">
            <v>0</v>
          </cell>
          <cell r="U1837">
            <v>0</v>
          </cell>
          <cell r="V1837">
            <v>-5659.58</v>
          </cell>
          <cell r="W1837">
            <v>0</v>
          </cell>
          <cell r="X1837">
            <v>0</v>
          </cell>
          <cell r="Y1837">
            <v>0</v>
          </cell>
          <cell r="Z1837">
            <v>0</v>
          </cell>
          <cell r="AA1837">
            <v>0</v>
          </cell>
          <cell r="AB1837">
            <v>0</v>
          </cell>
          <cell r="AC1837">
            <v>0</v>
          </cell>
          <cell r="AD1837">
            <v>0</v>
          </cell>
        </row>
        <row r="1838">
          <cell r="B1838" t="str">
            <v>CITY of SHELTON-REGULATEDPAYMENTSCCREF-KOL</v>
          </cell>
          <cell r="J1838" t="str">
            <v>CCREF-KOL</v>
          </cell>
          <cell r="K1838" t="str">
            <v>CREDIT CARD REFUND</v>
          </cell>
          <cell r="S1838">
            <v>0</v>
          </cell>
          <cell r="T1838">
            <v>0</v>
          </cell>
          <cell r="U1838">
            <v>0</v>
          </cell>
          <cell r="V1838">
            <v>359.08</v>
          </cell>
          <cell r="W1838">
            <v>0</v>
          </cell>
          <cell r="X1838">
            <v>0</v>
          </cell>
          <cell r="Y1838">
            <v>0</v>
          </cell>
          <cell r="Z1838">
            <v>0</v>
          </cell>
          <cell r="AA1838">
            <v>0</v>
          </cell>
          <cell r="AB1838">
            <v>0</v>
          </cell>
          <cell r="AC1838">
            <v>0</v>
          </cell>
          <cell r="AD1838">
            <v>0</v>
          </cell>
        </row>
        <row r="1839">
          <cell r="B1839" t="str">
            <v>CITY of SHELTON-REGULATEDPAYMENTSPAY</v>
          </cell>
          <cell r="J1839" t="str">
            <v>PAY</v>
          </cell>
          <cell r="K1839" t="str">
            <v>PAYMENT-THANK YOU!</v>
          </cell>
          <cell r="S1839">
            <v>0</v>
          </cell>
          <cell r="T1839">
            <v>0</v>
          </cell>
          <cell r="U1839">
            <v>0</v>
          </cell>
          <cell r="V1839">
            <v>-3000.62</v>
          </cell>
          <cell r="W1839">
            <v>0</v>
          </cell>
          <cell r="X1839">
            <v>0</v>
          </cell>
          <cell r="Y1839">
            <v>0</v>
          </cell>
          <cell r="Z1839">
            <v>0</v>
          </cell>
          <cell r="AA1839">
            <v>0</v>
          </cell>
          <cell r="AB1839">
            <v>0</v>
          </cell>
          <cell r="AC1839">
            <v>0</v>
          </cell>
          <cell r="AD1839">
            <v>0</v>
          </cell>
        </row>
        <row r="1840">
          <cell r="B1840" t="str">
            <v>CITY of SHELTON-REGULATEDPAYMENTSPAY-KOL</v>
          </cell>
          <cell r="J1840" t="str">
            <v>PAY-KOL</v>
          </cell>
          <cell r="K1840" t="str">
            <v>PAYMENT-THANK YOU - OL</v>
          </cell>
          <cell r="S1840">
            <v>0</v>
          </cell>
          <cell r="T1840">
            <v>0</v>
          </cell>
          <cell r="U1840">
            <v>0</v>
          </cell>
          <cell r="V1840">
            <v>-666.31</v>
          </cell>
          <cell r="W1840">
            <v>0</v>
          </cell>
          <cell r="X1840">
            <v>0</v>
          </cell>
          <cell r="Y1840">
            <v>0</v>
          </cell>
          <cell r="Z1840">
            <v>0</v>
          </cell>
          <cell r="AA1840">
            <v>0</v>
          </cell>
          <cell r="AB1840">
            <v>0</v>
          </cell>
          <cell r="AC1840">
            <v>0</v>
          </cell>
          <cell r="AD1840">
            <v>0</v>
          </cell>
        </row>
        <row r="1841">
          <cell r="B1841" t="str">
            <v>CITY of SHELTON-REGULATEDPAYMENTSPAY-NATL</v>
          </cell>
          <cell r="J1841" t="str">
            <v>PAY-NATL</v>
          </cell>
          <cell r="K1841" t="str">
            <v>PAYMENT THANK YOU</v>
          </cell>
          <cell r="S1841">
            <v>0</v>
          </cell>
          <cell r="T1841">
            <v>0</v>
          </cell>
          <cell r="U1841">
            <v>0</v>
          </cell>
          <cell r="V1841">
            <v>-3121.26</v>
          </cell>
          <cell r="W1841">
            <v>0</v>
          </cell>
          <cell r="X1841">
            <v>0</v>
          </cell>
          <cell r="Y1841">
            <v>0</v>
          </cell>
          <cell r="Z1841">
            <v>0</v>
          </cell>
          <cell r="AA1841">
            <v>0</v>
          </cell>
          <cell r="AB1841">
            <v>0</v>
          </cell>
          <cell r="AC1841">
            <v>0</v>
          </cell>
          <cell r="AD1841">
            <v>0</v>
          </cell>
        </row>
        <row r="1842">
          <cell r="B1842" t="str">
            <v>CITY of SHELTON-REGULATEDPAYMENTSPAYL</v>
          </cell>
          <cell r="J1842" t="str">
            <v>PAYL</v>
          </cell>
          <cell r="K1842" t="str">
            <v>PAYMENT-THANK YOU!</v>
          </cell>
          <cell r="S1842">
            <v>0</v>
          </cell>
          <cell r="T1842">
            <v>0</v>
          </cell>
          <cell r="U1842">
            <v>0</v>
          </cell>
          <cell r="V1842">
            <v>-4220.21</v>
          </cell>
          <cell r="W1842">
            <v>0</v>
          </cell>
          <cell r="X1842">
            <v>0</v>
          </cell>
          <cell r="Y1842">
            <v>0</v>
          </cell>
          <cell r="Z1842">
            <v>0</v>
          </cell>
          <cell r="AA1842">
            <v>0</v>
          </cell>
          <cell r="AB1842">
            <v>0</v>
          </cell>
          <cell r="AC1842">
            <v>0</v>
          </cell>
          <cell r="AD1842">
            <v>0</v>
          </cell>
        </row>
        <row r="1843">
          <cell r="B1843" t="str">
            <v>CITY of SHELTON-REGULATEDRESIDENTIAL96ROCC1</v>
          </cell>
          <cell r="J1843" t="str">
            <v>96ROCC1</v>
          </cell>
          <cell r="K1843" t="str">
            <v>1-96 GAL ON CALL PICKUP</v>
          </cell>
          <cell r="S1843">
            <v>0</v>
          </cell>
          <cell r="T1843">
            <v>0</v>
          </cell>
          <cell r="U1843">
            <v>0</v>
          </cell>
          <cell r="V1843">
            <v>11.67</v>
          </cell>
          <cell r="W1843">
            <v>0</v>
          </cell>
          <cell r="X1843">
            <v>0</v>
          </cell>
          <cell r="Y1843">
            <v>0</v>
          </cell>
          <cell r="Z1843">
            <v>0</v>
          </cell>
          <cell r="AA1843">
            <v>0</v>
          </cell>
          <cell r="AB1843">
            <v>0</v>
          </cell>
          <cell r="AC1843">
            <v>0</v>
          </cell>
          <cell r="AD1843">
            <v>0</v>
          </cell>
        </row>
        <row r="1844">
          <cell r="B1844" t="str">
            <v>CITY of SHELTON-REGULATEDROLLOFFROLID</v>
          </cell>
          <cell r="J1844" t="str">
            <v>ROLID</v>
          </cell>
          <cell r="K1844" t="str">
            <v>ROLL OFF-LID</v>
          </cell>
          <cell r="S1844">
            <v>0</v>
          </cell>
          <cell r="T1844">
            <v>0</v>
          </cell>
          <cell r="U1844">
            <v>0</v>
          </cell>
          <cell r="V1844">
            <v>116.48</v>
          </cell>
          <cell r="W1844">
            <v>0</v>
          </cell>
          <cell r="X1844">
            <v>0</v>
          </cell>
          <cell r="Y1844">
            <v>0</v>
          </cell>
          <cell r="Z1844">
            <v>0</v>
          </cell>
          <cell r="AA1844">
            <v>0</v>
          </cell>
          <cell r="AB1844">
            <v>0</v>
          </cell>
          <cell r="AC1844">
            <v>0</v>
          </cell>
          <cell r="AD1844">
            <v>0</v>
          </cell>
        </row>
        <row r="1845">
          <cell r="B1845" t="str">
            <v>CITY of SHELTON-REGULATEDROLLOFFRORENT10M</v>
          </cell>
          <cell r="J1845" t="str">
            <v>RORENT10M</v>
          </cell>
          <cell r="K1845" t="str">
            <v>10YD ROLL OFF MTHLY RENT</v>
          </cell>
          <cell r="S1845">
            <v>0</v>
          </cell>
          <cell r="T1845">
            <v>0</v>
          </cell>
          <cell r="U1845">
            <v>0</v>
          </cell>
          <cell r="V1845">
            <v>83.93</v>
          </cell>
          <cell r="W1845">
            <v>0</v>
          </cell>
          <cell r="X1845">
            <v>0</v>
          </cell>
          <cell r="Y1845">
            <v>0</v>
          </cell>
          <cell r="Z1845">
            <v>0</v>
          </cell>
          <cell r="AA1845">
            <v>0</v>
          </cell>
          <cell r="AB1845">
            <v>0</v>
          </cell>
          <cell r="AC1845">
            <v>0</v>
          </cell>
          <cell r="AD1845">
            <v>0</v>
          </cell>
        </row>
        <row r="1846">
          <cell r="B1846" t="str">
            <v>CITY of SHELTON-REGULATEDROLLOFFRORENT20D</v>
          </cell>
          <cell r="J1846" t="str">
            <v>RORENT20D</v>
          </cell>
          <cell r="K1846" t="str">
            <v>20YD ROLL OFF-DAILY RENT</v>
          </cell>
          <cell r="S1846">
            <v>0</v>
          </cell>
          <cell r="T1846">
            <v>0</v>
          </cell>
          <cell r="U1846">
            <v>0</v>
          </cell>
          <cell r="V1846">
            <v>769.28</v>
          </cell>
          <cell r="W1846">
            <v>0</v>
          </cell>
          <cell r="X1846">
            <v>0</v>
          </cell>
          <cell r="Y1846">
            <v>0</v>
          </cell>
          <cell r="Z1846">
            <v>0</v>
          </cell>
          <cell r="AA1846">
            <v>0</v>
          </cell>
          <cell r="AB1846">
            <v>0</v>
          </cell>
          <cell r="AC1846">
            <v>0</v>
          </cell>
          <cell r="AD1846">
            <v>0</v>
          </cell>
        </row>
        <row r="1847">
          <cell r="B1847" t="str">
            <v>CITY of SHELTON-REGULATEDROLLOFFRORENT20M</v>
          </cell>
          <cell r="J1847" t="str">
            <v>RORENT20M</v>
          </cell>
          <cell r="K1847" t="str">
            <v>20YD ROLL OFF-MNTHLY RENT</v>
          </cell>
          <cell r="S1847">
            <v>0</v>
          </cell>
          <cell r="T1847">
            <v>0</v>
          </cell>
          <cell r="U1847">
            <v>0</v>
          </cell>
          <cell r="V1847">
            <v>487.4</v>
          </cell>
          <cell r="W1847">
            <v>0</v>
          </cell>
          <cell r="X1847">
            <v>0</v>
          </cell>
          <cell r="Y1847">
            <v>0</v>
          </cell>
          <cell r="Z1847">
            <v>0</v>
          </cell>
          <cell r="AA1847">
            <v>0</v>
          </cell>
          <cell r="AB1847">
            <v>0</v>
          </cell>
          <cell r="AC1847">
            <v>0</v>
          </cell>
          <cell r="AD1847">
            <v>0</v>
          </cell>
        </row>
        <row r="1848">
          <cell r="B1848" t="str">
            <v>CITY of SHELTON-REGULATEDROLLOFFRORENT40D</v>
          </cell>
          <cell r="J1848" t="str">
            <v>RORENT40D</v>
          </cell>
          <cell r="K1848" t="str">
            <v>40YD ROLL OFF-DAILY RENT</v>
          </cell>
          <cell r="S1848">
            <v>0</v>
          </cell>
          <cell r="T1848">
            <v>0</v>
          </cell>
          <cell r="U1848">
            <v>0</v>
          </cell>
          <cell r="V1848">
            <v>283.8</v>
          </cell>
          <cell r="W1848">
            <v>0</v>
          </cell>
          <cell r="X1848">
            <v>0</v>
          </cell>
          <cell r="Y1848">
            <v>0</v>
          </cell>
          <cell r="Z1848">
            <v>0</v>
          </cell>
          <cell r="AA1848">
            <v>0</v>
          </cell>
          <cell r="AB1848">
            <v>0</v>
          </cell>
          <cell r="AC1848">
            <v>0</v>
          </cell>
          <cell r="AD1848">
            <v>0</v>
          </cell>
        </row>
        <row r="1849">
          <cell r="B1849" t="str">
            <v>CITY of SHELTON-REGULATEDROLLOFFRORENT40M</v>
          </cell>
          <cell r="J1849" t="str">
            <v>RORENT40M</v>
          </cell>
          <cell r="K1849" t="str">
            <v>40YD ROLL OFF-MNTHLY RENT</v>
          </cell>
          <cell r="S1849">
            <v>0</v>
          </cell>
          <cell r="T1849">
            <v>0</v>
          </cell>
          <cell r="U1849">
            <v>0</v>
          </cell>
          <cell r="V1849">
            <v>331.48</v>
          </cell>
          <cell r="W1849">
            <v>0</v>
          </cell>
          <cell r="X1849">
            <v>0</v>
          </cell>
          <cell r="Y1849">
            <v>0</v>
          </cell>
          <cell r="Z1849">
            <v>0</v>
          </cell>
          <cell r="AA1849">
            <v>0</v>
          </cell>
          <cell r="AB1849">
            <v>0</v>
          </cell>
          <cell r="AC1849">
            <v>0</v>
          </cell>
          <cell r="AD1849">
            <v>0</v>
          </cell>
        </row>
        <row r="1850">
          <cell r="B1850" t="str">
            <v>CITY of SHELTON-REGULATEDROLLOFFCPHAUL20</v>
          </cell>
          <cell r="J1850" t="str">
            <v>CPHAUL20</v>
          </cell>
          <cell r="K1850" t="str">
            <v>20YD COMPACTOR-HAUL</v>
          </cell>
          <cell r="S1850">
            <v>0</v>
          </cell>
          <cell r="T1850">
            <v>0</v>
          </cell>
          <cell r="U1850">
            <v>0</v>
          </cell>
          <cell r="V1850">
            <v>1403.37</v>
          </cell>
          <cell r="W1850">
            <v>0</v>
          </cell>
          <cell r="X1850">
            <v>0</v>
          </cell>
          <cell r="Y1850">
            <v>0</v>
          </cell>
          <cell r="Z1850">
            <v>0</v>
          </cell>
          <cell r="AA1850">
            <v>0</v>
          </cell>
          <cell r="AB1850">
            <v>0</v>
          </cell>
          <cell r="AC1850">
            <v>0</v>
          </cell>
          <cell r="AD1850">
            <v>0</v>
          </cell>
        </row>
        <row r="1851">
          <cell r="B1851" t="str">
            <v>CITY of SHELTON-REGULATEDROLLOFFCPHAUL35</v>
          </cell>
          <cell r="J1851" t="str">
            <v>CPHAUL35</v>
          </cell>
          <cell r="K1851" t="str">
            <v>35YD COMPACTOR-HAUL</v>
          </cell>
          <cell r="S1851">
            <v>0</v>
          </cell>
          <cell r="T1851">
            <v>0</v>
          </cell>
          <cell r="U1851">
            <v>0</v>
          </cell>
          <cell r="V1851">
            <v>672.27</v>
          </cell>
          <cell r="W1851">
            <v>0</v>
          </cell>
          <cell r="X1851">
            <v>0</v>
          </cell>
          <cell r="Y1851">
            <v>0</v>
          </cell>
          <cell r="Z1851">
            <v>0</v>
          </cell>
          <cell r="AA1851">
            <v>0</v>
          </cell>
          <cell r="AB1851">
            <v>0</v>
          </cell>
          <cell r="AC1851">
            <v>0</v>
          </cell>
          <cell r="AD1851">
            <v>0</v>
          </cell>
        </row>
        <row r="1852">
          <cell r="B1852" t="str">
            <v>CITY of SHELTON-REGULATEDROLLOFFDISPMC-TON</v>
          </cell>
          <cell r="J1852" t="str">
            <v>DISPMC-TON</v>
          </cell>
          <cell r="K1852" t="str">
            <v>MC LANDFILL PER TON</v>
          </cell>
          <cell r="S1852">
            <v>0</v>
          </cell>
          <cell r="T1852">
            <v>0</v>
          </cell>
          <cell r="U1852">
            <v>0</v>
          </cell>
          <cell r="V1852">
            <v>16763.580000000002</v>
          </cell>
          <cell r="W1852">
            <v>0</v>
          </cell>
          <cell r="X1852">
            <v>0</v>
          </cell>
          <cell r="Y1852">
            <v>0</v>
          </cell>
          <cell r="Z1852">
            <v>0</v>
          </cell>
          <cell r="AA1852">
            <v>0</v>
          </cell>
          <cell r="AB1852">
            <v>0</v>
          </cell>
          <cell r="AC1852">
            <v>0</v>
          </cell>
          <cell r="AD1852">
            <v>0</v>
          </cell>
        </row>
        <row r="1853">
          <cell r="B1853" t="str">
            <v>CITY of SHELTON-REGULATEDROLLOFFDISPMCMISC</v>
          </cell>
          <cell r="J1853" t="str">
            <v>DISPMCMISC</v>
          </cell>
          <cell r="K1853" t="str">
            <v>DISPOSAL MISCELLANOUS</v>
          </cell>
          <cell r="S1853">
            <v>0</v>
          </cell>
          <cell r="T1853">
            <v>0</v>
          </cell>
          <cell r="U1853">
            <v>0</v>
          </cell>
          <cell r="V1853">
            <v>57.42</v>
          </cell>
          <cell r="W1853">
            <v>0</v>
          </cell>
          <cell r="X1853">
            <v>0</v>
          </cell>
          <cell r="Y1853">
            <v>0</v>
          </cell>
          <cell r="Z1853">
            <v>0</v>
          </cell>
          <cell r="AA1853">
            <v>0</v>
          </cell>
          <cell r="AB1853">
            <v>0</v>
          </cell>
          <cell r="AC1853">
            <v>0</v>
          </cell>
          <cell r="AD1853">
            <v>0</v>
          </cell>
        </row>
        <row r="1854">
          <cell r="B1854" t="str">
            <v>CITY of SHELTON-REGULATEDROLLOFFRODEL</v>
          </cell>
          <cell r="J1854" t="str">
            <v>RODEL</v>
          </cell>
          <cell r="K1854" t="str">
            <v>ROLL OFF-DELIVERY</v>
          </cell>
          <cell r="S1854">
            <v>0</v>
          </cell>
          <cell r="T1854">
            <v>0</v>
          </cell>
          <cell r="U1854">
            <v>0</v>
          </cell>
          <cell r="V1854">
            <v>467.76</v>
          </cell>
          <cell r="W1854">
            <v>0</v>
          </cell>
          <cell r="X1854">
            <v>0</v>
          </cell>
          <cell r="Y1854">
            <v>0</v>
          </cell>
          <cell r="Z1854">
            <v>0</v>
          </cell>
          <cell r="AA1854">
            <v>0</v>
          </cell>
          <cell r="AB1854">
            <v>0</v>
          </cell>
          <cell r="AC1854">
            <v>0</v>
          </cell>
          <cell r="AD1854">
            <v>0</v>
          </cell>
        </row>
        <row r="1855">
          <cell r="B1855" t="str">
            <v>CITY of SHELTON-REGULATEDROLLOFFROHAUL10</v>
          </cell>
          <cell r="J1855" t="str">
            <v>ROHAUL10</v>
          </cell>
          <cell r="K1855" t="str">
            <v>10YD ROLL OFF HAUL</v>
          </cell>
          <cell r="S1855">
            <v>0</v>
          </cell>
          <cell r="T1855">
            <v>0</v>
          </cell>
          <cell r="U1855">
            <v>0</v>
          </cell>
          <cell r="V1855">
            <v>167.86</v>
          </cell>
          <cell r="W1855">
            <v>0</v>
          </cell>
          <cell r="X1855">
            <v>0</v>
          </cell>
          <cell r="Y1855">
            <v>0</v>
          </cell>
          <cell r="Z1855">
            <v>0</v>
          </cell>
          <cell r="AA1855">
            <v>0</v>
          </cell>
          <cell r="AB1855">
            <v>0</v>
          </cell>
          <cell r="AC1855">
            <v>0</v>
          </cell>
          <cell r="AD1855">
            <v>0</v>
          </cell>
        </row>
        <row r="1856">
          <cell r="B1856" t="str">
            <v>CITY of SHELTON-REGULATEDROLLOFFROHAUL10T</v>
          </cell>
          <cell r="J1856" t="str">
            <v>ROHAUL10T</v>
          </cell>
          <cell r="K1856" t="str">
            <v>ROHAUL10T</v>
          </cell>
          <cell r="S1856">
            <v>0</v>
          </cell>
          <cell r="T1856">
            <v>0</v>
          </cell>
          <cell r="U1856">
            <v>0</v>
          </cell>
          <cell r="V1856">
            <v>167.86</v>
          </cell>
          <cell r="W1856">
            <v>0</v>
          </cell>
          <cell r="X1856">
            <v>0</v>
          </cell>
          <cell r="Y1856">
            <v>0</v>
          </cell>
          <cell r="Z1856">
            <v>0</v>
          </cell>
          <cell r="AA1856">
            <v>0</v>
          </cell>
          <cell r="AB1856">
            <v>0</v>
          </cell>
          <cell r="AC1856">
            <v>0</v>
          </cell>
          <cell r="AD1856">
            <v>0</v>
          </cell>
        </row>
        <row r="1857">
          <cell r="B1857" t="str">
            <v>CITY of SHELTON-REGULATEDROLLOFFROHAUL20</v>
          </cell>
          <cell r="J1857" t="str">
            <v>ROHAUL20</v>
          </cell>
          <cell r="K1857" t="str">
            <v>20YD ROLL OFF-HAUL</v>
          </cell>
          <cell r="S1857">
            <v>0</v>
          </cell>
          <cell r="T1857">
            <v>0</v>
          </cell>
          <cell r="U1857">
            <v>0</v>
          </cell>
          <cell r="V1857">
            <v>1559.68</v>
          </cell>
          <cell r="W1857">
            <v>0</v>
          </cell>
          <cell r="X1857">
            <v>0</v>
          </cell>
          <cell r="Y1857">
            <v>0</v>
          </cell>
          <cell r="Z1857">
            <v>0</v>
          </cell>
          <cell r="AA1857">
            <v>0</v>
          </cell>
          <cell r="AB1857">
            <v>0</v>
          </cell>
          <cell r="AC1857">
            <v>0</v>
          </cell>
          <cell r="AD1857">
            <v>0</v>
          </cell>
        </row>
        <row r="1858">
          <cell r="B1858" t="str">
            <v>CITY of SHELTON-REGULATEDROLLOFFROHAUL20T</v>
          </cell>
          <cell r="J1858" t="str">
            <v>ROHAUL20T</v>
          </cell>
          <cell r="K1858" t="str">
            <v>20YD ROLL OFF TEMP HAUL</v>
          </cell>
          <cell r="S1858">
            <v>0</v>
          </cell>
          <cell r="T1858">
            <v>0</v>
          </cell>
          <cell r="U1858">
            <v>0</v>
          </cell>
          <cell r="V1858">
            <v>682.36</v>
          </cell>
          <cell r="W1858">
            <v>0</v>
          </cell>
          <cell r="X1858">
            <v>0</v>
          </cell>
          <cell r="Y1858">
            <v>0</v>
          </cell>
          <cell r="Z1858">
            <v>0</v>
          </cell>
          <cell r="AA1858">
            <v>0</v>
          </cell>
          <cell r="AB1858">
            <v>0</v>
          </cell>
          <cell r="AC1858">
            <v>0</v>
          </cell>
          <cell r="AD1858">
            <v>0</v>
          </cell>
        </row>
        <row r="1859">
          <cell r="B1859" t="str">
            <v>CITY of SHELTON-REGULATEDROLLOFFROHAUL40</v>
          </cell>
          <cell r="J1859" t="str">
            <v>ROHAUL40</v>
          </cell>
          <cell r="K1859" t="str">
            <v>40YD ROLL OFF-HAUL</v>
          </cell>
          <cell r="S1859">
            <v>0</v>
          </cell>
          <cell r="T1859">
            <v>0</v>
          </cell>
          <cell r="U1859">
            <v>0</v>
          </cell>
          <cell r="V1859">
            <v>1491.66</v>
          </cell>
          <cell r="W1859">
            <v>0</v>
          </cell>
          <cell r="X1859">
            <v>0</v>
          </cell>
          <cell r="Y1859">
            <v>0</v>
          </cell>
          <cell r="Z1859">
            <v>0</v>
          </cell>
          <cell r="AA1859">
            <v>0</v>
          </cell>
          <cell r="AB1859">
            <v>0</v>
          </cell>
          <cell r="AC1859">
            <v>0</v>
          </cell>
          <cell r="AD1859">
            <v>0</v>
          </cell>
        </row>
        <row r="1860">
          <cell r="B1860" t="str">
            <v>CITY of SHELTON-REGULATEDROLLOFFROHAUL40T</v>
          </cell>
          <cell r="J1860" t="str">
            <v>ROHAUL40T</v>
          </cell>
          <cell r="K1860" t="str">
            <v>40YD ROLL OFF TEMP HAUL</v>
          </cell>
          <cell r="S1860">
            <v>0</v>
          </cell>
          <cell r="T1860">
            <v>0</v>
          </cell>
          <cell r="U1860">
            <v>0</v>
          </cell>
          <cell r="V1860">
            <v>331.48</v>
          </cell>
          <cell r="W1860">
            <v>0</v>
          </cell>
          <cell r="X1860">
            <v>0</v>
          </cell>
          <cell r="Y1860">
            <v>0</v>
          </cell>
          <cell r="Z1860">
            <v>0</v>
          </cell>
          <cell r="AA1860">
            <v>0</v>
          </cell>
          <cell r="AB1860">
            <v>0</v>
          </cell>
          <cell r="AC1860">
            <v>0</v>
          </cell>
          <cell r="AD1860">
            <v>0</v>
          </cell>
        </row>
        <row r="1861">
          <cell r="B1861" t="str">
            <v>CITY of SHELTON-REGULATEDROLLOFFRORENT10D</v>
          </cell>
          <cell r="J1861" t="str">
            <v>RORENT10D</v>
          </cell>
          <cell r="K1861" t="str">
            <v>10YD ROLL OFF DAILY RENT</v>
          </cell>
          <cell r="S1861">
            <v>0</v>
          </cell>
          <cell r="T1861">
            <v>0</v>
          </cell>
          <cell r="U1861">
            <v>0</v>
          </cell>
          <cell r="V1861">
            <v>37.200000000000003</v>
          </cell>
          <cell r="W1861">
            <v>0</v>
          </cell>
          <cell r="X1861">
            <v>0</v>
          </cell>
          <cell r="Y1861">
            <v>0</v>
          </cell>
          <cell r="Z1861">
            <v>0</v>
          </cell>
          <cell r="AA1861">
            <v>0</v>
          </cell>
          <cell r="AB1861">
            <v>0</v>
          </cell>
          <cell r="AC1861">
            <v>0</v>
          </cell>
          <cell r="AD1861">
            <v>0</v>
          </cell>
        </row>
        <row r="1862">
          <cell r="B1862" t="str">
            <v>CITY of SHELTON-REGULATEDROLLOFFRORENT20D</v>
          </cell>
          <cell r="J1862" t="str">
            <v>RORENT20D</v>
          </cell>
          <cell r="K1862" t="str">
            <v>20YD ROLL OFF-DAILY RENT</v>
          </cell>
          <cell r="S1862">
            <v>0</v>
          </cell>
          <cell r="T1862">
            <v>0</v>
          </cell>
          <cell r="U1862">
            <v>0</v>
          </cell>
          <cell r="V1862">
            <v>330.55</v>
          </cell>
          <cell r="W1862">
            <v>0</v>
          </cell>
          <cell r="X1862">
            <v>0</v>
          </cell>
          <cell r="Y1862">
            <v>0</v>
          </cell>
          <cell r="Z1862">
            <v>0</v>
          </cell>
          <cell r="AA1862">
            <v>0</v>
          </cell>
          <cell r="AB1862">
            <v>0</v>
          </cell>
          <cell r="AC1862">
            <v>0</v>
          </cell>
          <cell r="AD1862">
            <v>0</v>
          </cell>
        </row>
        <row r="1863">
          <cell r="B1863" t="str">
            <v>CITY of SHELTON-REGULATEDROLLOFFRORENT40D</v>
          </cell>
          <cell r="J1863" t="str">
            <v>RORENT40D</v>
          </cell>
          <cell r="K1863" t="str">
            <v>40YD ROLL OFF-DAILY RENT</v>
          </cell>
          <cell r="S1863">
            <v>0</v>
          </cell>
          <cell r="T1863">
            <v>0</v>
          </cell>
          <cell r="U1863">
            <v>0</v>
          </cell>
          <cell r="V1863">
            <v>122.98</v>
          </cell>
          <cell r="W1863">
            <v>0</v>
          </cell>
          <cell r="X1863">
            <v>0</v>
          </cell>
          <cell r="Y1863">
            <v>0</v>
          </cell>
          <cell r="Z1863">
            <v>0</v>
          </cell>
          <cell r="AA1863">
            <v>0</v>
          </cell>
          <cell r="AB1863">
            <v>0</v>
          </cell>
          <cell r="AC1863">
            <v>0</v>
          </cell>
          <cell r="AD1863">
            <v>0</v>
          </cell>
        </row>
        <row r="1864">
          <cell r="B1864" t="str">
            <v>CITY of SHELTON-REGULATEDSURCFUEL-COM MASON</v>
          </cell>
          <cell r="J1864" t="str">
            <v>FUEL-COM MASON</v>
          </cell>
          <cell r="K1864" t="str">
            <v>FUEL &amp; MATERIAL SURCHARGE</v>
          </cell>
          <cell r="S1864">
            <v>0</v>
          </cell>
          <cell r="T1864">
            <v>0</v>
          </cell>
          <cell r="U1864">
            <v>0</v>
          </cell>
          <cell r="V1864">
            <v>0</v>
          </cell>
          <cell r="W1864">
            <v>0</v>
          </cell>
          <cell r="X1864">
            <v>0</v>
          </cell>
          <cell r="Y1864">
            <v>0</v>
          </cell>
          <cell r="Z1864">
            <v>0</v>
          </cell>
          <cell r="AA1864">
            <v>0</v>
          </cell>
          <cell r="AB1864">
            <v>0</v>
          </cell>
          <cell r="AC1864">
            <v>0</v>
          </cell>
          <cell r="AD1864">
            <v>0</v>
          </cell>
        </row>
        <row r="1865">
          <cell r="B1865" t="str">
            <v>CITY of SHELTON-REGULATEDSURCFUEL-RES MASON</v>
          </cell>
          <cell r="J1865" t="str">
            <v>FUEL-RES MASON</v>
          </cell>
          <cell r="K1865" t="str">
            <v>FUEL &amp; MATERIAL SURCHARGE</v>
          </cell>
          <cell r="S1865">
            <v>0</v>
          </cell>
          <cell r="T1865">
            <v>0</v>
          </cell>
          <cell r="U1865">
            <v>0</v>
          </cell>
          <cell r="V1865">
            <v>0</v>
          </cell>
          <cell r="W1865">
            <v>0</v>
          </cell>
          <cell r="X1865">
            <v>0</v>
          </cell>
          <cell r="Y1865">
            <v>0</v>
          </cell>
          <cell r="Z1865">
            <v>0</v>
          </cell>
          <cell r="AA1865">
            <v>0</v>
          </cell>
          <cell r="AB1865">
            <v>0</v>
          </cell>
          <cell r="AC1865">
            <v>0</v>
          </cell>
          <cell r="AD1865">
            <v>0</v>
          </cell>
        </row>
        <row r="1866">
          <cell r="B1866" t="str">
            <v>CITY of SHELTON-REGULATEDSURCFUEL-RO MASON</v>
          </cell>
          <cell r="J1866" t="str">
            <v>FUEL-RO MASON</v>
          </cell>
          <cell r="K1866" t="str">
            <v>FUEL &amp; MATERIAL SURCHARGE</v>
          </cell>
          <cell r="S1866">
            <v>0</v>
          </cell>
          <cell r="T1866">
            <v>0</v>
          </cell>
          <cell r="U1866">
            <v>0</v>
          </cell>
          <cell r="V1866">
            <v>0</v>
          </cell>
          <cell r="W1866">
            <v>0</v>
          </cell>
          <cell r="X1866">
            <v>0</v>
          </cell>
          <cell r="Y1866">
            <v>0</v>
          </cell>
          <cell r="Z1866">
            <v>0</v>
          </cell>
          <cell r="AA1866">
            <v>0</v>
          </cell>
          <cell r="AB1866">
            <v>0</v>
          </cell>
          <cell r="AC1866">
            <v>0</v>
          </cell>
          <cell r="AD1866">
            <v>0</v>
          </cell>
        </row>
        <row r="1867">
          <cell r="B1867" t="str">
            <v>CITY of SHELTON-REGULATEDTAXESSHELTON UNREG REFUSE</v>
          </cell>
          <cell r="J1867" t="str">
            <v>SHELTON UNREG REFUSE</v>
          </cell>
          <cell r="K1867" t="str">
            <v>3.6% WA STATE REFUSE TAX</v>
          </cell>
          <cell r="S1867">
            <v>0</v>
          </cell>
          <cell r="T1867">
            <v>0</v>
          </cell>
          <cell r="U1867">
            <v>0</v>
          </cell>
          <cell r="V1867">
            <v>11.02</v>
          </cell>
          <cell r="W1867">
            <v>0</v>
          </cell>
          <cell r="X1867">
            <v>0</v>
          </cell>
          <cell r="Y1867">
            <v>0</v>
          </cell>
          <cell r="Z1867">
            <v>0</v>
          </cell>
          <cell r="AA1867">
            <v>0</v>
          </cell>
          <cell r="AB1867">
            <v>0</v>
          </cell>
          <cell r="AC1867">
            <v>0</v>
          </cell>
          <cell r="AD1867">
            <v>0</v>
          </cell>
        </row>
        <row r="1868">
          <cell r="B1868" t="str">
            <v>CITY of SHELTON-REGULATEDTAXESSHELTON UNREG SALES</v>
          </cell>
          <cell r="J1868" t="str">
            <v>SHELTON UNREG SALES</v>
          </cell>
          <cell r="K1868" t="str">
            <v>WA STATE SALES TAX</v>
          </cell>
          <cell r="S1868">
            <v>0</v>
          </cell>
          <cell r="T1868">
            <v>0</v>
          </cell>
          <cell r="U1868">
            <v>0</v>
          </cell>
          <cell r="V1868">
            <v>3.26</v>
          </cell>
          <cell r="W1868">
            <v>0</v>
          </cell>
          <cell r="X1868">
            <v>0</v>
          </cell>
          <cell r="Y1868">
            <v>0</v>
          </cell>
          <cell r="Z1868">
            <v>0</v>
          </cell>
          <cell r="AA1868">
            <v>0</v>
          </cell>
          <cell r="AB1868">
            <v>0</v>
          </cell>
          <cell r="AC1868">
            <v>0</v>
          </cell>
          <cell r="AD1868">
            <v>0</v>
          </cell>
        </row>
        <row r="1869">
          <cell r="B1869" t="str">
            <v>CITY of SHELTON-REGULATEDTAXESREF</v>
          </cell>
          <cell r="J1869" t="str">
            <v>REF</v>
          </cell>
          <cell r="K1869" t="str">
            <v>3.6% WA Refuse Tax</v>
          </cell>
          <cell r="S1869">
            <v>0</v>
          </cell>
          <cell r="T1869">
            <v>0</v>
          </cell>
          <cell r="U1869">
            <v>0</v>
          </cell>
          <cell r="V1869">
            <v>12.44</v>
          </cell>
          <cell r="W1869">
            <v>0</v>
          </cell>
          <cell r="X1869">
            <v>0</v>
          </cell>
          <cell r="Y1869">
            <v>0</v>
          </cell>
          <cell r="Z1869">
            <v>0</v>
          </cell>
          <cell r="AA1869">
            <v>0</v>
          </cell>
          <cell r="AB1869">
            <v>0</v>
          </cell>
          <cell r="AC1869">
            <v>0</v>
          </cell>
          <cell r="AD1869">
            <v>0</v>
          </cell>
        </row>
        <row r="1870">
          <cell r="B1870" t="str">
            <v>CITY of SHELTON-REGULATEDTAXESSALES TAX</v>
          </cell>
          <cell r="J1870" t="str">
            <v>SALES TAX</v>
          </cell>
          <cell r="K1870" t="str">
            <v>8.5% Sales Tax</v>
          </cell>
          <cell r="S1870">
            <v>0</v>
          </cell>
          <cell r="T1870">
            <v>0</v>
          </cell>
          <cell r="U1870">
            <v>0</v>
          </cell>
          <cell r="V1870">
            <v>1.53</v>
          </cell>
          <cell r="W1870">
            <v>0</v>
          </cell>
          <cell r="X1870">
            <v>0</v>
          </cell>
          <cell r="Y1870">
            <v>0</v>
          </cell>
          <cell r="Z1870">
            <v>0</v>
          </cell>
          <cell r="AA1870">
            <v>0</v>
          </cell>
          <cell r="AB1870">
            <v>0</v>
          </cell>
          <cell r="AC1870">
            <v>0</v>
          </cell>
          <cell r="AD1870">
            <v>0</v>
          </cell>
        </row>
        <row r="1871">
          <cell r="B1871" t="str">
            <v>CITY of SHELTON-REGULATEDTAXESSHELTON UNREG REFUSE</v>
          </cell>
          <cell r="J1871" t="str">
            <v>SHELTON UNREG REFUSE</v>
          </cell>
          <cell r="K1871" t="str">
            <v>3.6% WA STATE REFUSE TAX</v>
          </cell>
          <cell r="S1871">
            <v>0</v>
          </cell>
          <cell r="T1871">
            <v>0</v>
          </cell>
          <cell r="U1871">
            <v>0</v>
          </cell>
          <cell r="V1871">
            <v>719.05</v>
          </cell>
          <cell r="W1871">
            <v>0</v>
          </cell>
          <cell r="X1871">
            <v>0</v>
          </cell>
          <cell r="Y1871">
            <v>0</v>
          </cell>
          <cell r="Z1871">
            <v>0</v>
          </cell>
          <cell r="AA1871">
            <v>0</v>
          </cell>
          <cell r="AB1871">
            <v>0</v>
          </cell>
          <cell r="AC1871">
            <v>0</v>
          </cell>
          <cell r="AD1871">
            <v>0</v>
          </cell>
        </row>
        <row r="1872">
          <cell r="B1872" t="str">
            <v>CITY of SHELTON-REGULATEDTAXESSHELTON UNREG SALES</v>
          </cell>
          <cell r="J1872" t="str">
            <v>SHELTON UNREG SALES</v>
          </cell>
          <cell r="K1872" t="str">
            <v>WA STATE SALES TAX</v>
          </cell>
          <cell r="S1872">
            <v>0</v>
          </cell>
          <cell r="T1872">
            <v>0</v>
          </cell>
          <cell r="U1872">
            <v>0</v>
          </cell>
          <cell r="V1872">
            <v>254.89</v>
          </cell>
          <cell r="W1872">
            <v>0</v>
          </cell>
          <cell r="X1872">
            <v>0</v>
          </cell>
          <cell r="Y1872">
            <v>0</v>
          </cell>
          <cell r="Z1872">
            <v>0</v>
          </cell>
          <cell r="AA1872">
            <v>0</v>
          </cell>
          <cell r="AB1872">
            <v>0</v>
          </cell>
          <cell r="AC1872">
            <v>0</v>
          </cell>
          <cell r="AD1872">
            <v>0</v>
          </cell>
        </row>
        <row r="1873">
          <cell r="B1873" t="str">
            <v>CITY OF SHELTON-UNREGULATEDACCOUNTING ADJUSTMENTSFINCHG</v>
          </cell>
          <cell r="J1873" t="str">
            <v>FINCHG</v>
          </cell>
          <cell r="K1873" t="str">
            <v>LATE FEE</v>
          </cell>
          <cell r="S1873">
            <v>0</v>
          </cell>
          <cell r="T1873">
            <v>0</v>
          </cell>
          <cell r="U1873">
            <v>0</v>
          </cell>
          <cell r="V1873">
            <v>31.04</v>
          </cell>
          <cell r="W1873">
            <v>0</v>
          </cell>
          <cell r="X1873">
            <v>0</v>
          </cell>
          <cell r="Y1873">
            <v>0</v>
          </cell>
          <cell r="Z1873">
            <v>0</v>
          </cell>
          <cell r="AA1873">
            <v>0</v>
          </cell>
          <cell r="AB1873">
            <v>0</v>
          </cell>
          <cell r="AC1873">
            <v>0</v>
          </cell>
          <cell r="AD1873">
            <v>0</v>
          </cell>
        </row>
        <row r="1874">
          <cell r="B1874" t="str">
            <v>CITY OF SHELTON-UNREGULATEDACCOUNTING ADJUSTMENTSMM</v>
          </cell>
          <cell r="J1874" t="str">
            <v>MM</v>
          </cell>
          <cell r="K1874" t="str">
            <v>MOVE MONEY</v>
          </cell>
          <cell r="S1874">
            <v>0</v>
          </cell>
          <cell r="T1874">
            <v>0</v>
          </cell>
          <cell r="U1874">
            <v>0</v>
          </cell>
          <cell r="V1874">
            <v>766.15</v>
          </cell>
          <cell r="W1874">
            <v>0</v>
          </cell>
          <cell r="X1874">
            <v>0</v>
          </cell>
          <cell r="Y1874">
            <v>0</v>
          </cell>
          <cell r="Z1874">
            <v>0</v>
          </cell>
          <cell r="AA1874">
            <v>0</v>
          </cell>
          <cell r="AB1874">
            <v>0</v>
          </cell>
          <cell r="AC1874">
            <v>0</v>
          </cell>
          <cell r="AD1874">
            <v>0</v>
          </cell>
        </row>
        <row r="1875">
          <cell r="B1875" t="str">
            <v>CITY OF SHELTON-UNREGULATEDCOMMERCIAL - REARLOADUNLOCKRECY</v>
          </cell>
          <cell r="J1875" t="str">
            <v>UNLOCKRECY</v>
          </cell>
          <cell r="K1875" t="str">
            <v>UNLOCK / UNLATCH RECY</v>
          </cell>
          <cell r="S1875">
            <v>0</v>
          </cell>
          <cell r="T1875">
            <v>0</v>
          </cell>
          <cell r="U1875">
            <v>0</v>
          </cell>
          <cell r="V1875">
            <v>2.5</v>
          </cell>
          <cell r="W1875">
            <v>0</v>
          </cell>
          <cell r="X1875">
            <v>0</v>
          </cell>
          <cell r="Y1875">
            <v>0</v>
          </cell>
          <cell r="Z1875">
            <v>0</v>
          </cell>
          <cell r="AA1875">
            <v>0</v>
          </cell>
          <cell r="AB1875">
            <v>0</v>
          </cell>
          <cell r="AC1875">
            <v>0</v>
          </cell>
          <cell r="AD1875">
            <v>0</v>
          </cell>
        </row>
        <row r="1876">
          <cell r="B1876" t="str">
            <v>CITY OF SHELTON-UNREGULATEDCOMMERCIAL RECYCLE96CRCOGE1</v>
          </cell>
          <cell r="J1876" t="str">
            <v>96CRCOGE1</v>
          </cell>
          <cell r="K1876" t="str">
            <v>96 COMMINGLE WG-EOW</v>
          </cell>
          <cell r="S1876">
            <v>0</v>
          </cell>
          <cell r="T1876">
            <v>0</v>
          </cell>
          <cell r="U1876">
            <v>0</v>
          </cell>
          <cell r="V1876">
            <v>303.10000000000002</v>
          </cell>
          <cell r="W1876">
            <v>0</v>
          </cell>
          <cell r="X1876">
            <v>0</v>
          </cell>
          <cell r="Y1876">
            <v>0</v>
          </cell>
          <cell r="Z1876">
            <v>0</v>
          </cell>
          <cell r="AA1876">
            <v>0</v>
          </cell>
          <cell r="AB1876">
            <v>0</v>
          </cell>
          <cell r="AC1876">
            <v>0</v>
          </cell>
          <cell r="AD1876">
            <v>0</v>
          </cell>
        </row>
        <row r="1877">
          <cell r="B1877" t="str">
            <v>CITY OF SHELTON-UNREGULATEDCOMMERCIAL RECYCLE96CRCOGM1</v>
          </cell>
          <cell r="J1877" t="str">
            <v>96CRCOGM1</v>
          </cell>
          <cell r="K1877" t="str">
            <v>96 COMMINGLE WGMNTHLY</v>
          </cell>
          <cell r="S1877">
            <v>0</v>
          </cell>
          <cell r="T1877">
            <v>0</v>
          </cell>
          <cell r="U1877">
            <v>0</v>
          </cell>
          <cell r="V1877">
            <v>116.69</v>
          </cell>
          <cell r="W1877">
            <v>0</v>
          </cell>
          <cell r="X1877">
            <v>0</v>
          </cell>
          <cell r="Y1877">
            <v>0</v>
          </cell>
          <cell r="Z1877">
            <v>0</v>
          </cell>
          <cell r="AA1877">
            <v>0</v>
          </cell>
          <cell r="AB1877">
            <v>0</v>
          </cell>
          <cell r="AC1877">
            <v>0</v>
          </cell>
          <cell r="AD1877">
            <v>0</v>
          </cell>
        </row>
        <row r="1878">
          <cell r="B1878" t="str">
            <v>CITY OF SHELTON-UNREGULATEDCOMMERCIAL RECYCLE96CRCOGW1</v>
          </cell>
          <cell r="J1878" t="str">
            <v>96CRCOGW1</v>
          </cell>
          <cell r="K1878" t="str">
            <v>96 COMMINGLE WG-WEEKLY</v>
          </cell>
          <cell r="S1878">
            <v>0</v>
          </cell>
          <cell r="T1878">
            <v>0</v>
          </cell>
          <cell r="U1878">
            <v>0</v>
          </cell>
          <cell r="V1878">
            <v>984.81</v>
          </cell>
          <cell r="W1878">
            <v>0</v>
          </cell>
          <cell r="X1878">
            <v>0</v>
          </cell>
          <cell r="Y1878">
            <v>0</v>
          </cell>
          <cell r="Z1878">
            <v>0</v>
          </cell>
          <cell r="AA1878">
            <v>0</v>
          </cell>
          <cell r="AB1878">
            <v>0</v>
          </cell>
          <cell r="AC1878">
            <v>0</v>
          </cell>
          <cell r="AD1878">
            <v>0</v>
          </cell>
        </row>
        <row r="1879">
          <cell r="B1879" t="str">
            <v>CITY OF SHELTON-UNREGULATEDCOMMERCIAL RECYCLE96CRCONGE1</v>
          </cell>
          <cell r="J1879" t="str">
            <v>96CRCONGE1</v>
          </cell>
          <cell r="K1879" t="str">
            <v>96 COMMINGLE NG-EOW</v>
          </cell>
          <cell r="S1879">
            <v>0</v>
          </cell>
          <cell r="T1879">
            <v>0</v>
          </cell>
          <cell r="U1879">
            <v>0</v>
          </cell>
          <cell r="V1879">
            <v>692.79</v>
          </cell>
          <cell r="W1879">
            <v>0</v>
          </cell>
          <cell r="X1879">
            <v>0</v>
          </cell>
          <cell r="Y1879">
            <v>0</v>
          </cell>
          <cell r="Z1879">
            <v>0</v>
          </cell>
          <cell r="AA1879">
            <v>0</v>
          </cell>
          <cell r="AB1879">
            <v>0</v>
          </cell>
          <cell r="AC1879">
            <v>0</v>
          </cell>
          <cell r="AD1879">
            <v>0</v>
          </cell>
        </row>
        <row r="1880">
          <cell r="B1880" t="str">
            <v>CITY OF SHELTON-UNREGULATEDCOMMERCIAL RECYCLE96CRCONGM1</v>
          </cell>
          <cell r="J1880" t="str">
            <v>96CRCONGM1</v>
          </cell>
          <cell r="K1880" t="str">
            <v>96 COMMINGLE NG-MNTHLY</v>
          </cell>
          <cell r="S1880">
            <v>0</v>
          </cell>
          <cell r="T1880">
            <v>0</v>
          </cell>
          <cell r="U1880">
            <v>0</v>
          </cell>
          <cell r="V1880">
            <v>232.59</v>
          </cell>
          <cell r="W1880">
            <v>0</v>
          </cell>
          <cell r="X1880">
            <v>0</v>
          </cell>
          <cell r="Y1880">
            <v>0</v>
          </cell>
          <cell r="Z1880">
            <v>0</v>
          </cell>
          <cell r="AA1880">
            <v>0</v>
          </cell>
          <cell r="AB1880">
            <v>0</v>
          </cell>
          <cell r="AC1880">
            <v>0</v>
          </cell>
          <cell r="AD1880">
            <v>0</v>
          </cell>
        </row>
        <row r="1881">
          <cell r="B1881" t="str">
            <v>CITY OF SHELTON-UNREGULATEDCOMMERCIAL RECYCLE96CRCONGW1</v>
          </cell>
          <cell r="J1881" t="str">
            <v>96CRCONGW1</v>
          </cell>
          <cell r="K1881" t="str">
            <v>96 COMMINGLE NG-WEEKLY</v>
          </cell>
          <cell r="S1881">
            <v>0</v>
          </cell>
          <cell r="T1881">
            <v>0</v>
          </cell>
          <cell r="U1881">
            <v>0</v>
          </cell>
          <cell r="V1881">
            <v>1580.88</v>
          </cell>
          <cell r="W1881">
            <v>0</v>
          </cell>
          <cell r="X1881">
            <v>0</v>
          </cell>
          <cell r="Y1881">
            <v>0</v>
          </cell>
          <cell r="Z1881">
            <v>0</v>
          </cell>
          <cell r="AA1881">
            <v>0</v>
          </cell>
          <cell r="AB1881">
            <v>0</v>
          </cell>
          <cell r="AC1881">
            <v>0</v>
          </cell>
          <cell r="AD1881">
            <v>0</v>
          </cell>
        </row>
        <row r="1882">
          <cell r="B1882" t="str">
            <v xml:space="preserve">CITY OF SHELTON-UNREGULATEDCOMMERCIAL RECYCLER2YDOCCE </v>
          </cell>
          <cell r="J1882" t="str">
            <v xml:space="preserve">R2YDOCCE </v>
          </cell>
          <cell r="K1882" t="str">
            <v>2YD OCC-EOW</v>
          </cell>
          <cell r="S1882">
            <v>0</v>
          </cell>
          <cell r="T1882">
            <v>0</v>
          </cell>
          <cell r="U1882">
            <v>0</v>
          </cell>
          <cell r="V1882">
            <v>1267.3800000000001</v>
          </cell>
          <cell r="W1882">
            <v>0</v>
          </cell>
          <cell r="X1882">
            <v>0</v>
          </cell>
          <cell r="Y1882">
            <v>0</v>
          </cell>
          <cell r="Z1882">
            <v>0</v>
          </cell>
          <cell r="AA1882">
            <v>0</v>
          </cell>
          <cell r="AB1882">
            <v>0</v>
          </cell>
          <cell r="AC1882">
            <v>0</v>
          </cell>
          <cell r="AD1882">
            <v>0</v>
          </cell>
        </row>
        <row r="1883">
          <cell r="B1883" t="str">
            <v>CITY OF SHELTON-UNREGULATEDCOMMERCIAL RECYCLER2YDOCCEX</v>
          </cell>
          <cell r="J1883" t="str">
            <v>R2YDOCCEX</v>
          </cell>
          <cell r="K1883" t="str">
            <v>2YD OCC-EXTRA CONTAINER</v>
          </cell>
          <cell r="S1883">
            <v>0</v>
          </cell>
          <cell r="T1883">
            <v>0</v>
          </cell>
          <cell r="U1883">
            <v>0</v>
          </cell>
          <cell r="V1883">
            <v>384.93</v>
          </cell>
          <cell r="W1883">
            <v>0</v>
          </cell>
          <cell r="X1883">
            <v>0</v>
          </cell>
          <cell r="Y1883">
            <v>0</v>
          </cell>
          <cell r="Z1883">
            <v>0</v>
          </cell>
          <cell r="AA1883">
            <v>0</v>
          </cell>
          <cell r="AB1883">
            <v>0</v>
          </cell>
          <cell r="AC1883">
            <v>0</v>
          </cell>
          <cell r="AD1883">
            <v>0</v>
          </cell>
        </row>
        <row r="1884">
          <cell r="B1884" t="str">
            <v>CITY OF SHELTON-UNREGULATEDCOMMERCIAL RECYCLER2YDOCCM</v>
          </cell>
          <cell r="J1884" t="str">
            <v>R2YDOCCM</v>
          </cell>
          <cell r="K1884" t="str">
            <v>2YD OCC-MNTHLY</v>
          </cell>
          <cell r="S1884">
            <v>0</v>
          </cell>
          <cell r="T1884">
            <v>0</v>
          </cell>
          <cell r="U1884">
            <v>0</v>
          </cell>
          <cell r="V1884">
            <v>505.12</v>
          </cell>
          <cell r="W1884">
            <v>0</v>
          </cell>
          <cell r="X1884">
            <v>0</v>
          </cell>
          <cell r="Y1884">
            <v>0</v>
          </cell>
          <cell r="Z1884">
            <v>0</v>
          </cell>
          <cell r="AA1884">
            <v>0</v>
          </cell>
          <cell r="AB1884">
            <v>0</v>
          </cell>
          <cell r="AC1884">
            <v>0</v>
          </cell>
          <cell r="AD1884">
            <v>0</v>
          </cell>
        </row>
        <row r="1885">
          <cell r="B1885" t="str">
            <v>CITY OF SHELTON-UNREGULATEDCOMMERCIAL RECYCLER2YDOCCW</v>
          </cell>
          <cell r="J1885" t="str">
            <v>R2YDOCCW</v>
          </cell>
          <cell r="K1885" t="str">
            <v>2YD OCC-WEEKLY</v>
          </cell>
          <cell r="S1885">
            <v>0</v>
          </cell>
          <cell r="T1885">
            <v>0</v>
          </cell>
          <cell r="U1885">
            <v>0</v>
          </cell>
          <cell r="V1885">
            <v>5183.71</v>
          </cell>
          <cell r="W1885">
            <v>0</v>
          </cell>
          <cell r="X1885">
            <v>0</v>
          </cell>
          <cell r="Y1885">
            <v>0</v>
          </cell>
          <cell r="Z1885">
            <v>0</v>
          </cell>
          <cell r="AA1885">
            <v>0</v>
          </cell>
          <cell r="AB1885">
            <v>0</v>
          </cell>
          <cell r="AC1885">
            <v>0</v>
          </cell>
          <cell r="AD1885">
            <v>0</v>
          </cell>
        </row>
        <row r="1886">
          <cell r="B1886" t="str">
            <v>CITY OF SHELTON-UNREGULATEDCOMMERCIAL RECYCLERECYLOCK</v>
          </cell>
          <cell r="J1886" t="str">
            <v>RECYLOCK</v>
          </cell>
          <cell r="K1886" t="str">
            <v>LOCK/UNLOCK RECYCLING</v>
          </cell>
          <cell r="S1886">
            <v>0</v>
          </cell>
          <cell r="T1886">
            <v>0</v>
          </cell>
          <cell r="U1886">
            <v>0</v>
          </cell>
          <cell r="V1886">
            <v>30.36</v>
          </cell>
          <cell r="W1886">
            <v>0</v>
          </cell>
          <cell r="X1886">
            <v>0</v>
          </cell>
          <cell r="Y1886">
            <v>0</v>
          </cell>
          <cell r="Z1886">
            <v>0</v>
          </cell>
          <cell r="AA1886">
            <v>0</v>
          </cell>
          <cell r="AB1886">
            <v>0</v>
          </cell>
          <cell r="AC1886">
            <v>0</v>
          </cell>
          <cell r="AD1886">
            <v>0</v>
          </cell>
        </row>
        <row r="1887">
          <cell r="B1887" t="str">
            <v>CITY OF SHELTON-UNREGULATEDCOMMERCIAL RECYCLE96CRCONGOC</v>
          </cell>
          <cell r="J1887" t="str">
            <v>96CRCONGOC</v>
          </cell>
          <cell r="K1887" t="str">
            <v>96 COMMINGLE NGON CALL</v>
          </cell>
          <cell r="S1887">
            <v>0</v>
          </cell>
          <cell r="T1887">
            <v>0</v>
          </cell>
          <cell r="U1887">
            <v>0</v>
          </cell>
          <cell r="V1887">
            <v>33.340000000000003</v>
          </cell>
          <cell r="W1887">
            <v>0</v>
          </cell>
          <cell r="X1887">
            <v>0</v>
          </cell>
          <cell r="Y1887">
            <v>0</v>
          </cell>
          <cell r="Z1887">
            <v>0</v>
          </cell>
          <cell r="AA1887">
            <v>0</v>
          </cell>
          <cell r="AB1887">
            <v>0</v>
          </cell>
          <cell r="AC1887">
            <v>0</v>
          </cell>
          <cell r="AD1887">
            <v>0</v>
          </cell>
        </row>
        <row r="1888">
          <cell r="B1888" t="str">
            <v>CITY OF SHELTON-UNREGULATEDCOMMERCIAL RECYCLEDEL-REC</v>
          </cell>
          <cell r="J1888" t="str">
            <v>DEL-REC</v>
          </cell>
          <cell r="K1888" t="str">
            <v>DELIVER RECYCLE BIN</v>
          </cell>
          <cell r="S1888">
            <v>0</v>
          </cell>
          <cell r="T1888">
            <v>0</v>
          </cell>
          <cell r="U1888">
            <v>0</v>
          </cell>
          <cell r="V1888">
            <v>10</v>
          </cell>
          <cell r="W1888">
            <v>0</v>
          </cell>
          <cell r="X1888">
            <v>0</v>
          </cell>
          <cell r="Y1888">
            <v>0</v>
          </cell>
          <cell r="Z1888">
            <v>0</v>
          </cell>
          <cell r="AA1888">
            <v>0</v>
          </cell>
          <cell r="AB1888">
            <v>0</v>
          </cell>
          <cell r="AC1888">
            <v>0</v>
          </cell>
          <cell r="AD1888">
            <v>0</v>
          </cell>
        </row>
        <row r="1889">
          <cell r="B1889" t="str">
            <v>CITY OF SHELTON-UNREGULATEDCOMMERCIAL RECYCLER2YDOCCOC</v>
          </cell>
          <cell r="J1889" t="str">
            <v>R2YDOCCOC</v>
          </cell>
          <cell r="K1889" t="str">
            <v>2YD OCC-ON CALL</v>
          </cell>
          <cell r="S1889">
            <v>0</v>
          </cell>
          <cell r="T1889">
            <v>0</v>
          </cell>
          <cell r="U1889">
            <v>0</v>
          </cell>
          <cell r="V1889">
            <v>36.08</v>
          </cell>
          <cell r="W1889">
            <v>0</v>
          </cell>
          <cell r="X1889">
            <v>0</v>
          </cell>
          <cell r="Y1889">
            <v>0</v>
          </cell>
          <cell r="Z1889">
            <v>0</v>
          </cell>
          <cell r="AA1889">
            <v>0</v>
          </cell>
          <cell r="AB1889">
            <v>0</v>
          </cell>
          <cell r="AC1889">
            <v>0</v>
          </cell>
          <cell r="AD1889">
            <v>0</v>
          </cell>
        </row>
        <row r="1890">
          <cell r="B1890" t="str">
            <v>CITY OF SHELTON-UNREGULATEDCOMMERCIAL RECYCLERECYLOCK</v>
          </cell>
          <cell r="J1890" t="str">
            <v>RECYLOCK</v>
          </cell>
          <cell r="K1890" t="str">
            <v>LOCK/UNLOCK RECYCLING</v>
          </cell>
          <cell r="S1890">
            <v>0</v>
          </cell>
          <cell r="T1890">
            <v>0</v>
          </cell>
          <cell r="U1890">
            <v>0</v>
          </cell>
          <cell r="V1890">
            <v>20.239999999999998</v>
          </cell>
          <cell r="W1890">
            <v>0</v>
          </cell>
          <cell r="X1890">
            <v>0</v>
          </cell>
          <cell r="Y1890">
            <v>0</v>
          </cell>
          <cell r="Z1890">
            <v>0</v>
          </cell>
          <cell r="AA1890">
            <v>0</v>
          </cell>
          <cell r="AB1890">
            <v>0</v>
          </cell>
          <cell r="AC1890">
            <v>0</v>
          </cell>
          <cell r="AD1890">
            <v>0</v>
          </cell>
        </row>
        <row r="1891">
          <cell r="B1891" t="str">
            <v>CITY OF SHELTON-UNREGULATEDCOMMERCIAL RECYCLEROLLOUTOCC</v>
          </cell>
          <cell r="J1891" t="str">
            <v>ROLLOUTOCC</v>
          </cell>
          <cell r="K1891" t="str">
            <v>ROLL OUT FEE - RECYCLE</v>
          </cell>
          <cell r="S1891">
            <v>0</v>
          </cell>
          <cell r="T1891">
            <v>0</v>
          </cell>
          <cell r="U1891">
            <v>0</v>
          </cell>
          <cell r="V1891">
            <v>201.6</v>
          </cell>
          <cell r="W1891">
            <v>0</v>
          </cell>
          <cell r="X1891">
            <v>0</v>
          </cell>
          <cell r="Y1891">
            <v>0</v>
          </cell>
          <cell r="Z1891">
            <v>0</v>
          </cell>
          <cell r="AA1891">
            <v>0</v>
          </cell>
          <cell r="AB1891">
            <v>0</v>
          </cell>
          <cell r="AC1891">
            <v>0</v>
          </cell>
          <cell r="AD1891">
            <v>0</v>
          </cell>
        </row>
        <row r="1892">
          <cell r="B1892" t="str">
            <v>CITY OF SHELTON-UNREGULATEDCOMMERCIAL RECYCLEWLKNRECY</v>
          </cell>
          <cell r="J1892" t="str">
            <v>WLKNRECY</v>
          </cell>
          <cell r="K1892" t="str">
            <v>WALK IN RECYCLE</v>
          </cell>
          <cell r="S1892">
            <v>0</v>
          </cell>
          <cell r="T1892">
            <v>0</v>
          </cell>
          <cell r="U1892">
            <v>0</v>
          </cell>
          <cell r="V1892">
            <v>106.4</v>
          </cell>
          <cell r="W1892">
            <v>0</v>
          </cell>
          <cell r="X1892">
            <v>0</v>
          </cell>
          <cell r="Y1892">
            <v>0</v>
          </cell>
          <cell r="Z1892">
            <v>0</v>
          </cell>
          <cell r="AA1892">
            <v>0</v>
          </cell>
          <cell r="AB1892">
            <v>0</v>
          </cell>
          <cell r="AC1892">
            <v>0</v>
          </cell>
          <cell r="AD1892">
            <v>0</v>
          </cell>
        </row>
        <row r="1893">
          <cell r="B1893" t="str">
            <v>CITY OF SHELTON-UNREGULATEDPAYMENTSCC-KOL</v>
          </cell>
          <cell r="J1893" t="str">
            <v>CC-KOL</v>
          </cell>
          <cell r="K1893" t="str">
            <v>ONLINE PAYMENT-CC</v>
          </cell>
          <cell r="S1893">
            <v>0</v>
          </cell>
          <cell r="T1893">
            <v>0</v>
          </cell>
          <cell r="U1893">
            <v>0</v>
          </cell>
          <cell r="V1893">
            <v>-1545.87</v>
          </cell>
          <cell r="W1893">
            <v>0</v>
          </cell>
          <cell r="X1893">
            <v>0</v>
          </cell>
          <cell r="Y1893">
            <v>0</v>
          </cell>
          <cell r="Z1893">
            <v>0</v>
          </cell>
          <cell r="AA1893">
            <v>0</v>
          </cell>
          <cell r="AB1893">
            <v>0</v>
          </cell>
          <cell r="AC1893">
            <v>0</v>
          </cell>
          <cell r="AD1893">
            <v>0</v>
          </cell>
        </row>
        <row r="1894">
          <cell r="B1894" t="str">
            <v>CITY OF SHELTON-UNREGULATEDPAYMENTSPAY</v>
          </cell>
          <cell r="J1894" t="str">
            <v>PAY</v>
          </cell>
          <cell r="K1894" t="str">
            <v>PAYMENT-THANK YOU!</v>
          </cell>
          <cell r="S1894">
            <v>0</v>
          </cell>
          <cell r="T1894">
            <v>0</v>
          </cell>
          <cell r="U1894">
            <v>0</v>
          </cell>
          <cell r="V1894">
            <v>-2705.84</v>
          </cell>
          <cell r="W1894">
            <v>0</v>
          </cell>
          <cell r="X1894">
            <v>0</v>
          </cell>
          <cell r="Y1894">
            <v>0</v>
          </cell>
          <cell r="Z1894">
            <v>0</v>
          </cell>
          <cell r="AA1894">
            <v>0</v>
          </cell>
          <cell r="AB1894">
            <v>0</v>
          </cell>
          <cell r="AC1894">
            <v>0</v>
          </cell>
          <cell r="AD1894">
            <v>0</v>
          </cell>
        </row>
        <row r="1895">
          <cell r="B1895" t="str">
            <v>CITY OF SHELTON-UNREGULATEDPAYMENTSPAY EFT</v>
          </cell>
          <cell r="J1895" t="str">
            <v>PAY EFT</v>
          </cell>
          <cell r="K1895" t="str">
            <v>ELECTRONIC PAYMENT</v>
          </cell>
          <cell r="S1895">
            <v>0</v>
          </cell>
          <cell r="T1895">
            <v>0</v>
          </cell>
          <cell r="U1895">
            <v>0</v>
          </cell>
          <cell r="V1895">
            <v>-176.63</v>
          </cell>
          <cell r="W1895">
            <v>0</v>
          </cell>
          <cell r="X1895">
            <v>0</v>
          </cell>
          <cell r="Y1895">
            <v>0</v>
          </cell>
          <cell r="Z1895">
            <v>0</v>
          </cell>
          <cell r="AA1895">
            <v>0</v>
          </cell>
          <cell r="AB1895">
            <v>0</v>
          </cell>
          <cell r="AC1895">
            <v>0</v>
          </cell>
          <cell r="AD1895">
            <v>0</v>
          </cell>
        </row>
        <row r="1896">
          <cell r="B1896" t="str">
            <v>CITY OF SHELTON-UNREGULATEDPAYMENTSPAY ICT</v>
          </cell>
          <cell r="J1896" t="str">
            <v>PAY ICT</v>
          </cell>
          <cell r="K1896" t="str">
            <v>I/C PAYMENT THANK YOU!</v>
          </cell>
          <cell r="S1896">
            <v>0</v>
          </cell>
          <cell r="T1896">
            <v>0</v>
          </cell>
          <cell r="U1896">
            <v>0</v>
          </cell>
          <cell r="V1896">
            <v>-168.34</v>
          </cell>
          <cell r="W1896">
            <v>0</v>
          </cell>
          <cell r="X1896">
            <v>0</v>
          </cell>
          <cell r="Y1896">
            <v>0</v>
          </cell>
          <cell r="Z1896">
            <v>0</v>
          </cell>
          <cell r="AA1896">
            <v>0</v>
          </cell>
          <cell r="AB1896">
            <v>0</v>
          </cell>
          <cell r="AC1896">
            <v>0</v>
          </cell>
          <cell r="AD1896">
            <v>0</v>
          </cell>
        </row>
        <row r="1897">
          <cell r="B1897" t="str">
            <v>CITY OF SHELTON-UNREGULATEDPAYMENTSPAY-CFREE</v>
          </cell>
          <cell r="J1897" t="str">
            <v>PAY-CFREE</v>
          </cell>
          <cell r="K1897" t="str">
            <v>PAYMENT-THANK YOU</v>
          </cell>
          <cell r="S1897">
            <v>0</v>
          </cell>
          <cell r="T1897">
            <v>0</v>
          </cell>
          <cell r="U1897">
            <v>0</v>
          </cell>
          <cell r="V1897">
            <v>-96.82</v>
          </cell>
          <cell r="W1897">
            <v>0</v>
          </cell>
          <cell r="X1897">
            <v>0</v>
          </cell>
          <cell r="Y1897">
            <v>0</v>
          </cell>
          <cell r="Z1897">
            <v>0</v>
          </cell>
          <cell r="AA1897">
            <v>0</v>
          </cell>
          <cell r="AB1897">
            <v>0</v>
          </cell>
          <cell r="AC1897">
            <v>0</v>
          </cell>
          <cell r="AD1897">
            <v>0</v>
          </cell>
        </row>
        <row r="1898">
          <cell r="B1898" t="str">
            <v>CITY OF SHELTON-UNREGULATEDPAYMENTSPAY-KOL</v>
          </cell>
          <cell r="J1898" t="str">
            <v>PAY-KOL</v>
          </cell>
          <cell r="K1898" t="str">
            <v>PAYMENT-THANK YOU - OL</v>
          </cell>
          <cell r="S1898">
            <v>0</v>
          </cell>
          <cell r="T1898">
            <v>0</v>
          </cell>
          <cell r="U1898">
            <v>0</v>
          </cell>
          <cell r="V1898">
            <v>-686.73</v>
          </cell>
          <cell r="W1898">
            <v>0</v>
          </cell>
          <cell r="X1898">
            <v>0</v>
          </cell>
          <cell r="Y1898">
            <v>0</v>
          </cell>
          <cell r="Z1898">
            <v>0</v>
          </cell>
          <cell r="AA1898">
            <v>0</v>
          </cell>
          <cell r="AB1898">
            <v>0</v>
          </cell>
          <cell r="AC1898">
            <v>0</v>
          </cell>
          <cell r="AD1898">
            <v>0</v>
          </cell>
        </row>
        <row r="1899">
          <cell r="B1899" t="str">
            <v>CITY OF SHELTON-UNREGULATEDPAYMENTSPAY-NATL</v>
          </cell>
          <cell r="J1899" t="str">
            <v>PAY-NATL</v>
          </cell>
          <cell r="K1899" t="str">
            <v>PAYMENT THANK YOU</v>
          </cell>
          <cell r="S1899">
            <v>0</v>
          </cell>
          <cell r="T1899">
            <v>0</v>
          </cell>
          <cell r="U1899">
            <v>0</v>
          </cell>
          <cell r="V1899">
            <v>-166.01</v>
          </cell>
          <cell r="W1899">
            <v>0</v>
          </cell>
          <cell r="X1899">
            <v>0</v>
          </cell>
          <cell r="Y1899">
            <v>0</v>
          </cell>
          <cell r="Z1899">
            <v>0</v>
          </cell>
          <cell r="AA1899">
            <v>0</v>
          </cell>
          <cell r="AB1899">
            <v>0</v>
          </cell>
          <cell r="AC1899">
            <v>0</v>
          </cell>
          <cell r="AD1899">
            <v>0</v>
          </cell>
        </row>
        <row r="1900">
          <cell r="B1900" t="str">
            <v>CITY OF SHELTON-UNREGULATEDPAYMENTSPAY-OAK</v>
          </cell>
          <cell r="J1900" t="str">
            <v>PAY-OAK</v>
          </cell>
          <cell r="K1900" t="str">
            <v>OAKLEAF PAYMENT</v>
          </cell>
          <cell r="S1900">
            <v>0</v>
          </cell>
          <cell r="T1900">
            <v>0</v>
          </cell>
          <cell r="U1900">
            <v>0</v>
          </cell>
          <cell r="V1900">
            <v>-59.89</v>
          </cell>
          <cell r="W1900">
            <v>0</v>
          </cell>
          <cell r="X1900">
            <v>0</v>
          </cell>
          <cell r="Y1900">
            <v>0</v>
          </cell>
          <cell r="Z1900">
            <v>0</v>
          </cell>
          <cell r="AA1900">
            <v>0</v>
          </cell>
          <cell r="AB1900">
            <v>0</v>
          </cell>
          <cell r="AC1900">
            <v>0</v>
          </cell>
          <cell r="AD1900">
            <v>0</v>
          </cell>
        </row>
        <row r="1901">
          <cell r="B1901" t="str">
            <v>CITY OF SHELTON-UNREGULATEDPAYMENTSPAY-RPPS</v>
          </cell>
          <cell r="J1901" t="str">
            <v>PAY-RPPS</v>
          </cell>
          <cell r="K1901" t="str">
            <v>RPSS PAYMENT</v>
          </cell>
          <cell r="S1901">
            <v>0</v>
          </cell>
          <cell r="T1901">
            <v>0</v>
          </cell>
          <cell r="U1901">
            <v>0</v>
          </cell>
          <cell r="V1901">
            <v>-57.73</v>
          </cell>
          <cell r="W1901">
            <v>0</v>
          </cell>
          <cell r="X1901">
            <v>0</v>
          </cell>
          <cell r="Y1901">
            <v>0</v>
          </cell>
          <cell r="Z1901">
            <v>0</v>
          </cell>
          <cell r="AA1901">
            <v>0</v>
          </cell>
          <cell r="AB1901">
            <v>0</v>
          </cell>
          <cell r="AC1901">
            <v>0</v>
          </cell>
          <cell r="AD1901">
            <v>0</v>
          </cell>
        </row>
        <row r="1902">
          <cell r="B1902" t="str">
            <v>CITY OF SHELTON-UNREGULATEDPAYMENTSPAYL</v>
          </cell>
          <cell r="J1902" t="str">
            <v>PAYL</v>
          </cell>
          <cell r="K1902" t="str">
            <v>PAYMENT-THANK YOU!</v>
          </cell>
          <cell r="S1902">
            <v>0</v>
          </cell>
          <cell r="T1902">
            <v>0</v>
          </cell>
          <cell r="U1902">
            <v>0</v>
          </cell>
          <cell r="V1902">
            <v>-10986.17</v>
          </cell>
          <cell r="W1902">
            <v>0</v>
          </cell>
          <cell r="X1902">
            <v>0</v>
          </cell>
          <cell r="Y1902">
            <v>0</v>
          </cell>
          <cell r="Z1902">
            <v>0</v>
          </cell>
          <cell r="AA1902">
            <v>0</v>
          </cell>
          <cell r="AB1902">
            <v>0</v>
          </cell>
          <cell r="AC1902">
            <v>0</v>
          </cell>
          <cell r="AD1902">
            <v>0</v>
          </cell>
        </row>
        <row r="1903">
          <cell r="B1903" t="str">
            <v>CITY OF SHELTON-UNREGULATEDPAYMENTSPAYMET</v>
          </cell>
          <cell r="J1903" t="str">
            <v>PAYMET</v>
          </cell>
          <cell r="K1903" t="str">
            <v>METAVANTE ONLINE PAYMENT</v>
          </cell>
          <cell r="S1903">
            <v>0</v>
          </cell>
          <cell r="T1903">
            <v>0</v>
          </cell>
          <cell r="U1903">
            <v>0</v>
          </cell>
          <cell r="V1903">
            <v>-158.19</v>
          </cell>
          <cell r="W1903">
            <v>0</v>
          </cell>
          <cell r="X1903">
            <v>0</v>
          </cell>
          <cell r="Y1903">
            <v>0</v>
          </cell>
          <cell r="Z1903">
            <v>0</v>
          </cell>
          <cell r="AA1903">
            <v>0</v>
          </cell>
          <cell r="AB1903">
            <v>0</v>
          </cell>
          <cell r="AC1903">
            <v>0</v>
          </cell>
          <cell r="AD1903">
            <v>0</v>
          </cell>
        </row>
        <row r="1904">
          <cell r="B1904" t="str">
            <v>CITY OF SHELTON-UNREGULATEDRESIDENTIALRESTART</v>
          </cell>
          <cell r="J1904" t="str">
            <v>RESTART</v>
          </cell>
          <cell r="K1904" t="str">
            <v>SERVICE RESTART FEE</v>
          </cell>
          <cell r="S1904">
            <v>0</v>
          </cell>
          <cell r="T1904">
            <v>0</v>
          </cell>
          <cell r="U1904">
            <v>0</v>
          </cell>
          <cell r="V1904">
            <v>5.31</v>
          </cell>
          <cell r="W1904">
            <v>0</v>
          </cell>
          <cell r="X1904">
            <v>0</v>
          </cell>
          <cell r="Y1904">
            <v>0</v>
          </cell>
          <cell r="Z1904">
            <v>0</v>
          </cell>
          <cell r="AA1904">
            <v>0</v>
          </cell>
          <cell r="AB1904">
            <v>0</v>
          </cell>
          <cell r="AC1904">
            <v>0</v>
          </cell>
          <cell r="AD1904">
            <v>0</v>
          </cell>
        </row>
        <row r="1905">
          <cell r="B1905" t="str">
            <v>CITY OF SHELTON-UNREGULATEDROLLOFFDISPORGANIC</v>
          </cell>
          <cell r="J1905" t="str">
            <v>DISPORGANIC</v>
          </cell>
          <cell r="K1905" t="str">
            <v xml:space="preserve">DISPOSAL ORGANIC </v>
          </cell>
          <cell r="S1905">
            <v>0</v>
          </cell>
          <cell r="T1905">
            <v>0</v>
          </cell>
          <cell r="U1905">
            <v>0</v>
          </cell>
          <cell r="V1905">
            <v>250.96</v>
          </cell>
          <cell r="W1905">
            <v>0</v>
          </cell>
          <cell r="X1905">
            <v>0</v>
          </cell>
          <cell r="Y1905">
            <v>0</v>
          </cell>
          <cell r="Z1905">
            <v>0</v>
          </cell>
          <cell r="AA1905">
            <v>0</v>
          </cell>
          <cell r="AB1905">
            <v>0</v>
          </cell>
          <cell r="AC1905">
            <v>0</v>
          </cell>
          <cell r="AD1905">
            <v>0</v>
          </cell>
        </row>
        <row r="1906">
          <cell r="B1906" t="str">
            <v>CITY OF SHELTON-UNREGULATEDROLLOFFRECYHAUL</v>
          </cell>
          <cell r="J1906" t="str">
            <v>RECYHAUL</v>
          </cell>
          <cell r="K1906" t="str">
            <v>ROLL OFF RECYCLE HAUL</v>
          </cell>
          <cell r="S1906">
            <v>0</v>
          </cell>
          <cell r="T1906">
            <v>0</v>
          </cell>
          <cell r="U1906">
            <v>0</v>
          </cell>
          <cell r="V1906">
            <v>779.84</v>
          </cell>
          <cell r="W1906">
            <v>0</v>
          </cell>
          <cell r="X1906">
            <v>0</v>
          </cell>
          <cell r="Y1906">
            <v>0</v>
          </cell>
          <cell r="Z1906">
            <v>0</v>
          </cell>
          <cell r="AA1906">
            <v>0</v>
          </cell>
          <cell r="AB1906">
            <v>0</v>
          </cell>
          <cell r="AC1906">
            <v>0</v>
          </cell>
          <cell r="AD1906">
            <v>0</v>
          </cell>
        </row>
        <row r="1907">
          <cell r="B1907" t="str">
            <v>CITY OF SHELTON-UNREGULATEDROLLOFFROMILERECY</v>
          </cell>
          <cell r="J1907" t="str">
            <v>ROMILERECY</v>
          </cell>
          <cell r="K1907" t="str">
            <v>ROLL OFF MILEAGE RECYCLE</v>
          </cell>
          <cell r="S1907">
            <v>0</v>
          </cell>
          <cell r="T1907">
            <v>0</v>
          </cell>
          <cell r="U1907">
            <v>0</v>
          </cell>
          <cell r="V1907">
            <v>699.84</v>
          </cell>
          <cell r="W1907">
            <v>0</v>
          </cell>
          <cell r="X1907">
            <v>0</v>
          </cell>
          <cell r="Y1907">
            <v>0</v>
          </cell>
          <cell r="Z1907">
            <v>0</v>
          </cell>
          <cell r="AA1907">
            <v>0</v>
          </cell>
          <cell r="AB1907">
            <v>0</v>
          </cell>
          <cell r="AC1907">
            <v>0</v>
          </cell>
          <cell r="AD1907">
            <v>0</v>
          </cell>
        </row>
        <row r="1908">
          <cell r="B1908" t="str">
            <v>CITY OF SHELTON-UNREGULATEDSURCFUEL-RECY MASON</v>
          </cell>
          <cell r="J1908" t="str">
            <v>FUEL-RECY MASON</v>
          </cell>
          <cell r="K1908" t="str">
            <v>FUEL &amp; MATERIAL SURCHARGE</v>
          </cell>
          <cell r="S1908">
            <v>0</v>
          </cell>
          <cell r="T1908">
            <v>0</v>
          </cell>
          <cell r="U1908">
            <v>0</v>
          </cell>
          <cell r="V1908">
            <v>0</v>
          </cell>
          <cell r="W1908">
            <v>0</v>
          </cell>
          <cell r="X1908">
            <v>0</v>
          </cell>
          <cell r="Y1908">
            <v>0</v>
          </cell>
          <cell r="Z1908">
            <v>0</v>
          </cell>
          <cell r="AA1908">
            <v>0</v>
          </cell>
          <cell r="AB1908">
            <v>0</v>
          </cell>
          <cell r="AC1908">
            <v>0</v>
          </cell>
          <cell r="AD1908">
            <v>0</v>
          </cell>
        </row>
        <row r="1909">
          <cell r="B1909" t="str">
            <v>CITY OF SHELTON-UNREGULATEDSURCFUEL-RES MASON</v>
          </cell>
          <cell r="J1909" t="str">
            <v>FUEL-RES MASON</v>
          </cell>
          <cell r="K1909" t="str">
            <v>FUEL &amp; MATERIAL SURCHARGE</v>
          </cell>
          <cell r="S1909">
            <v>0</v>
          </cell>
          <cell r="T1909">
            <v>0</v>
          </cell>
          <cell r="U1909">
            <v>0</v>
          </cell>
          <cell r="V1909">
            <v>0</v>
          </cell>
          <cell r="W1909">
            <v>0</v>
          </cell>
          <cell r="X1909">
            <v>0</v>
          </cell>
          <cell r="Y1909">
            <v>0</v>
          </cell>
          <cell r="Z1909">
            <v>0</v>
          </cell>
          <cell r="AA1909">
            <v>0</v>
          </cell>
          <cell r="AB1909">
            <v>0</v>
          </cell>
          <cell r="AC1909">
            <v>0</v>
          </cell>
          <cell r="AD1909">
            <v>0</v>
          </cell>
        </row>
        <row r="1910">
          <cell r="B1910" t="str">
            <v>CITY OF SHELTON-UNREGULATEDSURCFUEL-RECY MASON</v>
          </cell>
          <cell r="J1910" t="str">
            <v>FUEL-RECY MASON</v>
          </cell>
          <cell r="K1910" t="str">
            <v>FUEL &amp; MATERIAL SURCHARGE</v>
          </cell>
          <cell r="S1910">
            <v>0</v>
          </cell>
          <cell r="T1910">
            <v>0</v>
          </cell>
          <cell r="U1910">
            <v>0</v>
          </cell>
          <cell r="V1910">
            <v>0</v>
          </cell>
          <cell r="W1910">
            <v>0</v>
          </cell>
          <cell r="X1910">
            <v>0</v>
          </cell>
          <cell r="Y1910">
            <v>0</v>
          </cell>
          <cell r="Z1910">
            <v>0</v>
          </cell>
          <cell r="AA1910">
            <v>0</v>
          </cell>
          <cell r="AB1910">
            <v>0</v>
          </cell>
          <cell r="AC1910">
            <v>0</v>
          </cell>
          <cell r="AD1910">
            <v>0</v>
          </cell>
        </row>
        <row r="1911">
          <cell r="B1911" t="str">
            <v>CITY OF SHELTON-UNREGULATEDSURCFUEL-RO MASON</v>
          </cell>
          <cell r="J1911" t="str">
            <v>FUEL-RO MASON</v>
          </cell>
          <cell r="K1911" t="str">
            <v>FUEL &amp; MATERIAL SURCHARGE</v>
          </cell>
          <cell r="S1911">
            <v>0</v>
          </cell>
          <cell r="T1911">
            <v>0</v>
          </cell>
          <cell r="U1911">
            <v>0</v>
          </cell>
          <cell r="V1911">
            <v>0</v>
          </cell>
          <cell r="W1911">
            <v>0</v>
          </cell>
          <cell r="X1911">
            <v>0</v>
          </cell>
          <cell r="Y1911">
            <v>0</v>
          </cell>
          <cell r="Z1911">
            <v>0</v>
          </cell>
          <cell r="AA1911">
            <v>0</v>
          </cell>
          <cell r="AB1911">
            <v>0</v>
          </cell>
          <cell r="AC1911">
            <v>0</v>
          </cell>
          <cell r="AD1911">
            <v>0</v>
          </cell>
        </row>
        <row r="1912">
          <cell r="B1912" t="str">
            <v>KITSAP CO -REGULATEDACCOUNTING ADJUSTMENTSMM</v>
          </cell>
          <cell r="J1912" t="str">
            <v>MM</v>
          </cell>
          <cell r="K1912" t="str">
            <v>MOVE MONEY</v>
          </cell>
          <cell r="S1912">
            <v>0</v>
          </cell>
          <cell r="T1912">
            <v>0</v>
          </cell>
          <cell r="U1912">
            <v>0</v>
          </cell>
          <cell r="V1912">
            <v>142.91</v>
          </cell>
          <cell r="W1912">
            <v>0</v>
          </cell>
          <cell r="X1912">
            <v>0</v>
          </cell>
          <cell r="Y1912">
            <v>0</v>
          </cell>
          <cell r="Z1912">
            <v>0</v>
          </cell>
          <cell r="AA1912">
            <v>0</v>
          </cell>
          <cell r="AB1912">
            <v>0</v>
          </cell>
          <cell r="AC1912">
            <v>0</v>
          </cell>
          <cell r="AD1912">
            <v>0</v>
          </cell>
        </row>
        <row r="1913">
          <cell r="B1913" t="str">
            <v>KITSAP CO -REGULATEDACCOUNTING ADJUSTMENTSREFUND</v>
          </cell>
          <cell r="J1913" t="str">
            <v>REFUND</v>
          </cell>
          <cell r="K1913" t="str">
            <v>REFUND</v>
          </cell>
          <cell r="S1913">
            <v>0</v>
          </cell>
          <cell r="T1913">
            <v>0</v>
          </cell>
          <cell r="U1913">
            <v>0</v>
          </cell>
          <cell r="V1913">
            <v>524.04999999999995</v>
          </cell>
          <cell r="W1913">
            <v>0</v>
          </cell>
          <cell r="X1913">
            <v>0</v>
          </cell>
          <cell r="Y1913">
            <v>0</v>
          </cell>
          <cell r="Z1913">
            <v>0</v>
          </cell>
          <cell r="AA1913">
            <v>0</v>
          </cell>
          <cell r="AB1913">
            <v>0</v>
          </cell>
          <cell r="AC1913">
            <v>0</v>
          </cell>
          <cell r="AD1913">
            <v>0</v>
          </cell>
        </row>
        <row r="1914">
          <cell r="B1914" t="str">
            <v>KITSAP CO -REGULATEDACCOUNTING ADJUSTMENTSFINCHG</v>
          </cell>
          <cell r="J1914" t="str">
            <v>FINCHG</v>
          </cell>
          <cell r="K1914" t="str">
            <v>LATE FEE</v>
          </cell>
          <cell r="S1914">
            <v>0</v>
          </cell>
          <cell r="T1914">
            <v>0</v>
          </cell>
          <cell r="U1914">
            <v>0</v>
          </cell>
          <cell r="V1914">
            <v>48.44</v>
          </cell>
          <cell r="W1914">
            <v>0</v>
          </cell>
          <cell r="X1914">
            <v>0</v>
          </cell>
          <cell r="Y1914">
            <v>0</v>
          </cell>
          <cell r="Z1914">
            <v>0</v>
          </cell>
          <cell r="AA1914">
            <v>0</v>
          </cell>
          <cell r="AB1914">
            <v>0</v>
          </cell>
          <cell r="AC1914">
            <v>0</v>
          </cell>
          <cell r="AD1914">
            <v>0</v>
          </cell>
        </row>
        <row r="1915">
          <cell r="B1915" t="str">
            <v>KITSAP CO -REGULATEDACCOUNTING ADJUSTMENTSFINCHG</v>
          </cell>
          <cell r="J1915" t="str">
            <v>FINCHG</v>
          </cell>
          <cell r="K1915" t="str">
            <v>LATE FEE</v>
          </cell>
          <cell r="S1915">
            <v>0</v>
          </cell>
          <cell r="T1915">
            <v>0</v>
          </cell>
          <cell r="U1915">
            <v>0</v>
          </cell>
          <cell r="V1915">
            <v>-1</v>
          </cell>
          <cell r="W1915">
            <v>0</v>
          </cell>
          <cell r="X1915">
            <v>0</v>
          </cell>
          <cell r="Y1915">
            <v>0</v>
          </cell>
          <cell r="Z1915">
            <v>0</v>
          </cell>
          <cell r="AA1915">
            <v>0</v>
          </cell>
          <cell r="AB1915">
            <v>0</v>
          </cell>
          <cell r="AC1915">
            <v>0</v>
          </cell>
          <cell r="AD1915">
            <v>0</v>
          </cell>
        </row>
        <row r="1916">
          <cell r="B1916" t="str">
            <v>KITSAP CO -REGULATEDACCOUNTING ADJUSTMENTSMM</v>
          </cell>
          <cell r="J1916" t="str">
            <v>MM</v>
          </cell>
          <cell r="K1916" t="str">
            <v>MOVE MONEY</v>
          </cell>
          <cell r="S1916">
            <v>0</v>
          </cell>
          <cell r="T1916">
            <v>0</v>
          </cell>
          <cell r="U1916">
            <v>0</v>
          </cell>
          <cell r="V1916">
            <v>355.7</v>
          </cell>
          <cell r="W1916">
            <v>0</v>
          </cell>
          <cell r="X1916">
            <v>0</v>
          </cell>
          <cell r="Y1916">
            <v>0</v>
          </cell>
          <cell r="Z1916">
            <v>0</v>
          </cell>
          <cell r="AA1916">
            <v>0</v>
          </cell>
          <cell r="AB1916">
            <v>0</v>
          </cell>
          <cell r="AC1916">
            <v>0</v>
          </cell>
          <cell r="AD1916">
            <v>0</v>
          </cell>
        </row>
        <row r="1917">
          <cell r="B1917" t="str">
            <v>KITSAP CO -REGULATEDCOMMERCIAL  FRONTLOADWLKNRE1RECYMA</v>
          </cell>
          <cell r="J1917" t="str">
            <v>WLKNRE1RECYMA</v>
          </cell>
          <cell r="K1917" t="str">
            <v>WALK IN 5-25FT EOW-RECYCL</v>
          </cell>
          <cell r="S1917">
            <v>0</v>
          </cell>
          <cell r="T1917">
            <v>0</v>
          </cell>
          <cell r="U1917">
            <v>0</v>
          </cell>
          <cell r="V1917">
            <v>1.26</v>
          </cell>
          <cell r="W1917">
            <v>0</v>
          </cell>
          <cell r="X1917">
            <v>0</v>
          </cell>
          <cell r="Y1917">
            <v>0</v>
          </cell>
          <cell r="Z1917">
            <v>0</v>
          </cell>
          <cell r="AA1917">
            <v>0</v>
          </cell>
          <cell r="AB1917">
            <v>0</v>
          </cell>
          <cell r="AC1917">
            <v>0</v>
          </cell>
          <cell r="AD1917">
            <v>0</v>
          </cell>
        </row>
        <row r="1918">
          <cell r="B1918" t="str">
            <v>KITSAP CO -REGULATEDCOMMERCIAL  FRONTLOADWLKNRW2RECYMA</v>
          </cell>
          <cell r="J1918" t="str">
            <v>WLKNRW2RECYMA</v>
          </cell>
          <cell r="K1918" t="str">
            <v>WALK IN OVER 25 ADDITIONA</v>
          </cell>
          <cell r="S1918">
            <v>0</v>
          </cell>
          <cell r="T1918">
            <v>0</v>
          </cell>
          <cell r="U1918">
            <v>0</v>
          </cell>
          <cell r="V1918">
            <v>1.36</v>
          </cell>
          <cell r="W1918">
            <v>0</v>
          </cell>
          <cell r="X1918">
            <v>0</v>
          </cell>
          <cell r="Y1918">
            <v>0</v>
          </cell>
          <cell r="Z1918">
            <v>0</v>
          </cell>
          <cell r="AA1918">
            <v>0</v>
          </cell>
          <cell r="AB1918">
            <v>0</v>
          </cell>
          <cell r="AC1918">
            <v>0</v>
          </cell>
          <cell r="AD1918">
            <v>0</v>
          </cell>
        </row>
        <row r="1919">
          <cell r="B1919" t="str">
            <v>KITSAP CO -REGULATEDCOMMERCIAL - REARLOADUNLOCKREF</v>
          </cell>
          <cell r="J1919" t="str">
            <v>UNLOCKREF</v>
          </cell>
          <cell r="K1919" t="str">
            <v>UNLOCK / UNLATCH REFUSE</v>
          </cell>
          <cell r="S1919">
            <v>0</v>
          </cell>
          <cell r="T1919">
            <v>0</v>
          </cell>
          <cell r="U1919">
            <v>0</v>
          </cell>
          <cell r="V1919">
            <v>2.5299999999999998</v>
          </cell>
          <cell r="W1919">
            <v>0</v>
          </cell>
          <cell r="X1919">
            <v>0</v>
          </cell>
          <cell r="Y1919">
            <v>0</v>
          </cell>
          <cell r="Z1919">
            <v>0</v>
          </cell>
          <cell r="AA1919">
            <v>0</v>
          </cell>
          <cell r="AB1919">
            <v>0</v>
          </cell>
          <cell r="AC1919">
            <v>0</v>
          </cell>
          <cell r="AD1919">
            <v>0</v>
          </cell>
        </row>
        <row r="1920">
          <cell r="B1920" t="str">
            <v>KITSAP CO -REGULATEDCOMMERCIAL - REARLOADR1.5YDEK</v>
          </cell>
          <cell r="J1920" t="str">
            <v>R1.5YDEK</v>
          </cell>
          <cell r="K1920" t="str">
            <v>1.5 YD 1X EOW</v>
          </cell>
          <cell r="S1920">
            <v>0</v>
          </cell>
          <cell r="T1920">
            <v>0</v>
          </cell>
          <cell r="U1920">
            <v>0</v>
          </cell>
          <cell r="V1920">
            <v>2438.48</v>
          </cell>
          <cell r="W1920">
            <v>0</v>
          </cell>
          <cell r="X1920">
            <v>0</v>
          </cell>
          <cell r="Y1920">
            <v>0</v>
          </cell>
          <cell r="Z1920">
            <v>0</v>
          </cell>
          <cell r="AA1920">
            <v>0</v>
          </cell>
          <cell r="AB1920">
            <v>0</v>
          </cell>
          <cell r="AC1920">
            <v>0</v>
          </cell>
          <cell r="AD1920">
            <v>0</v>
          </cell>
        </row>
        <row r="1921">
          <cell r="B1921" t="str">
            <v>KITSAP CO -REGULATEDCOMMERCIAL - REARLOADR1.5YDRENTM</v>
          </cell>
          <cell r="J1921" t="str">
            <v>R1.5YDRENTM</v>
          </cell>
          <cell r="K1921" t="str">
            <v>1.5YD CONTAINER RENT-MTH</v>
          </cell>
          <cell r="S1921">
            <v>0</v>
          </cell>
          <cell r="T1921">
            <v>0</v>
          </cell>
          <cell r="U1921">
            <v>0</v>
          </cell>
          <cell r="V1921">
            <v>975.62</v>
          </cell>
          <cell r="W1921">
            <v>0</v>
          </cell>
          <cell r="X1921">
            <v>0</v>
          </cell>
          <cell r="Y1921">
            <v>0</v>
          </cell>
          <cell r="Z1921">
            <v>0</v>
          </cell>
          <cell r="AA1921">
            <v>0</v>
          </cell>
          <cell r="AB1921">
            <v>0</v>
          </cell>
          <cell r="AC1921">
            <v>0</v>
          </cell>
          <cell r="AD1921">
            <v>0</v>
          </cell>
        </row>
        <row r="1922">
          <cell r="B1922" t="str">
            <v>KITSAP CO -REGULATEDCOMMERCIAL - REARLOADR1.5YDRENTT</v>
          </cell>
          <cell r="J1922" t="str">
            <v>R1.5YDRENTT</v>
          </cell>
          <cell r="K1922" t="str">
            <v>1.5YD TEMP CONTAINER RENT</v>
          </cell>
          <cell r="S1922">
            <v>0</v>
          </cell>
          <cell r="T1922">
            <v>0</v>
          </cell>
          <cell r="U1922">
            <v>0</v>
          </cell>
          <cell r="V1922">
            <v>15.9</v>
          </cell>
          <cell r="W1922">
            <v>0</v>
          </cell>
          <cell r="X1922">
            <v>0</v>
          </cell>
          <cell r="Y1922">
            <v>0</v>
          </cell>
          <cell r="Z1922">
            <v>0</v>
          </cell>
          <cell r="AA1922">
            <v>0</v>
          </cell>
          <cell r="AB1922">
            <v>0</v>
          </cell>
          <cell r="AC1922">
            <v>0</v>
          </cell>
          <cell r="AD1922">
            <v>0</v>
          </cell>
        </row>
        <row r="1923">
          <cell r="B1923" t="str">
            <v>KITSAP CO -REGULATEDCOMMERCIAL - REARLOADR1.5YDWK</v>
          </cell>
          <cell r="J1923" t="str">
            <v>R1.5YDWK</v>
          </cell>
          <cell r="K1923" t="str">
            <v>1.5 YD 1X WEEKLY</v>
          </cell>
          <cell r="S1923">
            <v>0</v>
          </cell>
          <cell r="T1923">
            <v>0</v>
          </cell>
          <cell r="U1923">
            <v>0</v>
          </cell>
          <cell r="V1923">
            <v>2768.39</v>
          </cell>
          <cell r="W1923">
            <v>0</v>
          </cell>
          <cell r="X1923">
            <v>0</v>
          </cell>
          <cell r="Y1923">
            <v>0</v>
          </cell>
          <cell r="Z1923">
            <v>0</v>
          </cell>
          <cell r="AA1923">
            <v>0</v>
          </cell>
          <cell r="AB1923">
            <v>0</v>
          </cell>
          <cell r="AC1923">
            <v>0</v>
          </cell>
          <cell r="AD1923">
            <v>0</v>
          </cell>
        </row>
        <row r="1924">
          <cell r="B1924" t="str">
            <v>KITSAP CO -REGULATEDCOMMERCIAL - REARLOADR1YDEK</v>
          </cell>
          <cell r="J1924" t="str">
            <v>R1YDEK</v>
          </cell>
          <cell r="K1924" t="str">
            <v>1 YD 1X EOW</v>
          </cell>
          <cell r="S1924">
            <v>0</v>
          </cell>
          <cell r="T1924">
            <v>0</v>
          </cell>
          <cell r="U1924">
            <v>0</v>
          </cell>
          <cell r="V1924">
            <v>132.96</v>
          </cell>
          <cell r="W1924">
            <v>0</v>
          </cell>
          <cell r="X1924">
            <v>0</v>
          </cell>
          <cell r="Y1924">
            <v>0</v>
          </cell>
          <cell r="Z1924">
            <v>0</v>
          </cell>
          <cell r="AA1924">
            <v>0</v>
          </cell>
          <cell r="AB1924">
            <v>0</v>
          </cell>
          <cell r="AC1924">
            <v>0</v>
          </cell>
          <cell r="AD1924">
            <v>0</v>
          </cell>
        </row>
        <row r="1925">
          <cell r="B1925" t="str">
            <v>KITSAP CO -REGULATEDCOMMERCIAL - REARLOADR1YDRENTM</v>
          </cell>
          <cell r="J1925" t="str">
            <v>R1YDRENTM</v>
          </cell>
          <cell r="K1925" t="str">
            <v>1YD CONTAINER RENT-MTHLY</v>
          </cell>
          <cell r="S1925">
            <v>0</v>
          </cell>
          <cell r="T1925">
            <v>0</v>
          </cell>
          <cell r="U1925">
            <v>0</v>
          </cell>
          <cell r="V1925">
            <v>42.35</v>
          </cell>
          <cell r="W1925">
            <v>0</v>
          </cell>
          <cell r="X1925">
            <v>0</v>
          </cell>
          <cell r="Y1925">
            <v>0</v>
          </cell>
          <cell r="Z1925">
            <v>0</v>
          </cell>
          <cell r="AA1925">
            <v>0</v>
          </cell>
          <cell r="AB1925">
            <v>0</v>
          </cell>
          <cell r="AC1925">
            <v>0</v>
          </cell>
          <cell r="AD1925">
            <v>0</v>
          </cell>
        </row>
        <row r="1926">
          <cell r="B1926" t="str">
            <v>KITSAP CO -REGULATEDCOMMERCIAL - REARLOADR1YDWK</v>
          </cell>
          <cell r="J1926" t="str">
            <v>R1YDWK</v>
          </cell>
          <cell r="K1926" t="str">
            <v>1 YD 1X WEEKLY</v>
          </cell>
          <cell r="S1926">
            <v>0</v>
          </cell>
          <cell r="T1926">
            <v>0</v>
          </cell>
          <cell r="U1926">
            <v>0</v>
          </cell>
          <cell r="V1926">
            <v>66.47</v>
          </cell>
          <cell r="W1926">
            <v>0</v>
          </cell>
          <cell r="X1926">
            <v>0</v>
          </cell>
          <cell r="Y1926">
            <v>0</v>
          </cell>
          <cell r="Z1926">
            <v>0</v>
          </cell>
          <cell r="AA1926">
            <v>0</v>
          </cell>
          <cell r="AB1926">
            <v>0</v>
          </cell>
          <cell r="AC1926">
            <v>0</v>
          </cell>
          <cell r="AD1926">
            <v>0</v>
          </cell>
        </row>
        <row r="1927">
          <cell r="B1927" t="str">
            <v>KITSAP CO -REGULATEDCOMMERCIAL - REARLOADR2YDEK</v>
          </cell>
          <cell r="J1927" t="str">
            <v>R2YDEK</v>
          </cell>
          <cell r="K1927" t="str">
            <v>2 YD 1X EOW</v>
          </cell>
          <cell r="S1927">
            <v>0</v>
          </cell>
          <cell r="T1927">
            <v>0</v>
          </cell>
          <cell r="U1927">
            <v>0</v>
          </cell>
          <cell r="V1927">
            <v>2511.83</v>
          </cell>
          <cell r="W1927">
            <v>0</v>
          </cell>
          <cell r="X1927">
            <v>0</v>
          </cell>
          <cell r="Y1927">
            <v>0</v>
          </cell>
          <cell r="Z1927">
            <v>0</v>
          </cell>
          <cell r="AA1927">
            <v>0</v>
          </cell>
          <cell r="AB1927">
            <v>0</v>
          </cell>
          <cell r="AC1927">
            <v>0</v>
          </cell>
          <cell r="AD1927">
            <v>0</v>
          </cell>
        </row>
        <row r="1928">
          <cell r="B1928" t="str">
            <v>KITSAP CO -REGULATEDCOMMERCIAL - REARLOADR2YDRENTM</v>
          </cell>
          <cell r="J1928" t="str">
            <v>R2YDRENTM</v>
          </cell>
          <cell r="K1928" t="str">
            <v>2YD CONTAINER RENT-MTHLY</v>
          </cell>
          <cell r="S1928">
            <v>0</v>
          </cell>
          <cell r="T1928">
            <v>0</v>
          </cell>
          <cell r="U1928">
            <v>0</v>
          </cell>
          <cell r="V1928">
            <v>2348.2399999999998</v>
          </cell>
          <cell r="W1928">
            <v>0</v>
          </cell>
          <cell r="X1928">
            <v>0</v>
          </cell>
          <cell r="Y1928">
            <v>0</v>
          </cell>
          <cell r="Z1928">
            <v>0</v>
          </cell>
          <cell r="AA1928">
            <v>0</v>
          </cell>
          <cell r="AB1928">
            <v>0</v>
          </cell>
          <cell r="AC1928">
            <v>0</v>
          </cell>
          <cell r="AD1928">
            <v>0</v>
          </cell>
        </row>
        <row r="1929">
          <cell r="B1929" t="str">
            <v>KITSAP CO -REGULATEDCOMMERCIAL - REARLOADR2YDRENTT</v>
          </cell>
          <cell r="J1929" t="str">
            <v>R2YDRENTT</v>
          </cell>
          <cell r="K1929" t="str">
            <v>2YD TEMP CONTAINER RENT</v>
          </cell>
          <cell r="S1929">
            <v>0</v>
          </cell>
          <cell r="T1929">
            <v>0</v>
          </cell>
          <cell r="U1929">
            <v>0</v>
          </cell>
          <cell r="V1929">
            <v>20.7</v>
          </cell>
          <cell r="W1929">
            <v>0</v>
          </cell>
          <cell r="X1929">
            <v>0</v>
          </cell>
          <cell r="Y1929">
            <v>0</v>
          </cell>
          <cell r="Z1929">
            <v>0</v>
          </cell>
          <cell r="AA1929">
            <v>0</v>
          </cell>
          <cell r="AB1929">
            <v>0</v>
          </cell>
          <cell r="AC1929">
            <v>0</v>
          </cell>
          <cell r="AD1929">
            <v>0</v>
          </cell>
        </row>
        <row r="1930">
          <cell r="B1930" t="str">
            <v>KITSAP CO -REGULATEDCOMMERCIAL - REARLOADR2YDRENTTM</v>
          </cell>
          <cell r="J1930" t="str">
            <v>R2YDRENTTM</v>
          </cell>
          <cell r="K1930" t="str">
            <v>2 YD TEMP CONT RENT MONTH</v>
          </cell>
          <cell r="S1930">
            <v>0</v>
          </cell>
          <cell r="T1930">
            <v>0</v>
          </cell>
          <cell r="U1930">
            <v>0</v>
          </cell>
          <cell r="V1930">
            <v>41.26</v>
          </cell>
          <cell r="W1930">
            <v>0</v>
          </cell>
          <cell r="X1930">
            <v>0</v>
          </cell>
          <cell r="Y1930">
            <v>0</v>
          </cell>
          <cell r="Z1930">
            <v>0</v>
          </cell>
          <cell r="AA1930">
            <v>0</v>
          </cell>
          <cell r="AB1930">
            <v>0</v>
          </cell>
          <cell r="AC1930">
            <v>0</v>
          </cell>
          <cell r="AD1930">
            <v>0</v>
          </cell>
        </row>
        <row r="1931">
          <cell r="B1931" t="str">
            <v>KITSAP CO -REGULATEDCOMMERCIAL - REARLOADR2YDWK</v>
          </cell>
          <cell r="J1931" t="str">
            <v>R2YDWK</v>
          </cell>
          <cell r="K1931" t="str">
            <v>2 YD 1X WEEKLY</v>
          </cell>
          <cell r="S1931">
            <v>0</v>
          </cell>
          <cell r="T1931">
            <v>0</v>
          </cell>
          <cell r="U1931">
            <v>0</v>
          </cell>
          <cell r="V1931">
            <v>15775.2</v>
          </cell>
          <cell r="W1931">
            <v>0</v>
          </cell>
          <cell r="X1931">
            <v>0</v>
          </cell>
          <cell r="Y1931">
            <v>0</v>
          </cell>
          <cell r="Z1931">
            <v>0</v>
          </cell>
          <cell r="AA1931">
            <v>0</v>
          </cell>
          <cell r="AB1931">
            <v>0</v>
          </cell>
          <cell r="AC1931">
            <v>0</v>
          </cell>
          <cell r="AD1931">
            <v>0</v>
          </cell>
        </row>
        <row r="1932">
          <cell r="B1932" t="str">
            <v>KITSAP CO -REGULATEDCOMMERCIAL - REARLOADR2YDWM</v>
          </cell>
          <cell r="J1932" t="str">
            <v>R2YDWM</v>
          </cell>
          <cell r="K1932" t="str">
            <v>2 YD 1X WEEKLY</v>
          </cell>
          <cell r="S1932">
            <v>0</v>
          </cell>
          <cell r="T1932">
            <v>0</v>
          </cell>
          <cell r="U1932">
            <v>0</v>
          </cell>
          <cell r="V1932">
            <v>0</v>
          </cell>
          <cell r="W1932">
            <v>0</v>
          </cell>
          <cell r="X1932">
            <v>0</v>
          </cell>
          <cell r="Y1932">
            <v>0</v>
          </cell>
          <cell r="Z1932">
            <v>0</v>
          </cell>
          <cell r="AA1932">
            <v>0</v>
          </cell>
          <cell r="AB1932">
            <v>0</v>
          </cell>
          <cell r="AC1932">
            <v>0</v>
          </cell>
          <cell r="AD1932">
            <v>0</v>
          </cell>
        </row>
        <row r="1933">
          <cell r="B1933" t="str">
            <v>KITSAP CO -REGULATEDCOMMERCIAL - REARLOADUNLOCKRECY</v>
          </cell>
          <cell r="J1933" t="str">
            <v>UNLOCKRECY</v>
          </cell>
          <cell r="K1933" t="str">
            <v>UNLOCK / UNLATCH RECY</v>
          </cell>
          <cell r="S1933">
            <v>0</v>
          </cell>
          <cell r="T1933">
            <v>0</v>
          </cell>
          <cell r="U1933">
            <v>0</v>
          </cell>
          <cell r="V1933">
            <v>5</v>
          </cell>
          <cell r="W1933">
            <v>0</v>
          </cell>
          <cell r="X1933">
            <v>0</v>
          </cell>
          <cell r="Y1933">
            <v>0</v>
          </cell>
          <cell r="Z1933">
            <v>0</v>
          </cell>
          <cell r="AA1933">
            <v>0</v>
          </cell>
          <cell r="AB1933">
            <v>0</v>
          </cell>
          <cell r="AC1933">
            <v>0</v>
          </cell>
          <cell r="AD1933">
            <v>0</v>
          </cell>
        </row>
        <row r="1934">
          <cell r="B1934" t="str">
            <v>KITSAP CO -REGULATEDCOMMERCIAL - REARLOADUNLOCKREF</v>
          </cell>
          <cell r="J1934" t="str">
            <v>UNLOCKREF</v>
          </cell>
          <cell r="K1934" t="str">
            <v>UNLOCK / UNLATCH REFUSE</v>
          </cell>
          <cell r="S1934">
            <v>0</v>
          </cell>
          <cell r="T1934">
            <v>0</v>
          </cell>
          <cell r="U1934">
            <v>0</v>
          </cell>
          <cell r="V1934">
            <v>270.70999999999998</v>
          </cell>
          <cell r="W1934">
            <v>0</v>
          </cell>
          <cell r="X1934">
            <v>0</v>
          </cell>
          <cell r="Y1934">
            <v>0</v>
          </cell>
          <cell r="Z1934">
            <v>0</v>
          </cell>
          <cell r="AA1934">
            <v>0</v>
          </cell>
          <cell r="AB1934">
            <v>0</v>
          </cell>
          <cell r="AC1934">
            <v>0</v>
          </cell>
          <cell r="AD1934">
            <v>0</v>
          </cell>
        </row>
        <row r="1935">
          <cell r="B1935" t="str">
            <v>KITSAP CO -REGULATEDCOMMERCIAL - REARLOADCDELC</v>
          </cell>
          <cell r="J1935" t="str">
            <v>CDELC</v>
          </cell>
          <cell r="K1935" t="str">
            <v>CONTAINER DELIVERY CHARGE</v>
          </cell>
          <cell r="S1935">
            <v>0</v>
          </cell>
          <cell r="T1935">
            <v>0</v>
          </cell>
          <cell r="U1935">
            <v>0</v>
          </cell>
          <cell r="V1935">
            <v>27</v>
          </cell>
          <cell r="W1935">
            <v>0</v>
          </cell>
          <cell r="X1935">
            <v>0</v>
          </cell>
          <cell r="Y1935">
            <v>0</v>
          </cell>
          <cell r="Z1935">
            <v>0</v>
          </cell>
          <cell r="AA1935">
            <v>0</v>
          </cell>
          <cell r="AB1935">
            <v>0</v>
          </cell>
          <cell r="AC1935">
            <v>0</v>
          </cell>
          <cell r="AD1935">
            <v>0</v>
          </cell>
        </row>
        <row r="1936">
          <cell r="B1936" t="str">
            <v>KITSAP CO -REGULATEDCOMMERCIAL - REARLOADCEXYD</v>
          </cell>
          <cell r="J1936" t="str">
            <v>CEXYD</v>
          </cell>
          <cell r="K1936" t="str">
            <v>CMML EXTRA YARDAGE</v>
          </cell>
          <cell r="S1936">
            <v>0</v>
          </cell>
          <cell r="T1936">
            <v>0</v>
          </cell>
          <cell r="U1936">
            <v>0</v>
          </cell>
          <cell r="V1936">
            <v>14.35</v>
          </cell>
          <cell r="W1936">
            <v>0</v>
          </cell>
          <cell r="X1936">
            <v>0</v>
          </cell>
          <cell r="Y1936">
            <v>0</v>
          </cell>
          <cell r="Z1936">
            <v>0</v>
          </cell>
          <cell r="AA1936">
            <v>0</v>
          </cell>
          <cell r="AB1936">
            <v>0</v>
          </cell>
          <cell r="AC1936">
            <v>0</v>
          </cell>
          <cell r="AD1936">
            <v>0</v>
          </cell>
        </row>
        <row r="1937">
          <cell r="B1937" t="str">
            <v>KITSAP CO -REGULATEDCOMMERCIAL - REARLOADCOMCAN</v>
          </cell>
          <cell r="J1937" t="str">
            <v>COMCAN</v>
          </cell>
          <cell r="K1937" t="str">
            <v>COMMERCIAL CAN EXTRA</v>
          </cell>
          <cell r="S1937">
            <v>0</v>
          </cell>
          <cell r="T1937">
            <v>0</v>
          </cell>
          <cell r="U1937">
            <v>0</v>
          </cell>
          <cell r="V1937">
            <v>267.79000000000002</v>
          </cell>
          <cell r="W1937">
            <v>0</v>
          </cell>
          <cell r="X1937">
            <v>0</v>
          </cell>
          <cell r="Y1937">
            <v>0</v>
          </cell>
          <cell r="Z1937">
            <v>0</v>
          </cell>
          <cell r="AA1937">
            <v>0</v>
          </cell>
          <cell r="AB1937">
            <v>0</v>
          </cell>
          <cell r="AC1937">
            <v>0</v>
          </cell>
          <cell r="AD1937">
            <v>0</v>
          </cell>
        </row>
        <row r="1938">
          <cell r="B1938" t="str">
            <v>KITSAP CO -REGULATEDCOMMERCIAL - REARLOADR1.5YDPU</v>
          </cell>
          <cell r="J1938" t="str">
            <v>R1.5YDPU</v>
          </cell>
          <cell r="K1938" t="str">
            <v>1.5YD CONTAINER PICKUP</v>
          </cell>
          <cell r="S1938">
            <v>0</v>
          </cell>
          <cell r="T1938">
            <v>0</v>
          </cell>
          <cell r="U1938">
            <v>0</v>
          </cell>
          <cell r="V1938">
            <v>33.1</v>
          </cell>
          <cell r="W1938">
            <v>0</v>
          </cell>
          <cell r="X1938">
            <v>0</v>
          </cell>
          <cell r="Y1938">
            <v>0</v>
          </cell>
          <cell r="Z1938">
            <v>0</v>
          </cell>
          <cell r="AA1938">
            <v>0</v>
          </cell>
          <cell r="AB1938">
            <v>0</v>
          </cell>
          <cell r="AC1938">
            <v>0</v>
          </cell>
          <cell r="AD1938">
            <v>0</v>
          </cell>
        </row>
        <row r="1939">
          <cell r="B1939" t="str">
            <v>KITSAP CO -REGULATEDCOMMERCIAL - REARLOADR2YDPU</v>
          </cell>
          <cell r="J1939" t="str">
            <v>R2YDPU</v>
          </cell>
          <cell r="K1939" t="str">
            <v>2YD CONTAINER PICKUP</v>
          </cell>
          <cell r="S1939">
            <v>0</v>
          </cell>
          <cell r="T1939">
            <v>0</v>
          </cell>
          <cell r="U1939">
            <v>0</v>
          </cell>
          <cell r="V1939">
            <v>65.010000000000005</v>
          </cell>
          <cell r="W1939">
            <v>0</v>
          </cell>
          <cell r="X1939">
            <v>0</v>
          </cell>
          <cell r="Y1939">
            <v>0</v>
          </cell>
          <cell r="Z1939">
            <v>0</v>
          </cell>
          <cell r="AA1939">
            <v>0</v>
          </cell>
          <cell r="AB1939">
            <v>0</v>
          </cell>
          <cell r="AC1939">
            <v>0</v>
          </cell>
          <cell r="AD1939">
            <v>0</v>
          </cell>
        </row>
        <row r="1940">
          <cell r="B1940" t="str">
            <v>KITSAP CO -REGULATEDCOMMERCIAL - REARLOADROLLOUTOC</v>
          </cell>
          <cell r="J1940" t="str">
            <v>ROLLOUTOC</v>
          </cell>
          <cell r="K1940" t="str">
            <v>ROLL OUT</v>
          </cell>
          <cell r="S1940">
            <v>0</v>
          </cell>
          <cell r="T1940">
            <v>0</v>
          </cell>
          <cell r="U1940">
            <v>0</v>
          </cell>
          <cell r="V1940">
            <v>450</v>
          </cell>
          <cell r="W1940">
            <v>0</v>
          </cell>
          <cell r="X1940">
            <v>0</v>
          </cell>
          <cell r="Y1940">
            <v>0</v>
          </cell>
          <cell r="Z1940">
            <v>0</v>
          </cell>
          <cell r="AA1940">
            <v>0</v>
          </cell>
          <cell r="AB1940">
            <v>0</v>
          </cell>
          <cell r="AC1940">
            <v>0</v>
          </cell>
          <cell r="AD1940">
            <v>0</v>
          </cell>
        </row>
        <row r="1941">
          <cell r="B1941" t="str">
            <v>KITSAP CO -REGULATEDCOMMERCIAL - REARLOADUNLOCKREF</v>
          </cell>
          <cell r="J1941" t="str">
            <v>UNLOCKREF</v>
          </cell>
          <cell r="K1941" t="str">
            <v>UNLOCK / UNLATCH REFUSE</v>
          </cell>
          <cell r="S1941">
            <v>0</v>
          </cell>
          <cell r="T1941">
            <v>0</v>
          </cell>
          <cell r="U1941">
            <v>0</v>
          </cell>
          <cell r="V1941">
            <v>5.0599999999999996</v>
          </cell>
          <cell r="W1941">
            <v>0</v>
          </cell>
          <cell r="X1941">
            <v>0</v>
          </cell>
          <cell r="Y1941">
            <v>0</v>
          </cell>
          <cell r="Z1941">
            <v>0</v>
          </cell>
          <cell r="AA1941">
            <v>0</v>
          </cell>
          <cell r="AB1941">
            <v>0</v>
          </cell>
          <cell r="AC1941">
            <v>0</v>
          </cell>
          <cell r="AD1941">
            <v>0</v>
          </cell>
        </row>
        <row r="1942">
          <cell r="B1942" t="str">
            <v>KITSAP CO -REGULATEDCOMMERCIAL RECYCLEWLKNRE1RECY</v>
          </cell>
          <cell r="J1942" t="str">
            <v>WLKNRE1RECY</v>
          </cell>
          <cell r="K1942" t="str">
            <v>WALK IN 5-25FT EOW-RECYCL</v>
          </cell>
          <cell r="S1942">
            <v>0</v>
          </cell>
          <cell r="T1942">
            <v>0</v>
          </cell>
          <cell r="U1942">
            <v>0</v>
          </cell>
          <cell r="V1942">
            <v>-1.26</v>
          </cell>
          <cell r="W1942">
            <v>0</v>
          </cell>
          <cell r="X1942">
            <v>0</v>
          </cell>
          <cell r="Y1942">
            <v>0</v>
          </cell>
          <cell r="Z1942">
            <v>0</v>
          </cell>
          <cell r="AA1942">
            <v>0</v>
          </cell>
          <cell r="AB1942">
            <v>0</v>
          </cell>
          <cell r="AC1942">
            <v>0</v>
          </cell>
          <cell r="AD1942">
            <v>0</v>
          </cell>
        </row>
        <row r="1943">
          <cell r="B1943" t="str">
            <v>KITSAP CO -REGULATEDCOMMERCIAL RECYCLEROLLOUTOCC</v>
          </cell>
          <cell r="J1943" t="str">
            <v>ROLLOUTOCC</v>
          </cell>
          <cell r="K1943" t="str">
            <v>ROLL OUT FEE - RECYCLE</v>
          </cell>
          <cell r="S1943">
            <v>0</v>
          </cell>
          <cell r="T1943">
            <v>0</v>
          </cell>
          <cell r="U1943">
            <v>0</v>
          </cell>
          <cell r="V1943">
            <v>3.6</v>
          </cell>
          <cell r="W1943">
            <v>0</v>
          </cell>
          <cell r="X1943">
            <v>0</v>
          </cell>
          <cell r="Y1943">
            <v>0</v>
          </cell>
          <cell r="Z1943">
            <v>0</v>
          </cell>
          <cell r="AA1943">
            <v>0</v>
          </cell>
          <cell r="AB1943">
            <v>0</v>
          </cell>
          <cell r="AC1943">
            <v>0</v>
          </cell>
          <cell r="AD1943">
            <v>0</v>
          </cell>
        </row>
        <row r="1944">
          <cell r="B1944" t="str">
            <v>KITSAP CO -REGULATEDCOMMERCIAL RECYCLER2YDOCCW</v>
          </cell>
          <cell r="J1944" t="str">
            <v>R2YDOCCW</v>
          </cell>
          <cell r="K1944" t="str">
            <v>2YD OCC-WEEKLY</v>
          </cell>
          <cell r="S1944">
            <v>0</v>
          </cell>
          <cell r="T1944">
            <v>0</v>
          </cell>
          <cell r="U1944">
            <v>0</v>
          </cell>
          <cell r="V1944">
            <v>67.97</v>
          </cell>
          <cell r="W1944">
            <v>0</v>
          </cell>
          <cell r="X1944">
            <v>0</v>
          </cell>
          <cell r="Y1944">
            <v>0</v>
          </cell>
          <cell r="Z1944">
            <v>0</v>
          </cell>
          <cell r="AA1944">
            <v>0</v>
          </cell>
          <cell r="AB1944">
            <v>0</v>
          </cell>
          <cell r="AC1944">
            <v>0</v>
          </cell>
          <cell r="AD1944">
            <v>0</v>
          </cell>
        </row>
        <row r="1945">
          <cell r="B1945" t="str">
            <v>KITSAP CO -REGULATEDCOMMERCIAL RECYCLERECYCLERMA</v>
          </cell>
          <cell r="J1945" t="str">
            <v>RECYCLERMA</v>
          </cell>
          <cell r="K1945" t="str">
            <v>VALUE OF RECYCLEABLES</v>
          </cell>
          <cell r="S1945">
            <v>0</v>
          </cell>
          <cell r="T1945">
            <v>0</v>
          </cell>
          <cell r="U1945">
            <v>0</v>
          </cell>
          <cell r="V1945">
            <v>-229.68</v>
          </cell>
          <cell r="W1945">
            <v>0</v>
          </cell>
          <cell r="X1945">
            <v>0</v>
          </cell>
          <cell r="Y1945">
            <v>0</v>
          </cell>
          <cell r="Z1945">
            <v>0</v>
          </cell>
          <cell r="AA1945">
            <v>0</v>
          </cell>
          <cell r="AB1945">
            <v>0</v>
          </cell>
          <cell r="AC1945">
            <v>0</v>
          </cell>
          <cell r="AD1945">
            <v>0</v>
          </cell>
        </row>
        <row r="1946">
          <cell r="B1946" t="str">
            <v>KITSAP CO -REGULATEDCOMMERCIAL RECYCLERECYCRMA</v>
          </cell>
          <cell r="J1946" t="str">
            <v>RECYCRMA</v>
          </cell>
          <cell r="K1946" t="str">
            <v>RECYCLE MONTHLY ARREARS</v>
          </cell>
          <cell r="S1946">
            <v>0</v>
          </cell>
          <cell r="T1946">
            <v>0</v>
          </cell>
          <cell r="U1946">
            <v>0</v>
          </cell>
          <cell r="V1946">
            <v>1090.04</v>
          </cell>
          <cell r="W1946">
            <v>0</v>
          </cell>
          <cell r="X1946">
            <v>0</v>
          </cell>
          <cell r="Y1946">
            <v>0</v>
          </cell>
          <cell r="Z1946">
            <v>0</v>
          </cell>
          <cell r="AA1946">
            <v>0</v>
          </cell>
          <cell r="AB1946">
            <v>0</v>
          </cell>
          <cell r="AC1946">
            <v>0</v>
          </cell>
          <cell r="AD1946">
            <v>0</v>
          </cell>
        </row>
        <row r="1947">
          <cell r="B1947" t="str">
            <v>KITSAP CO -REGULATEDCOMMERCIAL RECYCLERECYLOCK</v>
          </cell>
          <cell r="J1947" t="str">
            <v>RECYLOCK</v>
          </cell>
          <cell r="K1947" t="str">
            <v>LOCK/UNLOCK RECYCLING</v>
          </cell>
          <cell r="S1947">
            <v>0</v>
          </cell>
          <cell r="T1947">
            <v>0</v>
          </cell>
          <cell r="U1947">
            <v>0</v>
          </cell>
          <cell r="V1947">
            <v>12.65</v>
          </cell>
          <cell r="W1947">
            <v>0</v>
          </cell>
          <cell r="X1947">
            <v>0</v>
          </cell>
          <cell r="Y1947">
            <v>0</v>
          </cell>
          <cell r="Z1947">
            <v>0</v>
          </cell>
          <cell r="AA1947">
            <v>0</v>
          </cell>
          <cell r="AB1947">
            <v>0</v>
          </cell>
          <cell r="AC1947">
            <v>0</v>
          </cell>
          <cell r="AD1947">
            <v>0</v>
          </cell>
        </row>
        <row r="1948">
          <cell r="B1948" t="str">
            <v>KITSAP CO -REGULATEDCOMMERCIAL RECYCLERECYLOCK</v>
          </cell>
          <cell r="J1948" t="str">
            <v>RECYLOCK</v>
          </cell>
          <cell r="K1948" t="str">
            <v>LOCK/UNLOCK RECYCLING</v>
          </cell>
          <cell r="S1948">
            <v>0</v>
          </cell>
          <cell r="T1948">
            <v>0</v>
          </cell>
          <cell r="U1948">
            <v>0</v>
          </cell>
          <cell r="V1948">
            <v>2.5299999999999998</v>
          </cell>
          <cell r="W1948">
            <v>0</v>
          </cell>
          <cell r="X1948">
            <v>0</v>
          </cell>
          <cell r="Y1948">
            <v>0</v>
          </cell>
          <cell r="Z1948">
            <v>0</v>
          </cell>
          <cell r="AA1948">
            <v>0</v>
          </cell>
          <cell r="AB1948">
            <v>0</v>
          </cell>
          <cell r="AC1948">
            <v>0</v>
          </cell>
          <cell r="AD1948">
            <v>0</v>
          </cell>
        </row>
        <row r="1949">
          <cell r="B1949" t="str">
            <v>KITSAP CO -REGULATEDPAYMENTSCC-KOL</v>
          </cell>
          <cell r="J1949" t="str">
            <v>CC-KOL</v>
          </cell>
          <cell r="K1949" t="str">
            <v>ONLINE PAYMENT-CC</v>
          </cell>
          <cell r="S1949">
            <v>0</v>
          </cell>
          <cell r="T1949">
            <v>0</v>
          </cell>
          <cell r="U1949">
            <v>0</v>
          </cell>
          <cell r="V1949">
            <v>-28071.83</v>
          </cell>
          <cell r="W1949">
            <v>0</v>
          </cell>
          <cell r="X1949">
            <v>0</v>
          </cell>
          <cell r="Y1949">
            <v>0</v>
          </cell>
          <cell r="Z1949">
            <v>0</v>
          </cell>
          <cell r="AA1949">
            <v>0</v>
          </cell>
          <cell r="AB1949">
            <v>0</v>
          </cell>
          <cell r="AC1949">
            <v>0</v>
          </cell>
          <cell r="AD1949">
            <v>0</v>
          </cell>
        </row>
        <row r="1950">
          <cell r="B1950" t="str">
            <v>KITSAP CO -REGULATEDPAYMENTSCCREF-KOL</v>
          </cell>
          <cell r="J1950" t="str">
            <v>CCREF-KOL</v>
          </cell>
          <cell r="K1950" t="str">
            <v>CREDIT CARD REFUND</v>
          </cell>
          <cell r="S1950">
            <v>0</v>
          </cell>
          <cell r="T1950">
            <v>0</v>
          </cell>
          <cell r="U1950">
            <v>0</v>
          </cell>
          <cell r="V1950">
            <v>21.52</v>
          </cell>
          <cell r="W1950">
            <v>0</v>
          </cell>
          <cell r="X1950">
            <v>0</v>
          </cell>
          <cell r="Y1950">
            <v>0</v>
          </cell>
          <cell r="Z1950">
            <v>0</v>
          </cell>
          <cell r="AA1950">
            <v>0</v>
          </cell>
          <cell r="AB1950">
            <v>0</v>
          </cell>
          <cell r="AC1950">
            <v>0</v>
          </cell>
          <cell r="AD1950">
            <v>0</v>
          </cell>
        </row>
        <row r="1951">
          <cell r="B1951" t="str">
            <v>KITSAP CO -REGULATEDPAYMENTSPAY</v>
          </cell>
          <cell r="J1951" t="str">
            <v>PAY</v>
          </cell>
          <cell r="K1951" t="str">
            <v>PAYMENT-THANK YOU!</v>
          </cell>
          <cell r="S1951">
            <v>0</v>
          </cell>
          <cell r="T1951">
            <v>0</v>
          </cell>
          <cell r="U1951">
            <v>0</v>
          </cell>
          <cell r="V1951">
            <v>-1483.88</v>
          </cell>
          <cell r="W1951">
            <v>0</v>
          </cell>
          <cell r="X1951">
            <v>0</v>
          </cell>
          <cell r="Y1951">
            <v>0</v>
          </cell>
          <cell r="Z1951">
            <v>0</v>
          </cell>
          <cell r="AA1951">
            <v>0</v>
          </cell>
          <cell r="AB1951">
            <v>0</v>
          </cell>
          <cell r="AC1951">
            <v>0</v>
          </cell>
          <cell r="AD1951">
            <v>0</v>
          </cell>
        </row>
        <row r="1952">
          <cell r="B1952" t="str">
            <v>KITSAP CO -REGULATEDPAYMENTSPAY-CFREE</v>
          </cell>
          <cell r="J1952" t="str">
            <v>PAY-CFREE</v>
          </cell>
          <cell r="K1952" t="str">
            <v>PAYMENT-THANK YOU</v>
          </cell>
          <cell r="S1952">
            <v>0</v>
          </cell>
          <cell r="T1952">
            <v>0</v>
          </cell>
          <cell r="U1952">
            <v>0</v>
          </cell>
          <cell r="V1952">
            <v>-11099.35</v>
          </cell>
          <cell r="W1952">
            <v>0</v>
          </cell>
          <cell r="X1952">
            <v>0</v>
          </cell>
          <cell r="Y1952">
            <v>0</v>
          </cell>
          <cell r="Z1952">
            <v>0</v>
          </cell>
          <cell r="AA1952">
            <v>0</v>
          </cell>
          <cell r="AB1952">
            <v>0</v>
          </cell>
          <cell r="AC1952">
            <v>0</v>
          </cell>
          <cell r="AD1952">
            <v>0</v>
          </cell>
        </row>
        <row r="1953">
          <cell r="B1953" t="str">
            <v>KITSAP CO -REGULATEDPAYMENTSPAY-KOL</v>
          </cell>
          <cell r="J1953" t="str">
            <v>PAY-KOL</v>
          </cell>
          <cell r="K1953" t="str">
            <v>PAYMENT-THANK YOU - OL</v>
          </cell>
          <cell r="S1953">
            <v>0</v>
          </cell>
          <cell r="T1953">
            <v>0</v>
          </cell>
          <cell r="U1953">
            <v>0</v>
          </cell>
          <cell r="V1953">
            <v>-12348</v>
          </cell>
          <cell r="W1953">
            <v>0</v>
          </cell>
          <cell r="X1953">
            <v>0</v>
          </cell>
          <cell r="Y1953">
            <v>0</v>
          </cell>
          <cell r="Z1953">
            <v>0</v>
          </cell>
          <cell r="AA1953">
            <v>0</v>
          </cell>
          <cell r="AB1953">
            <v>0</v>
          </cell>
          <cell r="AC1953">
            <v>0</v>
          </cell>
          <cell r="AD1953">
            <v>0</v>
          </cell>
        </row>
        <row r="1954">
          <cell r="B1954" t="str">
            <v>KITSAP CO -REGULATEDPAYMENTSPAY-ORCC</v>
          </cell>
          <cell r="J1954" t="str">
            <v>PAY-ORCC</v>
          </cell>
          <cell r="K1954" t="str">
            <v>ORCC PAYMENT</v>
          </cell>
          <cell r="S1954">
            <v>0</v>
          </cell>
          <cell r="T1954">
            <v>0</v>
          </cell>
          <cell r="U1954">
            <v>0</v>
          </cell>
          <cell r="V1954">
            <v>-48.81</v>
          </cell>
          <cell r="W1954">
            <v>0</v>
          </cell>
          <cell r="X1954">
            <v>0</v>
          </cell>
          <cell r="Y1954">
            <v>0</v>
          </cell>
          <cell r="Z1954">
            <v>0</v>
          </cell>
          <cell r="AA1954">
            <v>0</v>
          </cell>
          <cell r="AB1954">
            <v>0</v>
          </cell>
          <cell r="AC1954">
            <v>0</v>
          </cell>
          <cell r="AD1954">
            <v>0</v>
          </cell>
        </row>
        <row r="1955">
          <cell r="B1955" t="str">
            <v>KITSAP CO -REGULATEDPAYMENTSPAY-RPPS</v>
          </cell>
          <cell r="J1955" t="str">
            <v>PAY-RPPS</v>
          </cell>
          <cell r="K1955" t="str">
            <v>RPSS PAYMENT</v>
          </cell>
          <cell r="S1955">
            <v>0</v>
          </cell>
          <cell r="T1955">
            <v>0</v>
          </cell>
          <cell r="U1955">
            <v>0</v>
          </cell>
          <cell r="V1955">
            <v>-2815.61</v>
          </cell>
          <cell r="W1955">
            <v>0</v>
          </cell>
          <cell r="X1955">
            <v>0</v>
          </cell>
          <cell r="Y1955">
            <v>0</v>
          </cell>
          <cell r="Z1955">
            <v>0</v>
          </cell>
          <cell r="AA1955">
            <v>0</v>
          </cell>
          <cell r="AB1955">
            <v>0</v>
          </cell>
          <cell r="AC1955">
            <v>0</v>
          </cell>
          <cell r="AD1955">
            <v>0</v>
          </cell>
        </row>
        <row r="1956">
          <cell r="B1956" t="str">
            <v>KITSAP CO -REGULATEDPAYMENTSPAYL</v>
          </cell>
          <cell r="J1956" t="str">
            <v>PAYL</v>
          </cell>
          <cell r="K1956" t="str">
            <v>PAYMENT-THANK YOU!</v>
          </cell>
          <cell r="S1956">
            <v>0</v>
          </cell>
          <cell r="T1956">
            <v>0</v>
          </cell>
          <cell r="U1956">
            <v>0</v>
          </cell>
          <cell r="V1956">
            <v>-19704.189999999999</v>
          </cell>
          <cell r="W1956">
            <v>0</v>
          </cell>
          <cell r="X1956">
            <v>0</v>
          </cell>
          <cell r="Y1956">
            <v>0</v>
          </cell>
          <cell r="Z1956">
            <v>0</v>
          </cell>
          <cell r="AA1956">
            <v>0</v>
          </cell>
          <cell r="AB1956">
            <v>0</v>
          </cell>
          <cell r="AC1956">
            <v>0</v>
          </cell>
          <cell r="AD1956">
            <v>0</v>
          </cell>
        </row>
        <row r="1957">
          <cell r="B1957" t="str">
            <v>KITSAP CO -REGULATEDPAYMENTSPAYMET</v>
          </cell>
          <cell r="J1957" t="str">
            <v>PAYMET</v>
          </cell>
          <cell r="K1957" t="str">
            <v>METAVANTE ONLINE PAYMENT</v>
          </cell>
          <cell r="S1957">
            <v>0</v>
          </cell>
          <cell r="T1957">
            <v>0</v>
          </cell>
          <cell r="U1957">
            <v>0</v>
          </cell>
          <cell r="V1957">
            <v>-1010.05</v>
          </cell>
          <cell r="W1957">
            <v>0</v>
          </cell>
          <cell r="X1957">
            <v>0</v>
          </cell>
          <cell r="Y1957">
            <v>0</v>
          </cell>
          <cell r="Z1957">
            <v>0</v>
          </cell>
          <cell r="AA1957">
            <v>0</v>
          </cell>
          <cell r="AB1957">
            <v>0</v>
          </cell>
          <cell r="AC1957">
            <v>0</v>
          </cell>
          <cell r="AD1957">
            <v>0</v>
          </cell>
        </row>
        <row r="1958">
          <cell r="B1958" t="str">
            <v>KITSAP CO -REGULATEDPAYMENTSRET-KOL</v>
          </cell>
          <cell r="J1958" t="str">
            <v>RET-KOL</v>
          </cell>
          <cell r="K1958" t="str">
            <v>ONLINE PAYMENT RETURN</v>
          </cell>
          <cell r="S1958">
            <v>0</v>
          </cell>
          <cell r="T1958">
            <v>0</v>
          </cell>
          <cell r="U1958">
            <v>0</v>
          </cell>
          <cell r="V1958">
            <v>220.49</v>
          </cell>
          <cell r="W1958">
            <v>0</v>
          </cell>
          <cell r="X1958">
            <v>0</v>
          </cell>
          <cell r="Y1958">
            <v>0</v>
          </cell>
          <cell r="Z1958">
            <v>0</v>
          </cell>
          <cell r="AA1958">
            <v>0</v>
          </cell>
          <cell r="AB1958">
            <v>0</v>
          </cell>
          <cell r="AC1958">
            <v>0</v>
          </cell>
          <cell r="AD1958">
            <v>0</v>
          </cell>
        </row>
        <row r="1959">
          <cell r="B1959" t="str">
            <v>KITSAP CO -REGULATEDPAYMENTSCC-KOL</v>
          </cell>
          <cell r="J1959" t="str">
            <v>CC-KOL</v>
          </cell>
          <cell r="K1959" t="str">
            <v>ONLINE PAYMENT-CC</v>
          </cell>
          <cell r="S1959">
            <v>0</v>
          </cell>
          <cell r="T1959">
            <v>0</v>
          </cell>
          <cell r="U1959">
            <v>0</v>
          </cell>
          <cell r="V1959">
            <v>-13102.5</v>
          </cell>
          <cell r="W1959">
            <v>0</v>
          </cell>
          <cell r="X1959">
            <v>0</v>
          </cell>
          <cell r="Y1959">
            <v>0</v>
          </cell>
          <cell r="Z1959">
            <v>0</v>
          </cell>
          <cell r="AA1959">
            <v>0</v>
          </cell>
          <cell r="AB1959">
            <v>0</v>
          </cell>
          <cell r="AC1959">
            <v>0</v>
          </cell>
          <cell r="AD1959">
            <v>0</v>
          </cell>
        </row>
        <row r="1960">
          <cell r="B1960" t="str">
            <v>KITSAP CO -REGULATEDPAYMENTSCCREF-KOL</v>
          </cell>
          <cell r="J1960" t="str">
            <v>CCREF-KOL</v>
          </cell>
          <cell r="K1960" t="str">
            <v>CREDIT CARD REFUND</v>
          </cell>
          <cell r="S1960">
            <v>0</v>
          </cell>
          <cell r="T1960">
            <v>0</v>
          </cell>
          <cell r="U1960">
            <v>0</v>
          </cell>
          <cell r="V1960">
            <v>1403.87</v>
          </cell>
          <cell r="W1960">
            <v>0</v>
          </cell>
          <cell r="X1960">
            <v>0</v>
          </cell>
          <cell r="Y1960">
            <v>0</v>
          </cell>
          <cell r="Z1960">
            <v>0</v>
          </cell>
          <cell r="AA1960">
            <v>0</v>
          </cell>
          <cell r="AB1960">
            <v>0</v>
          </cell>
          <cell r="AC1960">
            <v>0</v>
          </cell>
          <cell r="AD1960">
            <v>0</v>
          </cell>
        </row>
        <row r="1961">
          <cell r="B1961" t="str">
            <v>KITSAP CO -REGULATEDPAYMENTSPAY</v>
          </cell>
          <cell r="J1961" t="str">
            <v>PAY</v>
          </cell>
          <cell r="K1961" t="str">
            <v>PAYMENT-THANK YOU!</v>
          </cell>
          <cell r="S1961">
            <v>0</v>
          </cell>
          <cell r="T1961">
            <v>0</v>
          </cell>
          <cell r="U1961">
            <v>0</v>
          </cell>
          <cell r="V1961">
            <v>-9884.69</v>
          </cell>
          <cell r="W1961">
            <v>0</v>
          </cell>
          <cell r="X1961">
            <v>0</v>
          </cell>
          <cell r="Y1961">
            <v>0</v>
          </cell>
          <cell r="Z1961">
            <v>0</v>
          </cell>
          <cell r="AA1961">
            <v>0</v>
          </cell>
          <cell r="AB1961">
            <v>0</v>
          </cell>
          <cell r="AC1961">
            <v>0</v>
          </cell>
          <cell r="AD1961">
            <v>0</v>
          </cell>
        </row>
        <row r="1962">
          <cell r="B1962" t="str">
            <v>KITSAP CO -REGULATEDPAYMENTSPAY-CFREE</v>
          </cell>
          <cell r="J1962" t="str">
            <v>PAY-CFREE</v>
          </cell>
          <cell r="K1962" t="str">
            <v>PAYMENT-THANK YOU</v>
          </cell>
          <cell r="S1962">
            <v>0</v>
          </cell>
          <cell r="T1962">
            <v>0</v>
          </cell>
          <cell r="U1962">
            <v>0</v>
          </cell>
          <cell r="V1962">
            <v>-812.51</v>
          </cell>
          <cell r="W1962">
            <v>0</v>
          </cell>
          <cell r="X1962">
            <v>0</v>
          </cell>
          <cell r="Y1962">
            <v>0</v>
          </cell>
          <cell r="Z1962">
            <v>0</v>
          </cell>
          <cell r="AA1962">
            <v>0</v>
          </cell>
          <cell r="AB1962">
            <v>0</v>
          </cell>
          <cell r="AC1962">
            <v>0</v>
          </cell>
          <cell r="AD1962">
            <v>0</v>
          </cell>
        </row>
        <row r="1963">
          <cell r="B1963" t="str">
            <v>KITSAP CO -REGULATEDPAYMENTSPAY-KOL</v>
          </cell>
          <cell r="J1963" t="str">
            <v>PAY-KOL</v>
          </cell>
          <cell r="K1963" t="str">
            <v>PAYMENT-THANK YOU - OL</v>
          </cell>
          <cell r="S1963">
            <v>0</v>
          </cell>
          <cell r="T1963">
            <v>0</v>
          </cell>
          <cell r="U1963">
            <v>0</v>
          </cell>
          <cell r="V1963">
            <v>-4680.84</v>
          </cell>
          <cell r="W1963">
            <v>0</v>
          </cell>
          <cell r="X1963">
            <v>0</v>
          </cell>
          <cell r="Y1963">
            <v>0</v>
          </cell>
          <cell r="Z1963">
            <v>0</v>
          </cell>
          <cell r="AA1963">
            <v>0</v>
          </cell>
          <cell r="AB1963">
            <v>0</v>
          </cell>
          <cell r="AC1963">
            <v>0</v>
          </cell>
          <cell r="AD1963">
            <v>0</v>
          </cell>
        </row>
        <row r="1964">
          <cell r="B1964" t="str">
            <v>KITSAP CO -REGULATEDPAYMENTSPAY-NATL</v>
          </cell>
          <cell r="J1964" t="str">
            <v>PAY-NATL</v>
          </cell>
          <cell r="K1964" t="str">
            <v>PAYMENT THANK YOU</v>
          </cell>
          <cell r="S1964">
            <v>0</v>
          </cell>
          <cell r="T1964">
            <v>0</v>
          </cell>
          <cell r="U1964">
            <v>0</v>
          </cell>
          <cell r="V1964">
            <v>-640.34</v>
          </cell>
          <cell r="W1964">
            <v>0</v>
          </cell>
          <cell r="X1964">
            <v>0</v>
          </cell>
          <cell r="Y1964">
            <v>0</v>
          </cell>
          <cell r="Z1964">
            <v>0</v>
          </cell>
          <cell r="AA1964">
            <v>0</v>
          </cell>
          <cell r="AB1964">
            <v>0</v>
          </cell>
          <cell r="AC1964">
            <v>0</v>
          </cell>
          <cell r="AD1964">
            <v>0</v>
          </cell>
        </row>
        <row r="1965">
          <cell r="B1965" t="str">
            <v>KITSAP CO -REGULATEDPAYMENTSPAY-OAK</v>
          </cell>
          <cell r="J1965" t="str">
            <v>PAY-OAK</v>
          </cell>
          <cell r="K1965" t="str">
            <v>OAKLEAF PAYMENT</v>
          </cell>
          <cell r="S1965">
            <v>0</v>
          </cell>
          <cell r="T1965">
            <v>0</v>
          </cell>
          <cell r="U1965">
            <v>0</v>
          </cell>
          <cell r="V1965">
            <v>-943.01</v>
          </cell>
          <cell r="W1965">
            <v>0</v>
          </cell>
          <cell r="X1965">
            <v>0</v>
          </cell>
          <cell r="Y1965">
            <v>0</v>
          </cell>
          <cell r="Z1965">
            <v>0</v>
          </cell>
          <cell r="AA1965">
            <v>0</v>
          </cell>
          <cell r="AB1965">
            <v>0</v>
          </cell>
          <cell r="AC1965">
            <v>0</v>
          </cell>
          <cell r="AD1965">
            <v>0</v>
          </cell>
        </row>
        <row r="1966">
          <cell r="B1966" t="str">
            <v>KITSAP CO -REGULATEDPAYMENTSPAY-RPPS</v>
          </cell>
          <cell r="J1966" t="str">
            <v>PAY-RPPS</v>
          </cell>
          <cell r="K1966" t="str">
            <v>RPSS PAYMENT</v>
          </cell>
          <cell r="S1966">
            <v>0</v>
          </cell>
          <cell r="T1966">
            <v>0</v>
          </cell>
          <cell r="U1966">
            <v>0</v>
          </cell>
          <cell r="V1966">
            <v>-1433.01</v>
          </cell>
          <cell r="W1966">
            <v>0</v>
          </cell>
          <cell r="X1966">
            <v>0</v>
          </cell>
          <cell r="Y1966">
            <v>0</v>
          </cell>
          <cell r="Z1966">
            <v>0</v>
          </cell>
          <cell r="AA1966">
            <v>0</v>
          </cell>
          <cell r="AB1966">
            <v>0</v>
          </cell>
          <cell r="AC1966">
            <v>0</v>
          </cell>
          <cell r="AD1966">
            <v>0</v>
          </cell>
        </row>
        <row r="1967">
          <cell r="B1967" t="str">
            <v>KITSAP CO -REGULATEDPAYMENTSPAYL</v>
          </cell>
          <cell r="J1967" t="str">
            <v>PAYL</v>
          </cell>
          <cell r="K1967" t="str">
            <v>PAYMENT-THANK YOU!</v>
          </cell>
          <cell r="S1967">
            <v>0</v>
          </cell>
          <cell r="T1967">
            <v>0</v>
          </cell>
          <cell r="U1967">
            <v>0</v>
          </cell>
          <cell r="V1967">
            <v>-16420.88</v>
          </cell>
          <cell r="W1967">
            <v>0</v>
          </cell>
          <cell r="X1967">
            <v>0</v>
          </cell>
          <cell r="Y1967">
            <v>0</v>
          </cell>
          <cell r="Z1967">
            <v>0</v>
          </cell>
          <cell r="AA1967">
            <v>0</v>
          </cell>
          <cell r="AB1967">
            <v>0</v>
          </cell>
          <cell r="AC1967">
            <v>0</v>
          </cell>
          <cell r="AD1967">
            <v>0</v>
          </cell>
        </row>
        <row r="1968">
          <cell r="B1968" t="str">
            <v>KITSAP CO -REGULATEDPAYMENTSPAYMET</v>
          </cell>
          <cell r="J1968" t="str">
            <v>PAYMET</v>
          </cell>
          <cell r="K1968" t="str">
            <v>METAVANTE ONLINE PAYMENT</v>
          </cell>
          <cell r="S1968">
            <v>0</v>
          </cell>
          <cell r="T1968">
            <v>0</v>
          </cell>
          <cell r="U1968">
            <v>0</v>
          </cell>
          <cell r="V1968">
            <v>-7.23</v>
          </cell>
          <cell r="W1968">
            <v>0</v>
          </cell>
          <cell r="X1968">
            <v>0</v>
          </cell>
          <cell r="Y1968">
            <v>0</v>
          </cell>
          <cell r="Z1968">
            <v>0</v>
          </cell>
          <cell r="AA1968">
            <v>0</v>
          </cell>
          <cell r="AB1968">
            <v>0</v>
          </cell>
          <cell r="AC1968">
            <v>0</v>
          </cell>
          <cell r="AD1968">
            <v>0</v>
          </cell>
        </row>
        <row r="1969">
          <cell r="B1969" t="str">
            <v>KITSAP CO -REGULATEDPAYMENTSRET-KOL</v>
          </cell>
          <cell r="J1969" t="str">
            <v>RET-KOL</v>
          </cell>
          <cell r="K1969" t="str">
            <v>ONLINE PAYMENT RETURN</v>
          </cell>
          <cell r="S1969">
            <v>0</v>
          </cell>
          <cell r="T1969">
            <v>0</v>
          </cell>
          <cell r="U1969">
            <v>0</v>
          </cell>
          <cell r="V1969">
            <v>233.09</v>
          </cell>
          <cell r="W1969">
            <v>0</v>
          </cell>
          <cell r="X1969">
            <v>0</v>
          </cell>
          <cell r="Y1969">
            <v>0</v>
          </cell>
          <cell r="Z1969">
            <v>0</v>
          </cell>
          <cell r="AA1969">
            <v>0</v>
          </cell>
          <cell r="AB1969">
            <v>0</v>
          </cell>
          <cell r="AC1969">
            <v>0</v>
          </cell>
          <cell r="AD1969">
            <v>0</v>
          </cell>
        </row>
        <row r="1970">
          <cell r="B1970" t="str">
            <v>KITSAP CO -REGULATEDRESIDENTIAL35RE1</v>
          </cell>
          <cell r="J1970" t="str">
            <v>35RE1</v>
          </cell>
          <cell r="K1970" t="str">
            <v>1-35 GAL CART EOW SVC</v>
          </cell>
          <cell r="S1970">
            <v>0</v>
          </cell>
          <cell r="T1970">
            <v>0</v>
          </cell>
          <cell r="U1970">
            <v>0</v>
          </cell>
          <cell r="V1970">
            <v>72.84</v>
          </cell>
          <cell r="W1970">
            <v>0</v>
          </cell>
          <cell r="X1970">
            <v>0</v>
          </cell>
          <cell r="Y1970">
            <v>0</v>
          </cell>
          <cell r="Z1970">
            <v>0</v>
          </cell>
          <cell r="AA1970">
            <v>0</v>
          </cell>
          <cell r="AB1970">
            <v>0</v>
          </cell>
          <cell r="AC1970">
            <v>0</v>
          </cell>
          <cell r="AD1970">
            <v>0</v>
          </cell>
        </row>
        <row r="1971">
          <cell r="B1971" t="str">
            <v>KITSAP CO -REGULATEDRESIDENTIAL35RM1</v>
          </cell>
          <cell r="J1971" t="str">
            <v>35RM1</v>
          </cell>
          <cell r="K1971" t="str">
            <v>1-35 GAL CART MONTHLY SVC</v>
          </cell>
          <cell r="S1971">
            <v>0</v>
          </cell>
          <cell r="T1971">
            <v>0</v>
          </cell>
          <cell r="U1971">
            <v>0</v>
          </cell>
          <cell r="V1971">
            <v>-6.04</v>
          </cell>
          <cell r="W1971">
            <v>0</v>
          </cell>
          <cell r="X1971">
            <v>0</v>
          </cell>
          <cell r="Y1971">
            <v>0</v>
          </cell>
          <cell r="Z1971">
            <v>0</v>
          </cell>
          <cell r="AA1971">
            <v>0</v>
          </cell>
          <cell r="AB1971">
            <v>0</v>
          </cell>
          <cell r="AC1971">
            <v>0</v>
          </cell>
          <cell r="AD1971">
            <v>0</v>
          </cell>
        </row>
        <row r="1972">
          <cell r="B1972" t="str">
            <v>KITSAP CO -REGULATEDRESIDENTIAL35RW1</v>
          </cell>
          <cell r="J1972" t="str">
            <v>35RW1</v>
          </cell>
          <cell r="K1972" t="str">
            <v>1-35 GAL CART WEEKLY SVC</v>
          </cell>
          <cell r="S1972">
            <v>0</v>
          </cell>
          <cell r="T1972">
            <v>0</v>
          </cell>
          <cell r="U1972">
            <v>0</v>
          </cell>
          <cell r="V1972">
            <v>44.2</v>
          </cell>
          <cell r="W1972">
            <v>0</v>
          </cell>
          <cell r="X1972">
            <v>0</v>
          </cell>
          <cell r="Y1972">
            <v>0</v>
          </cell>
          <cell r="Z1972">
            <v>0</v>
          </cell>
          <cell r="AA1972">
            <v>0</v>
          </cell>
          <cell r="AB1972">
            <v>0</v>
          </cell>
          <cell r="AC1972">
            <v>0</v>
          </cell>
          <cell r="AD1972">
            <v>0</v>
          </cell>
        </row>
        <row r="1973">
          <cell r="B1973" t="str">
            <v>KITSAP CO -REGULATEDRESIDENTIAL48RE1</v>
          </cell>
          <cell r="J1973" t="str">
            <v>48RE1</v>
          </cell>
          <cell r="K1973" t="str">
            <v>1-48 GAL EOW</v>
          </cell>
          <cell r="S1973">
            <v>0</v>
          </cell>
          <cell r="T1973">
            <v>0</v>
          </cell>
          <cell r="U1973">
            <v>0</v>
          </cell>
          <cell r="V1973">
            <v>39.46</v>
          </cell>
          <cell r="W1973">
            <v>0</v>
          </cell>
          <cell r="X1973">
            <v>0</v>
          </cell>
          <cell r="Y1973">
            <v>0</v>
          </cell>
          <cell r="Z1973">
            <v>0</v>
          </cell>
          <cell r="AA1973">
            <v>0</v>
          </cell>
          <cell r="AB1973">
            <v>0</v>
          </cell>
          <cell r="AC1973">
            <v>0</v>
          </cell>
          <cell r="AD1973">
            <v>0</v>
          </cell>
        </row>
        <row r="1974">
          <cell r="B1974" t="str">
            <v>KITSAP CO -REGULATEDRESIDENTIAL48RW1</v>
          </cell>
          <cell r="J1974" t="str">
            <v>48RW1</v>
          </cell>
          <cell r="K1974" t="str">
            <v>1-48 GAL WEEKLY</v>
          </cell>
          <cell r="S1974">
            <v>0</v>
          </cell>
          <cell r="T1974">
            <v>0</v>
          </cell>
          <cell r="U1974">
            <v>0</v>
          </cell>
          <cell r="V1974">
            <v>43.09</v>
          </cell>
          <cell r="W1974">
            <v>0</v>
          </cell>
          <cell r="X1974">
            <v>0</v>
          </cell>
          <cell r="Y1974">
            <v>0</v>
          </cell>
          <cell r="Z1974">
            <v>0</v>
          </cell>
          <cell r="AA1974">
            <v>0</v>
          </cell>
          <cell r="AB1974">
            <v>0</v>
          </cell>
          <cell r="AC1974">
            <v>0</v>
          </cell>
          <cell r="AD1974">
            <v>0</v>
          </cell>
        </row>
        <row r="1975">
          <cell r="B1975" t="str">
            <v>KITSAP CO -REGULATEDRESIDENTIAL64RE1</v>
          </cell>
          <cell r="J1975" t="str">
            <v>64RE1</v>
          </cell>
          <cell r="K1975" t="str">
            <v>1-64 GAL EOW</v>
          </cell>
          <cell r="S1975">
            <v>0</v>
          </cell>
          <cell r="T1975">
            <v>0</v>
          </cell>
          <cell r="U1975">
            <v>0</v>
          </cell>
          <cell r="V1975">
            <v>-37.58</v>
          </cell>
          <cell r="W1975">
            <v>0</v>
          </cell>
          <cell r="X1975">
            <v>0</v>
          </cell>
          <cell r="Y1975">
            <v>0</v>
          </cell>
          <cell r="Z1975">
            <v>0</v>
          </cell>
          <cell r="AA1975">
            <v>0</v>
          </cell>
          <cell r="AB1975">
            <v>0</v>
          </cell>
          <cell r="AC1975">
            <v>0</v>
          </cell>
          <cell r="AD1975">
            <v>0</v>
          </cell>
        </row>
        <row r="1976">
          <cell r="B1976" t="str">
            <v>KITSAP CO -REGULATEDRESIDENTIAL64RM1</v>
          </cell>
          <cell r="J1976" t="str">
            <v>64RM1</v>
          </cell>
          <cell r="K1976" t="str">
            <v>1-64 GAL MONTHLY</v>
          </cell>
          <cell r="S1976">
            <v>0</v>
          </cell>
          <cell r="T1976">
            <v>0</v>
          </cell>
          <cell r="U1976">
            <v>0</v>
          </cell>
          <cell r="V1976">
            <v>8.9</v>
          </cell>
          <cell r="W1976">
            <v>0</v>
          </cell>
          <cell r="X1976">
            <v>0</v>
          </cell>
          <cell r="Y1976">
            <v>0</v>
          </cell>
          <cell r="Z1976">
            <v>0</v>
          </cell>
          <cell r="AA1976">
            <v>0</v>
          </cell>
          <cell r="AB1976">
            <v>0</v>
          </cell>
          <cell r="AC1976">
            <v>0</v>
          </cell>
          <cell r="AD1976">
            <v>0</v>
          </cell>
        </row>
        <row r="1977">
          <cell r="B1977" t="str">
            <v>KITSAP CO -REGULATEDRESIDENTIAL64RW1</v>
          </cell>
          <cell r="J1977" t="str">
            <v>64RW1</v>
          </cell>
          <cell r="K1977" t="str">
            <v>1-64 GAL CART WEEKLY SVC</v>
          </cell>
          <cell r="S1977">
            <v>0</v>
          </cell>
          <cell r="T1977">
            <v>0</v>
          </cell>
          <cell r="U1977">
            <v>0</v>
          </cell>
          <cell r="V1977">
            <v>140.30000000000001</v>
          </cell>
          <cell r="W1977">
            <v>0</v>
          </cell>
          <cell r="X1977">
            <v>0</v>
          </cell>
          <cell r="Y1977">
            <v>0</v>
          </cell>
          <cell r="Z1977">
            <v>0</v>
          </cell>
          <cell r="AA1977">
            <v>0</v>
          </cell>
          <cell r="AB1977">
            <v>0</v>
          </cell>
          <cell r="AC1977">
            <v>0</v>
          </cell>
          <cell r="AD1977">
            <v>0</v>
          </cell>
        </row>
        <row r="1978">
          <cell r="B1978" t="str">
            <v>KITSAP CO -REGULATEDRESIDENTIAL96RE1</v>
          </cell>
          <cell r="J1978" t="str">
            <v>96RE1</v>
          </cell>
          <cell r="K1978" t="str">
            <v>1-96 GAL EOW</v>
          </cell>
          <cell r="S1978">
            <v>0</v>
          </cell>
          <cell r="T1978">
            <v>0</v>
          </cell>
          <cell r="U1978">
            <v>0</v>
          </cell>
          <cell r="V1978">
            <v>27.27</v>
          </cell>
          <cell r="W1978">
            <v>0</v>
          </cell>
          <cell r="X1978">
            <v>0</v>
          </cell>
          <cell r="Y1978">
            <v>0</v>
          </cell>
          <cell r="Z1978">
            <v>0</v>
          </cell>
          <cell r="AA1978">
            <v>0</v>
          </cell>
          <cell r="AB1978">
            <v>0</v>
          </cell>
          <cell r="AC1978">
            <v>0</v>
          </cell>
          <cell r="AD1978">
            <v>0</v>
          </cell>
        </row>
        <row r="1979">
          <cell r="B1979" t="str">
            <v>KITSAP CO -REGULATEDRESIDENTIAL96RW1</v>
          </cell>
          <cell r="J1979" t="str">
            <v>96RW1</v>
          </cell>
          <cell r="K1979" t="str">
            <v>1-96 GAL CART WEEKLY SVC</v>
          </cell>
          <cell r="S1979">
            <v>0</v>
          </cell>
          <cell r="T1979">
            <v>0</v>
          </cell>
          <cell r="U1979">
            <v>0</v>
          </cell>
          <cell r="V1979">
            <v>86.63</v>
          </cell>
          <cell r="W1979">
            <v>0</v>
          </cell>
          <cell r="X1979">
            <v>0</v>
          </cell>
          <cell r="Y1979">
            <v>0</v>
          </cell>
          <cell r="Z1979">
            <v>0</v>
          </cell>
          <cell r="AA1979">
            <v>0</v>
          </cell>
          <cell r="AB1979">
            <v>0</v>
          </cell>
          <cell r="AC1979">
            <v>0</v>
          </cell>
          <cell r="AD1979">
            <v>0</v>
          </cell>
        </row>
        <row r="1980">
          <cell r="B1980" t="str">
            <v>KITSAP CO -REGULATEDRESIDENTIALDRVNRE1RECY</v>
          </cell>
          <cell r="J1980" t="str">
            <v>DRVNRE1RECY</v>
          </cell>
          <cell r="K1980" t="str">
            <v>DRIVE IN UP TO 250 EOW-RE</v>
          </cell>
          <cell r="S1980">
            <v>0</v>
          </cell>
          <cell r="T1980">
            <v>0</v>
          </cell>
          <cell r="U1980">
            <v>0</v>
          </cell>
          <cell r="V1980">
            <v>2.62</v>
          </cell>
          <cell r="W1980">
            <v>0</v>
          </cell>
          <cell r="X1980">
            <v>0</v>
          </cell>
          <cell r="Y1980">
            <v>0</v>
          </cell>
          <cell r="Z1980">
            <v>0</v>
          </cell>
          <cell r="AA1980">
            <v>0</v>
          </cell>
          <cell r="AB1980">
            <v>0</v>
          </cell>
          <cell r="AC1980">
            <v>0</v>
          </cell>
          <cell r="AD1980">
            <v>0</v>
          </cell>
        </row>
        <row r="1981">
          <cell r="B1981" t="str">
            <v>KITSAP CO -REGULATEDRESIDENTIALDRVNRW1</v>
          </cell>
          <cell r="J1981" t="str">
            <v>DRVNRW1</v>
          </cell>
          <cell r="K1981" t="str">
            <v>DRIVE IN UP TO 250'</v>
          </cell>
          <cell r="S1981">
            <v>0</v>
          </cell>
          <cell r="T1981">
            <v>0</v>
          </cell>
          <cell r="U1981">
            <v>0</v>
          </cell>
          <cell r="V1981">
            <v>4.8099999999999996</v>
          </cell>
          <cell r="W1981">
            <v>0</v>
          </cell>
          <cell r="X1981">
            <v>0</v>
          </cell>
          <cell r="Y1981">
            <v>0</v>
          </cell>
          <cell r="Z1981">
            <v>0</v>
          </cell>
          <cell r="AA1981">
            <v>0</v>
          </cell>
          <cell r="AB1981">
            <v>0</v>
          </cell>
          <cell r="AC1981">
            <v>0</v>
          </cell>
          <cell r="AD1981">
            <v>0</v>
          </cell>
        </row>
        <row r="1982">
          <cell r="B1982" t="str">
            <v>KITSAP CO -REGULATEDRESIDENTIALRECYCLECR</v>
          </cell>
          <cell r="J1982" t="str">
            <v>RECYCLECR</v>
          </cell>
          <cell r="K1982" t="str">
            <v>VALUE OF RECYCLABLES</v>
          </cell>
          <cell r="S1982">
            <v>0</v>
          </cell>
          <cell r="T1982">
            <v>0</v>
          </cell>
          <cell r="U1982">
            <v>0</v>
          </cell>
          <cell r="V1982">
            <v>-47.46</v>
          </cell>
          <cell r="W1982">
            <v>0</v>
          </cell>
          <cell r="X1982">
            <v>0</v>
          </cell>
          <cell r="Y1982">
            <v>0</v>
          </cell>
          <cell r="Z1982">
            <v>0</v>
          </cell>
          <cell r="AA1982">
            <v>0</v>
          </cell>
          <cell r="AB1982">
            <v>0</v>
          </cell>
          <cell r="AC1982">
            <v>0</v>
          </cell>
          <cell r="AD1982">
            <v>0</v>
          </cell>
        </row>
        <row r="1983">
          <cell r="B1983" t="str">
            <v>KITSAP CO -REGULATEDRESIDENTIALRECYONLY</v>
          </cell>
          <cell r="J1983" t="str">
            <v>RECYONLY</v>
          </cell>
          <cell r="K1983" t="str">
            <v>RECYCLE SERVICE ONLY</v>
          </cell>
          <cell r="S1983">
            <v>0</v>
          </cell>
          <cell r="T1983">
            <v>0</v>
          </cell>
          <cell r="U1983">
            <v>0</v>
          </cell>
          <cell r="V1983">
            <v>9.82</v>
          </cell>
          <cell r="W1983">
            <v>0</v>
          </cell>
          <cell r="X1983">
            <v>0</v>
          </cell>
          <cell r="Y1983">
            <v>0</v>
          </cell>
          <cell r="Z1983">
            <v>0</v>
          </cell>
          <cell r="AA1983">
            <v>0</v>
          </cell>
          <cell r="AB1983">
            <v>0</v>
          </cell>
          <cell r="AC1983">
            <v>0</v>
          </cell>
          <cell r="AD1983">
            <v>0</v>
          </cell>
        </row>
        <row r="1984">
          <cell r="B1984" t="str">
            <v>KITSAP CO -REGULATEDRESIDENTIALRECYR</v>
          </cell>
          <cell r="J1984" t="str">
            <v>RECYR</v>
          </cell>
          <cell r="K1984" t="str">
            <v>RESIDENTIAL RECYCLE</v>
          </cell>
          <cell r="S1984">
            <v>0</v>
          </cell>
          <cell r="T1984">
            <v>0</v>
          </cell>
          <cell r="U1984">
            <v>0</v>
          </cell>
          <cell r="V1984">
            <v>215.26</v>
          </cell>
          <cell r="W1984">
            <v>0</v>
          </cell>
          <cell r="X1984">
            <v>0</v>
          </cell>
          <cell r="Y1984">
            <v>0</v>
          </cell>
          <cell r="Z1984">
            <v>0</v>
          </cell>
          <cell r="AA1984">
            <v>0</v>
          </cell>
          <cell r="AB1984">
            <v>0</v>
          </cell>
          <cell r="AC1984">
            <v>0</v>
          </cell>
          <cell r="AD1984">
            <v>0</v>
          </cell>
        </row>
        <row r="1985">
          <cell r="B1985" t="str">
            <v>KITSAP CO -REGULATEDRESIDENTIALWLKNRM1</v>
          </cell>
          <cell r="J1985" t="str">
            <v>WLKNRM1</v>
          </cell>
          <cell r="K1985" t="str">
            <v>WALK IN 5'-25'-MTHLY</v>
          </cell>
          <cell r="S1985">
            <v>0</v>
          </cell>
          <cell r="T1985">
            <v>0</v>
          </cell>
          <cell r="U1985">
            <v>0</v>
          </cell>
          <cell r="V1985">
            <v>-0.64</v>
          </cell>
          <cell r="W1985">
            <v>0</v>
          </cell>
          <cell r="X1985">
            <v>0</v>
          </cell>
          <cell r="Y1985">
            <v>0</v>
          </cell>
          <cell r="Z1985">
            <v>0</v>
          </cell>
          <cell r="AA1985">
            <v>0</v>
          </cell>
          <cell r="AB1985">
            <v>0</v>
          </cell>
          <cell r="AC1985">
            <v>0</v>
          </cell>
          <cell r="AD1985">
            <v>0</v>
          </cell>
        </row>
        <row r="1986">
          <cell r="B1986" t="str">
            <v>KITSAP CO -REGULATEDRESIDENTIAL35RE1</v>
          </cell>
          <cell r="J1986" t="str">
            <v>35RE1</v>
          </cell>
          <cell r="K1986" t="str">
            <v>1-35 GAL CART EOW SVC</v>
          </cell>
          <cell r="S1986">
            <v>0</v>
          </cell>
          <cell r="T1986">
            <v>0</v>
          </cell>
          <cell r="U1986">
            <v>0</v>
          </cell>
          <cell r="V1986">
            <v>-31.93</v>
          </cell>
          <cell r="W1986">
            <v>0</v>
          </cell>
          <cell r="X1986">
            <v>0</v>
          </cell>
          <cell r="Y1986">
            <v>0</v>
          </cell>
          <cell r="Z1986">
            <v>0</v>
          </cell>
          <cell r="AA1986">
            <v>0</v>
          </cell>
          <cell r="AB1986">
            <v>0</v>
          </cell>
          <cell r="AC1986">
            <v>0</v>
          </cell>
          <cell r="AD1986">
            <v>0</v>
          </cell>
        </row>
        <row r="1987">
          <cell r="B1987" t="str">
            <v>KITSAP CO -REGULATEDRESIDENTIAL35RW1</v>
          </cell>
          <cell r="J1987" t="str">
            <v>35RW1</v>
          </cell>
          <cell r="K1987" t="str">
            <v>1-35 GAL CART WEEKLY SVC</v>
          </cell>
          <cell r="S1987">
            <v>0</v>
          </cell>
          <cell r="T1987">
            <v>0</v>
          </cell>
          <cell r="U1987">
            <v>0</v>
          </cell>
          <cell r="V1987">
            <v>-88.79</v>
          </cell>
          <cell r="W1987">
            <v>0</v>
          </cell>
          <cell r="X1987">
            <v>0</v>
          </cell>
          <cell r="Y1987">
            <v>0</v>
          </cell>
          <cell r="Z1987">
            <v>0</v>
          </cell>
          <cell r="AA1987">
            <v>0</v>
          </cell>
          <cell r="AB1987">
            <v>0</v>
          </cell>
          <cell r="AC1987">
            <v>0</v>
          </cell>
          <cell r="AD1987">
            <v>0</v>
          </cell>
        </row>
        <row r="1988">
          <cell r="B1988" t="str">
            <v>KITSAP CO -REGULATEDRESIDENTIAL48RE1</v>
          </cell>
          <cell r="J1988" t="str">
            <v>48RE1</v>
          </cell>
          <cell r="K1988" t="str">
            <v>1-48 GAL EOW</v>
          </cell>
          <cell r="S1988">
            <v>0</v>
          </cell>
          <cell r="T1988">
            <v>0</v>
          </cell>
          <cell r="U1988">
            <v>0</v>
          </cell>
          <cell r="V1988">
            <v>-10.52</v>
          </cell>
          <cell r="W1988">
            <v>0</v>
          </cell>
          <cell r="X1988">
            <v>0</v>
          </cell>
          <cell r="Y1988">
            <v>0</v>
          </cell>
          <cell r="Z1988">
            <v>0</v>
          </cell>
          <cell r="AA1988">
            <v>0</v>
          </cell>
          <cell r="AB1988">
            <v>0</v>
          </cell>
          <cell r="AC1988">
            <v>0</v>
          </cell>
          <cell r="AD1988">
            <v>0</v>
          </cell>
        </row>
        <row r="1989">
          <cell r="B1989" t="str">
            <v>KITSAP CO -REGULATEDRESIDENTIAL48RW1</v>
          </cell>
          <cell r="J1989" t="str">
            <v>48RW1</v>
          </cell>
          <cell r="K1989" t="str">
            <v>1-48 GAL WEEKLY</v>
          </cell>
          <cell r="S1989">
            <v>0</v>
          </cell>
          <cell r="T1989">
            <v>0</v>
          </cell>
          <cell r="U1989">
            <v>0</v>
          </cell>
          <cell r="V1989">
            <v>-73.599999999999994</v>
          </cell>
          <cell r="W1989">
            <v>0</v>
          </cell>
          <cell r="X1989">
            <v>0</v>
          </cell>
          <cell r="Y1989">
            <v>0</v>
          </cell>
          <cell r="Z1989">
            <v>0</v>
          </cell>
          <cell r="AA1989">
            <v>0</v>
          </cell>
          <cell r="AB1989">
            <v>0</v>
          </cell>
          <cell r="AC1989">
            <v>0</v>
          </cell>
          <cell r="AD1989">
            <v>0</v>
          </cell>
        </row>
        <row r="1990">
          <cell r="B1990" t="str">
            <v>KITSAP CO -REGULATEDRESIDENTIAL64RE1</v>
          </cell>
          <cell r="J1990" t="str">
            <v>64RE1</v>
          </cell>
          <cell r="K1990" t="str">
            <v>1-64 GAL EOW</v>
          </cell>
          <cell r="S1990">
            <v>0</v>
          </cell>
          <cell r="T1990">
            <v>0</v>
          </cell>
          <cell r="U1990">
            <v>0</v>
          </cell>
          <cell r="V1990">
            <v>-12.52</v>
          </cell>
          <cell r="W1990">
            <v>0</v>
          </cell>
          <cell r="X1990">
            <v>0</v>
          </cell>
          <cell r="Y1990">
            <v>0</v>
          </cell>
          <cell r="Z1990">
            <v>0</v>
          </cell>
          <cell r="AA1990">
            <v>0</v>
          </cell>
          <cell r="AB1990">
            <v>0</v>
          </cell>
          <cell r="AC1990">
            <v>0</v>
          </cell>
          <cell r="AD1990">
            <v>0</v>
          </cell>
        </row>
        <row r="1991">
          <cell r="B1991" t="str">
            <v>KITSAP CO -REGULATEDRESIDENTIAL64RM1</v>
          </cell>
          <cell r="J1991" t="str">
            <v>64RM1</v>
          </cell>
          <cell r="K1991" t="str">
            <v>1-64 GAL MONTHLY</v>
          </cell>
          <cell r="S1991">
            <v>0</v>
          </cell>
          <cell r="T1991">
            <v>0</v>
          </cell>
          <cell r="U1991">
            <v>0</v>
          </cell>
          <cell r="V1991">
            <v>-8.9</v>
          </cell>
          <cell r="W1991">
            <v>0</v>
          </cell>
          <cell r="X1991">
            <v>0</v>
          </cell>
          <cell r="Y1991">
            <v>0</v>
          </cell>
          <cell r="Z1991">
            <v>0</v>
          </cell>
          <cell r="AA1991">
            <v>0</v>
          </cell>
          <cell r="AB1991">
            <v>0</v>
          </cell>
          <cell r="AC1991">
            <v>0</v>
          </cell>
          <cell r="AD1991">
            <v>0</v>
          </cell>
        </row>
        <row r="1992">
          <cell r="B1992" t="str">
            <v>KITSAP CO -REGULATEDRESIDENTIAL64RW1</v>
          </cell>
          <cell r="J1992" t="str">
            <v>64RW1</v>
          </cell>
          <cell r="K1992" t="str">
            <v>1-64 GAL CART WEEKLY SVC</v>
          </cell>
          <cell r="S1992">
            <v>0</v>
          </cell>
          <cell r="T1992">
            <v>0</v>
          </cell>
          <cell r="U1992">
            <v>0</v>
          </cell>
          <cell r="V1992">
            <v>-11</v>
          </cell>
          <cell r="W1992">
            <v>0</v>
          </cell>
          <cell r="X1992">
            <v>0</v>
          </cell>
          <cell r="Y1992">
            <v>0</v>
          </cell>
          <cell r="Z1992">
            <v>0</v>
          </cell>
          <cell r="AA1992">
            <v>0</v>
          </cell>
          <cell r="AB1992">
            <v>0</v>
          </cell>
          <cell r="AC1992">
            <v>0</v>
          </cell>
          <cell r="AD1992">
            <v>0</v>
          </cell>
        </row>
        <row r="1993">
          <cell r="B1993" t="str">
            <v>KITSAP CO -REGULATEDRESIDENTIAL96RW1</v>
          </cell>
          <cell r="J1993" t="str">
            <v>96RW1</v>
          </cell>
          <cell r="K1993" t="str">
            <v>1-96 GAL CART WEEKLY SVC</v>
          </cell>
          <cell r="S1993">
            <v>0</v>
          </cell>
          <cell r="T1993">
            <v>0</v>
          </cell>
          <cell r="U1993">
            <v>0</v>
          </cell>
          <cell r="V1993">
            <v>-34.65</v>
          </cell>
          <cell r="W1993">
            <v>0</v>
          </cell>
          <cell r="X1993">
            <v>0</v>
          </cell>
          <cell r="Y1993">
            <v>0</v>
          </cell>
          <cell r="Z1993">
            <v>0</v>
          </cell>
          <cell r="AA1993">
            <v>0</v>
          </cell>
          <cell r="AB1993">
            <v>0</v>
          </cell>
          <cell r="AC1993">
            <v>0</v>
          </cell>
          <cell r="AD1993">
            <v>0</v>
          </cell>
        </row>
        <row r="1994">
          <cell r="B1994" t="str">
            <v>KITSAP CO -REGULATEDRESIDENTIALEXPUR</v>
          </cell>
          <cell r="J1994" t="str">
            <v>EXPUR</v>
          </cell>
          <cell r="K1994" t="str">
            <v>EXTRA PICKUP</v>
          </cell>
          <cell r="S1994">
            <v>0</v>
          </cell>
          <cell r="T1994">
            <v>0</v>
          </cell>
          <cell r="U1994">
            <v>0</v>
          </cell>
          <cell r="V1994">
            <v>70.38</v>
          </cell>
          <cell r="W1994">
            <v>0</v>
          </cell>
          <cell r="X1994">
            <v>0</v>
          </cell>
          <cell r="Y1994">
            <v>0</v>
          </cell>
          <cell r="Z1994">
            <v>0</v>
          </cell>
          <cell r="AA1994">
            <v>0</v>
          </cell>
          <cell r="AB1994">
            <v>0</v>
          </cell>
          <cell r="AC1994">
            <v>0</v>
          </cell>
          <cell r="AD1994">
            <v>0</v>
          </cell>
        </row>
        <row r="1995">
          <cell r="B1995" t="str">
            <v>KITSAP CO -REGULATEDRESIDENTIALEXTRAR</v>
          </cell>
          <cell r="J1995" t="str">
            <v>EXTRAR</v>
          </cell>
          <cell r="K1995" t="str">
            <v>EXTRA CAN/BAGS</v>
          </cell>
          <cell r="S1995">
            <v>0</v>
          </cell>
          <cell r="T1995">
            <v>0</v>
          </cell>
          <cell r="U1995">
            <v>0</v>
          </cell>
          <cell r="V1995">
            <v>741.14</v>
          </cell>
          <cell r="W1995">
            <v>0</v>
          </cell>
          <cell r="X1995">
            <v>0</v>
          </cell>
          <cell r="Y1995">
            <v>0</v>
          </cell>
          <cell r="Z1995">
            <v>0</v>
          </cell>
          <cell r="AA1995">
            <v>0</v>
          </cell>
          <cell r="AB1995">
            <v>0</v>
          </cell>
          <cell r="AC1995">
            <v>0</v>
          </cell>
          <cell r="AD1995">
            <v>0</v>
          </cell>
        </row>
        <row r="1996">
          <cell r="B1996" t="str">
            <v>KITSAP CO -REGULATEDRESIDENTIALOFOWR</v>
          </cell>
          <cell r="J1996" t="str">
            <v>OFOWR</v>
          </cell>
          <cell r="K1996" t="str">
            <v>OVERFILL/OVERWEIGHT CHG</v>
          </cell>
          <cell r="S1996">
            <v>0</v>
          </cell>
          <cell r="T1996">
            <v>0</v>
          </cell>
          <cell r="U1996">
            <v>0</v>
          </cell>
          <cell r="V1996">
            <v>256.68</v>
          </cell>
          <cell r="W1996">
            <v>0</v>
          </cell>
          <cell r="X1996">
            <v>0</v>
          </cell>
          <cell r="Y1996">
            <v>0</v>
          </cell>
          <cell r="Z1996">
            <v>0</v>
          </cell>
          <cell r="AA1996">
            <v>0</v>
          </cell>
          <cell r="AB1996">
            <v>0</v>
          </cell>
          <cell r="AC1996">
            <v>0</v>
          </cell>
          <cell r="AD1996">
            <v>0</v>
          </cell>
        </row>
        <row r="1997">
          <cell r="B1997" t="str">
            <v>KITSAP CO -REGULATEDRESIDENTIALRECYCLECR</v>
          </cell>
          <cell r="J1997" t="str">
            <v>RECYCLECR</v>
          </cell>
          <cell r="K1997" t="str">
            <v>VALUE OF RECYCLABLES</v>
          </cell>
          <cell r="S1997">
            <v>0</v>
          </cell>
          <cell r="T1997">
            <v>0</v>
          </cell>
          <cell r="U1997">
            <v>0</v>
          </cell>
          <cell r="V1997">
            <v>10.65</v>
          </cell>
          <cell r="W1997">
            <v>0</v>
          </cell>
          <cell r="X1997">
            <v>0</v>
          </cell>
          <cell r="Y1997">
            <v>0</v>
          </cell>
          <cell r="Z1997">
            <v>0</v>
          </cell>
          <cell r="AA1997">
            <v>0</v>
          </cell>
          <cell r="AB1997">
            <v>0</v>
          </cell>
          <cell r="AC1997">
            <v>0</v>
          </cell>
          <cell r="AD1997">
            <v>0</v>
          </cell>
        </row>
        <row r="1998">
          <cell r="B1998" t="str">
            <v>KITSAP CO -REGULATEDRESIDENTIALRECYR</v>
          </cell>
          <cell r="J1998" t="str">
            <v>RECYR</v>
          </cell>
          <cell r="K1998" t="str">
            <v>RESIDENTIAL RECYCLE</v>
          </cell>
          <cell r="S1998">
            <v>0</v>
          </cell>
          <cell r="T1998">
            <v>0</v>
          </cell>
          <cell r="U1998">
            <v>0</v>
          </cell>
          <cell r="V1998">
            <v>-54.96</v>
          </cell>
          <cell r="W1998">
            <v>0</v>
          </cell>
          <cell r="X1998">
            <v>0</v>
          </cell>
          <cell r="Y1998">
            <v>0</v>
          </cell>
          <cell r="Z1998">
            <v>0</v>
          </cell>
          <cell r="AA1998">
            <v>0</v>
          </cell>
          <cell r="AB1998">
            <v>0</v>
          </cell>
          <cell r="AC1998">
            <v>0</v>
          </cell>
          <cell r="AD1998">
            <v>0</v>
          </cell>
        </row>
        <row r="1999">
          <cell r="B1999" t="str">
            <v>KITSAP CO -REGULATEDRESIDENTIALRESTART</v>
          </cell>
          <cell r="J1999" t="str">
            <v>RESTART</v>
          </cell>
          <cell r="K1999" t="str">
            <v>SERVICE RESTART FEE</v>
          </cell>
          <cell r="S1999">
            <v>0</v>
          </cell>
          <cell r="T1999">
            <v>0</v>
          </cell>
          <cell r="U1999">
            <v>0</v>
          </cell>
          <cell r="V1999">
            <v>191.49</v>
          </cell>
          <cell r="W1999">
            <v>0</v>
          </cell>
          <cell r="X1999">
            <v>0</v>
          </cell>
          <cell r="Y1999">
            <v>0</v>
          </cell>
          <cell r="Z1999">
            <v>0</v>
          </cell>
          <cell r="AA1999">
            <v>0</v>
          </cell>
          <cell r="AB1999">
            <v>0</v>
          </cell>
          <cell r="AC1999">
            <v>0</v>
          </cell>
          <cell r="AD1999">
            <v>0</v>
          </cell>
        </row>
        <row r="2000">
          <cell r="B2000" t="str">
            <v>KITSAP CO -REGULATEDRESIDENTIALDRVNRE1RECYMA</v>
          </cell>
          <cell r="J2000" t="str">
            <v>DRVNRE1RECYMA</v>
          </cell>
          <cell r="K2000" t="str">
            <v>DRIVE IN UP TO 250 EOW-RE</v>
          </cell>
          <cell r="S2000">
            <v>0</v>
          </cell>
          <cell r="T2000">
            <v>0</v>
          </cell>
          <cell r="U2000">
            <v>0</v>
          </cell>
          <cell r="V2000">
            <v>34.19</v>
          </cell>
          <cell r="W2000">
            <v>0</v>
          </cell>
          <cell r="X2000">
            <v>0</v>
          </cell>
          <cell r="Y2000">
            <v>0</v>
          </cell>
          <cell r="Z2000">
            <v>0</v>
          </cell>
          <cell r="AA2000">
            <v>0</v>
          </cell>
          <cell r="AB2000">
            <v>0</v>
          </cell>
          <cell r="AC2000">
            <v>0</v>
          </cell>
          <cell r="AD2000">
            <v>0</v>
          </cell>
        </row>
        <row r="2001">
          <cell r="B2001" t="str">
            <v>KITSAP CO -REGULATEDRESIDENTIALRECYCLECR</v>
          </cell>
          <cell r="J2001" t="str">
            <v>RECYCLECR</v>
          </cell>
          <cell r="K2001" t="str">
            <v>VALUE OF RECYCLABLES</v>
          </cell>
          <cell r="S2001">
            <v>0</v>
          </cell>
          <cell r="T2001">
            <v>0</v>
          </cell>
          <cell r="U2001">
            <v>0</v>
          </cell>
          <cell r="V2001">
            <v>-3.86</v>
          </cell>
          <cell r="W2001">
            <v>0</v>
          </cell>
          <cell r="X2001">
            <v>0</v>
          </cell>
          <cell r="Y2001">
            <v>0</v>
          </cell>
          <cell r="Z2001">
            <v>0</v>
          </cell>
          <cell r="AA2001">
            <v>0</v>
          </cell>
          <cell r="AB2001">
            <v>0</v>
          </cell>
          <cell r="AC2001">
            <v>0</v>
          </cell>
          <cell r="AD2001">
            <v>0</v>
          </cell>
        </row>
        <row r="2002">
          <cell r="B2002" t="str">
            <v>KITSAP CO -REGULATEDRESIDENTIALRECYR</v>
          </cell>
          <cell r="J2002" t="str">
            <v>RECYR</v>
          </cell>
          <cell r="K2002" t="str">
            <v>RESIDENTIAL RECYCLE</v>
          </cell>
          <cell r="S2002">
            <v>0</v>
          </cell>
          <cell r="T2002">
            <v>0</v>
          </cell>
          <cell r="U2002">
            <v>0</v>
          </cell>
          <cell r="V2002">
            <v>18.32</v>
          </cell>
          <cell r="W2002">
            <v>0</v>
          </cell>
          <cell r="X2002">
            <v>0</v>
          </cell>
          <cell r="Y2002">
            <v>0</v>
          </cell>
          <cell r="Z2002">
            <v>0</v>
          </cell>
          <cell r="AA2002">
            <v>0</v>
          </cell>
          <cell r="AB2002">
            <v>0</v>
          </cell>
          <cell r="AC2002">
            <v>0</v>
          </cell>
          <cell r="AD2002">
            <v>0</v>
          </cell>
        </row>
        <row r="2003">
          <cell r="B2003" t="str">
            <v>KITSAP CO -REGULATEDRESIDENTIAL35ROCC1</v>
          </cell>
          <cell r="J2003" t="str">
            <v>35ROCC1</v>
          </cell>
          <cell r="K2003" t="str">
            <v>1-35 GAL ON CALL PICKUP</v>
          </cell>
          <cell r="S2003">
            <v>0</v>
          </cell>
          <cell r="T2003">
            <v>0</v>
          </cell>
          <cell r="U2003">
            <v>0</v>
          </cell>
          <cell r="V2003">
            <v>295.95999999999998</v>
          </cell>
          <cell r="W2003">
            <v>0</v>
          </cell>
          <cell r="X2003">
            <v>0</v>
          </cell>
          <cell r="Y2003">
            <v>0</v>
          </cell>
          <cell r="Z2003">
            <v>0</v>
          </cell>
          <cell r="AA2003">
            <v>0</v>
          </cell>
          <cell r="AB2003">
            <v>0</v>
          </cell>
          <cell r="AC2003">
            <v>0</v>
          </cell>
          <cell r="AD2003">
            <v>0</v>
          </cell>
        </row>
        <row r="2004">
          <cell r="B2004" t="str">
            <v>KITSAP CO -REGULATEDRESIDENTIAL48ROCC1</v>
          </cell>
          <cell r="J2004" t="str">
            <v>48ROCC1</v>
          </cell>
          <cell r="K2004" t="str">
            <v>1-48 GAL ON CALL PICKUP</v>
          </cell>
          <cell r="S2004">
            <v>0</v>
          </cell>
          <cell r="T2004">
            <v>0</v>
          </cell>
          <cell r="U2004">
            <v>0</v>
          </cell>
          <cell r="V2004">
            <v>45.36</v>
          </cell>
          <cell r="W2004">
            <v>0</v>
          </cell>
          <cell r="X2004">
            <v>0</v>
          </cell>
          <cell r="Y2004">
            <v>0</v>
          </cell>
          <cell r="Z2004">
            <v>0</v>
          </cell>
          <cell r="AA2004">
            <v>0</v>
          </cell>
          <cell r="AB2004">
            <v>0</v>
          </cell>
          <cell r="AC2004">
            <v>0</v>
          </cell>
          <cell r="AD2004">
            <v>0</v>
          </cell>
        </row>
        <row r="2005">
          <cell r="B2005" t="str">
            <v>KITSAP CO -REGULATEDRESIDENTIAL64ROCC1</v>
          </cell>
          <cell r="J2005" t="str">
            <v>64ROCC1</v>
          </cell>
          <cell r="K2005" t="str">
            <v>1-64 GAL ON CALL PICKUP</v>
          </cell>
          <cell r="S2005">
            <v>0</v>
          </cell>
          <cell r="T2005">
            <v>0</v>
          </cell>
          <cell r="U2005">
            <v>0</v>
          </cell>
          <cell r="V2005">
            <v>17.8</v>
          </cell>
          <cell r="W2005">
            <v>0</v>
          </cell>
          <cell r="X2005">
            <v>0</v>
          </cell>
          <cell r="Y2005">
            <v>0</v>
          </cell>
          <cell r="Z2005">
            <v>0</v>
          </cell>
          <cell r="AA2005">
            <v>0</v>
          </cell>
          <cell r="AB2005">
            <v>0</v>
          </cell>
          <cell r="AC2005">
            <v>0</v>
          </cell>
          <cell r="AD2005">
            <v>0</v>
          </cell>
        </row>
        <row r="2006">
          <cell r="B2006" t="str">
            <v>KITSAP CO -REGULATEDRESIDENTIAL96ROCC1</v>
          </cell>
          <cell r="J2006" t="str">
            <v>96ROCC1</v>
          </cell>
          <cell r="K2006" t="str">
            <v>1-96 GAL ON CALL PICKUP</v>
          </cell>
          <cell r="S2006">
            <v>0</v>
          </cell>
          <cell r="T2006">
            <v>0</v>
          </cell>
          <cell r="U2006">
            <v>0</v>
          </cell>
          <cell r="V2006">
            <v>65.22</v>
          </cell>
          <cell r="W2006">
            <v>0</v>
          </cell>
          <cell r="X2006">
            <v>0</v>
          </cell>
          <cell r="Y2006">
            <v>0</v>
          </cell>
          <cell r="Z2006">
            <v>0</v>
          </cell>
          <cell r="AA2006">
            <v>0</v>
          </cell>
          <cell r="AB2006">
            <v>0</v>
          </cell>
          <cell r="AC2006">
            <v>0</v>
          </cell>
          <cell r="AD2006">
            <v>0</v>
          </cell>
        </row>
        <row r="2007">
          <cell r="B2007" t="str">
            <v>KITSAP CO -REGULATEDRESIDENTIALEXTRAR</v>
          </cell>
          <cell r="J2007" t="str">
            <v>EXTRAR</v>
          </cell>
          <cell r="K2007" t="str">
            <v>EXTRA CAN/BAGS</v>
          </cell>
          <cell r="S2007">
            <v>0</v>
          </cell>
          <cell r="T2007">
            <v>0</v>
          </cell>
          <cell r="U2007">
            <v>0</v>
          </cell>
          <cell r="V2007">
            <v>16.559999999999999</v>
          </cell>
          <cell r="W2007">
            <v>0</v>
          </cell>
          <cell r="X2007">
            <v>0</v>
          </cell>
          <cell r="Y2007">
            <v>0</v>
          </cell>
          <cell r="Z2007">
            <v>0</v>
          </cell>
          <cell r="AA2007">
            <v>0</v>
          </cell>
          <cell r="AB2007">
            <v>0</v>
          </cell>
          <cell r="AC2007">
            <v>0</v>
          </cell>
          <cell r="AD2007">
            <v>0</v>
          </cell>
        </row>
        <row r="2008">
          <cell r="B2008" t="str">
            <v>KITSAP CO -REGULATEDRESIDENTIALRESTART</v>
          </cell>
          <cell r="J2008" t="str">
            <v>RESTART</v>
          </cell>
          <cell r="K2008" t="str">
            <v>SERVICE RESTART FEE</v>
          </cell>
          <cell r="S2008">
            <v>0</v>
          </cell>
          <cell r="T2008">
            <v>0</v>
          </cell>
          <cell r="U2008">
            <v>0</v>
          </cell>
          <cell r="V2008">
            <v>10.62</v>
          </cell>
          <cell r="W2008">
            <v>0</v>
          </cell>
          <cell r="X2008">
            <v>0</v>
          </cell>
          <cell r="Y2008">
            <v>0</v>
          </cell>
          <cell r="Z2008">
            <v>0</v>
          </cell>
          <cell r="AA2008">
            <v>0</v>
          </cell>
          <cell r="AB2008">
            <v>0</v>
          </cell>
          <cell r="AC2008">
            <v>0</v>
          </cell>
          <cell r="AD2008">
            <v>0</v>
          </cell>
        </row>
        <row r="2009">
          <cell r="B2009" t="str">
            <v>KITSAP CO -REGULATEDROLLOFFROLID</v>
          </cell>
          <cell r="J2009" t="str">
            <v>ROLID</v>
          </cell>
          <cell r="K2009" t="str">
            <v>ROLL OFF-LID</v>
          </cell>
          <cell r="S2009">
            <v>0</v>
          </cell>
          <cell r="T2009">
            <v>0</v>
          </cell>
          <cell r="U2009">
            <v>0</v>
          </cell>
          <cell r="V2009">
            <v>29.12</v>
          </cell>
          <cell r="W2009">
            <v>0</v>
          </cell>
          <cell r="X2009">
            <v>0</v>
          </cell>
          <cell r="Y2009">
            <v>0</v>
          </cell>
          <cell r="Z2009">
            <v>0</v>
          </cell>
          <cell r="AA2009">
            <v>0</v>
          </cell>
          <cell r="AB2009">
            <v>0</v>
          </cell>
          <cell r="AC2009">
            <v>0</v>
          </cell>
          <cell r="AD2009">
            <v>0</v>
          </cell>
        </row>
        <row r="2010">
          <cell r="B2010" t="str">
            <v>KITSAP CO -REGULATEDROLLOFFRORENT10D</v>
          </cell>
          <cell r="J2010" t="str">
            <v>RORENT10D</v>
          </cell>
          <cell r="K2010" t="str">
            <v>10YD ROLL OFF DAILY RENT</v>
          </cell>
          <cell r="S2010">
            <v>0</v>
          </cell>
          <cell r="T2010">
            <v>0</v>
          </cell>
          <cell r="U2010">
            <v>0</v>
          </cell>
          <cell r="V2010">
            <v>93</v>
          </cell>
          <cell r="W2010">
            <v>0</v>
          </cell>
          <cell r="X2010">
            <v>0</v>
          </cell>
          <cell r="Y2010">
            <v>0</v>
          </cell>
          <cell r="Z2010">
            <v>0</v>
          </cell>
          <cell r="AA2010">
            <v>0</v>
          </cell>
          <cell r="AB2010">
            <v>0</v>
          </cell>
          <cell r="AC2010">
            <v>0</v>
          </cell>
          <cell r="AD2010">
            <v>0</v>
          </cell>
        </row>
        <row r="2011">
          <cell r="B2011" t="str">
            <v>KITSAP CO -REGULATEDROLLOFFRORENT20D</v>
          </cell>
          <cell r="J2011" t="str">
            <v>RORENT20D</v>
          </cell>
          <cell r="K2011" t="str">
            <v>20YD ROLL OFF-DAILY RENT</v>
          </cell>
          <cell r="S2011">
            <v>0</v>
          </cell>
          <cell r="T2011">
            <v>0</v>
          </cell>
          <cell r="U2011">
            <v>0</v>
          </cell>
          <cell r="V2011">
            <v>745.24</v>
          </cell>
          <cell r="W2011">
            <v>0</v>
          </cell>
          <cell r="X2011">
            <v>0</v>
          </cell>
          <cell r="Y2011">
            <v>0</v>
          </cell>
          <cell r="Z2011">
            <v>0</v>
          </cell>
          <cell r="AA2011">
            <v>0</v>
          </cell>
          <cell r="AB2011">
            <v>0</v>
          </cell>
          <cell r="AC2011">
            <v>0</v>
          </cell>
          <cell r="AD2011">
            <v>0</v>
          </cell>
        </row>
        <row r="2012">
          <cell r="B2012" t="str">
            <v>KITSAP CO -REGULATEDROLLOFFRORENT20M</v>
          </cell>
          <cell r="J2012" t="str">
            <v>RORENT20M</v>
          </cell>
          <cell r="K2012" t="str">
            <v>20YD ROLL OFF-MNTHLY RENT</v>
          </cell>
          <cell r="S2012">
            <v>0</v>
          </cell>
          <cell r="T2012">
            <v>0</v>
          </cell>
          <cell r="U2012">
            <v>0</v>
          </cell>
          <cell r="V2012">
            <v>97.48</v>
          </cell>
          <cell r="W2012">
            <v>0</v>
          </cell>
          <cell r="X2012">
            <v>0</v>
          </cell>
          <cell r="Y2012">
            <v>0</v>
          </cell>
          <cell r="Z2012">
            <v>0</v>
          </cell>
          <cell r="AA2012">
            <v>0</v>
          </cell>
          <cell r="AB2012">
            <v>0</v>
          </cell>
          <cell r="AC2012">
            <v>0</v>
          </cell>
          <cell r="AD2012">
            <v>0</v>
          </cell>
        </row>
        <row r="2013">
          <cell r="B2013" t="str">
            <v>KITSAP CO -REGULATEDROLLOFFRORENT40M</v>
          </cell>
          <cell r="J2013" t="str">
            <v>RORENT40M</v>
          </cell>
          <cell r="K2013" t="str">
            <v>40YD ROLL OFF-MNTHLY RENT</v>
          </cell>
          <cell r="S2013">
            <v>0</v>
          </cell>
          <cell r="T2013">
            <v>0</v>
          </cell>
          <cell r="U2013">
            <v>0</v>
          </cell>
          <cell r="V2013">
            <v>165.74</v>
          </cell>
          <cell r="W2013">
            <v>0</v>
          </cell>
          <cell r="X2013">
            <v>0</v>
          </cell>
          <cell r="Y2013">
            <v>0</v>
          </cell>
          <cell r="Z2013">
            <v>0</v>
          </cell>
          <cell r="AA2013">
            <v>0</v>
          </cell>
          <cell r="AB2013">
            <v>0</v>
          </cell>
          <cell r="AC2013">
            <v>0</v>
          </cell>
          <cell r="AD2013">
            <v>0</v>
          </cell>
        </row>
        <row r="2014">
          <cell r="B2014" t="str">
            <v>KITSAP CO -REGULATEDROLLOFFCPHAUL15</v>
          </cell>
          <cell r="J2014" t="str">
            <v>CPHAUL15</v>
          </cell>
          <cell r="K2014" t="str">
            <v>15YD COMPACTOR-HAUL</v>
          </cell>
          <cell r="S2014">
            <v>0</v>
          </cell>
          <cell r="T2014">
            <v>0</v>
          </cell>
          <cell r="U2014">
            <v>0</v>
          </cell>
          <cell r="V2014">
            <v>146.16999999999999</v>
          </cell>
          <cell r="W2014">
            <v>0</v>
          </cell>
          <cell r="X2014">
            <v>0</v>
          </cell>
          <cell r="Y2014">
            <v>0</v>
          </cell>
          <cell r="Z2014">
            <v>0</v>
          </cell>
          <cell r="AA2014">
            <v>0</v>
          </cell>
          <cell r="AB2014">
            <v>0</v>
          </cell>
          <cell r="AC2014">
            <v>0</v>
          </cell>
          <cell r="AD2014">
            <v>0</v>
          </cell>
        </row>
        <row r="2015">
          <cell r="B2015" t="str">
            <v>KITSAP CO -REGULATEDROLLOFFCPHAUL20</v>
          </cell>
          <cell r="J2015" t="str">
            <v>CPHAUL20</v>
          </cell>
          <cell r="K2015" t="str">
            <v>20YD COMPACTOR-HAUL</v>
          </cell>
          <cell r="S2015">
            <v>0</v>
          </cell>
          <cell r="T2015">
            <v>0</v>
          </cell>
          <cell r="U2015">
            <v>0</v>
          </cell>
          <cell r="V2015">
            <v>311.86</v>
          </cell>
          <cell r="W2015">
            <v>0</v>
          </cell>
          <cell r="X2015">
            <v>0</v>
          </cell>
          <cell r="Y2015">
            <v>0</v>
          </cell>
          <cell r="Z2015">
            <v>0</v>
          </cell>
          <cell r="AA2015">
            <v>0</v>
          </cell>
          <cell r="AB2015">
            <v>0</v>
          </cell>
          <cell r="AC2015">
            <v>0</v>
          </cell>
          <cell r="AD2015">
            <v>0</v>
          </cell>
        </row>
        <row r="2016">
          <cell r="B2016" t="str">
            <v>KITSAP CO -REGULATEDROLLOFFCPHAUL25</v>
          </cell>
          <cell r="J2016" t="str">
            <v>CPHAUL25</v>
          </cell>
          <cell r="K2016" t="str">
            <v>25YD COMPACTOR-HAUL</v>
          </cell>
          <cell r="S2016">
            <v>0</v>
          </cell>
          <cell r="T2016">
            <v>0</v>
          </cell>
          <cell r="U2016">
            <v>0</v>
          </cell>
          <cell r="V2016">
            <v>341.38</v>
          </cell>
          <cell r="W2016">
            <v>0</v>
          </cell>
          <cell r="X2016">
            <v>0</v>
          </cell>
          <cell r="Y2016">
            <v>0</v>
          </cell>
          <cell r="Z2016">
            <v>0</v>
          </cell>
          <cell r="AA2016">
            <v>0</v>
          </cell>
          <cell r="AB2016">
            <v>0</v>
          </cell>
          <cell r="AC2016">
            <v>0</v>
          </cell>
          <cell r="AD2016">
            <v>0</v>
          </cell>
        </row>
        <row r="2017">
          <cell r="B2017" t="str">
            <v>KITSAP CO -REGULATEDROLLOFFCPHAUL30</v>
          </cell>
          <cell r="J2017" t="str">
            <v>CPHAUL30</v>
          </cell>
          <cell r="K2017" t="str">
            <v>30YD COMPACTOR-HAUL</v>
          </cell>
          <cell r="S2017">
            <v>0</v>
          </cell>
          <cell r="T2017">
            <v>0</v>
          </cell>
          <cell r="U2017">
            <v>0</v>
          </cell>
          <cell r="V2017">
            <v>389.2</v>
          </cell>
          <cell r="W2017">
            <v>0</v>
          </cell>
          <cell r="X2017">
            <v>0</v>
          </cell>
          <cell r="Y2017">
            <v>0</v>
          </cell>
          <cell r="Z2017">
            <v>0</v>
          </cell>
          <cell r="AA2017">
            <v>0</v>
          </cell>
          <cell r="AB2017">
            <v>0</v>
          </cell>
          <cell r="AC2017">
            <v>0</v>
          </cell>
          <cell r="AD2017">
            <v>0</v>
          </cell>
        </row>
        <row r="2018">
          <cell r="B2018" t="str">
            <v>KITSAP CO -REGULATEDROLLOFFCPHAUL35</v>
          </cell>
          <cell r="J2018" t="str">
            <v>CPHAUL35</v>
          </cell>
          <cell r="K2018" t="str">
            <v>35YD COMPACTOR-HAUL</v>
          </cell>
          <cell r="S2018">
            <v>0</v>
          </cell>
          <cell r="T2018">
            <v>0</v>
          </cell>
          <cell r="U2018">
            <v>0</v>
          </cell>
          <cell r="V2018">
            <v>448.18</v>
          </cell>
          <cell r="W2018">
            <v>0</v>
          </cell>
          <cell r="X2018">
            <v>0</v>
          </cell>
          <cell r="Y2018">
            <v>0</v>
          </cell>
          <cell r="Z2018">
            <v>0</v>
          </cell>
          <cell r="AA2018">
            <v>0</v>
          </cell>
          <cell r="AB2018">
            <v>0</v>
          </cell>
          <cell r="AC2018">
            <v>0</v>
          </cell>
          <cell r="AD2018">
            <v>0</v>
          </cell>
        </row>
        <row r="2019">
          <cell r="B2019" t="str">
            <v>KITSAP CO -REGULATEDROLLOFFDISPOLY-TON</v>
          </cell>
          <cell r="J2019" t="str">
            <v>DISPOLY-TON</v>
          </cell>
          <cell r="K2019" t="str">
            <v>OLYMPIC LANDFILL PER TON</v>
          </cell>
          <cell r="S2019">
            <v>0</v>
          </cell>
          <cell r="T2019">
            <v>0</v>
          </cell>
          <cell r="U2019">
            <v>0</v>
          </cell>
          <cell r="V2019">
            <v>6517.09</v>
          </cell>
          <cell r="W2019">
            <v>0</v>
          </cell>
          <cell r="X2019">
            <v>0</v>
          </cell>
          <cell r="Y2019">
            <v>0</v>
          </cell>
          <cell r="Z2019">
            <v>0</v>
          </cell>
          <cell r="AA2019">
            <v>0</v>
          </cell>
          <cell r="AB2019">
            <v>0</v>
          </cell>
          <cell r="AC2019">
            <v>0</v>
          </cell>
          <cell r="AD2019">
            <v>0</v>
          </cell>
        </row>
        <row r="2020">
          <cell r="B2020" t="str">
            <v>KITSAP CO -REGULATEDROLLOFFRODEL</v>
          </cell>
          <cell r="J2020" t="str">
            <v>RODEL</v>
          </cell>
          <cell r="K2020" t="str">
            <v>ROLL OFF-DELIVERY</v>
          </cell>
          <cell r="S2020">
            <v>0</v>
          </cell>
          <cell r="T2020">
            <v>0</v>
          </cell>
          <cell r="U2020">
            <v>0</v>
          </cell>
          <cell r="V2020">
            <v>857.56</v>
          </cell>
          <cell r="W2020">
            <v>0</v>
          </cell>
          <cell r="X2020">
            <v>0</v>
          </cell>
          <cell r="Y2020">
            <v>0</v>
          </cell>
          <cell r="Z2020">
            <v>0</v>
          </cell>
          <cell r="AA2020">
            <v>0</v>
          </cell>
          <cell r="AB2020">
            <v>0</v>
          </cell>
          <cell r="AC2020">
            <v>0</v>
          </cell>
          <cell r="AD2020">
            <v>0</v>
          </cell>
        </row>
        <row r="2021">
          <cell r="B2021" t="str">
            <v>KITSAP CO -REGULATEDROLLOFFROHAUL10T</v>
          </cell>
          <cell r="J2021" t="str">
            <v>ROHAUL10T</v>
          </cell>
          <cell r="K2021" t="str">
            <v>ROHAUL10T</v>
          </cell>
          <cell r="S2021">
            <v>0</v>
          </cell>
          <cell r="T2021">
            <v>0</v>
          </cell>
          <cell r="U2021">
            <v>0</v>
          </cell>
          <cell r="V2021">
            <v>167.86</v>
          </cell>
          <cell r="W2021">
            <v>0</v>
          </cell>
          <cell r="X2021">
            <v>0</v>
          </cell>
          <cell r="Y2021">
            <v>0</v>
          </cell>
          <cell r="Z2021">
            <v>0</v>
          </cell>
          <cell r="AA2021">
            <v>0</v>
          </cell>
          <cell r="AB2021">
            <v>0</v>
          </cell>
          <cell r="AC2021">
            <v>0</v>
          </cell>
          <cell r="AD2021">
            <v>0</v>
          </cell>
        </row>
        <row r="2022">
          <cell r="B2022" t="str">
            <v>KITSAP CO -REGULATEDROLLOFFROHAUL20</v>
          </cell>
          <cell r="J2022" t="str">
            <v>ROHAUL20</v>
          </cell>
          <cell r="K2022" t="str">
            <v>20YD ROLL OFF-HAUL</v>
          </cell>
          <cell r="S2022">
            <v>0</v>
          </cell>
          <cell r="T2022">
            <v>0</v>
          </cell>
          <cell r="U2022">
            <v>0</v>
          </cell>
          <cell r="V2022">
            <v>487.4</v>
          </cell>
          <cell r="W2022">
            <v>0</v>
          </cell>
          <cell r="X2022">
            <v>0</v>
          </cell>
          <cell r="Y2022">
            <v>0</v>
          </cell>
          <cell r="Z2022">
            <v>0</v>
          </cell>
          <cell r="AA2022">
            <v>0</v>
          </cell>
          <cell r="AB2022">
            <v>0</v>
          </cell>
          <cell r="AC2022">
            <v>0</v>
          </cell>
          <cell r="AD2022">
            <v>0</v>
          </cell>
        </row>
        <row r="2023">
          <cell r="B2023" t="str">
            <v>KITSAP CO -REGULATEDROLLOFFROHAUL20T</v>
          </cell>
          <cell r="J2023" t="str">
            <v>ROHAUL20T</v>
          </cell>
          <cell r="K2023" t="str">
            <v>20YD ROLL OFF TEMP HAUL</v>
          </cell>
          <cell r="S2023">
            <v>0</v>
          </cell>
          <cell r="T2023">
            <v>0</v>
          </cell>
          <cell r="U2023">
            <v>0</v>
          </cell>
          <cell r="V2023">
            <v>682.36</v>
          </cell>
          <cell r="W2023">
            <v>0</v>
          </cell>
          <cell r="X2023">
            <v>0</v>
          </cell>
          <cell r="Y2023">
            <v>0</v>
          </cell>
          <cell r="Z2023">
            <v>0</v>
          </cell>
          <cell r="AA2023">
            <v>0</v>
          </cell>
          <cell r="AB2023">
            <v>0</v>
          </cell>
          <cell r="AC2023">
            <v>0</v>
          </cell>
          <cell r="AD2023">
            <v>0</v>
          </cell>
        </row>
        <row r="2024">
          <cell r="B2024" t="str">
            <v>KITSAP CO -REGULATEDROLLOFFROHAUL40</v>
          </cell>
          <cell r="J2024" t="str">
            <v>ROHAUL40</v>
          </cell>
          <cell r="K2024" t="str">
            <v>40YD ROLL OFF-HAUL</v>
          </cell>
          <cell r="S2024">
            <v>0</v>
          </cell>
          <cell r="T2024">
            <v>0</v>
          </cell>
          <cell r="U2024">
            <v>0</v>
          </cell>
          <cell r="V2024">
            <v>165.74</v>
          </cell>
          <cell r="W2024">
            <v>0</v>
          </cell>
          <cell r="X2024">
            <v>0</v>
          </cell>
          <cell r="Y2024">
            <v>0</v>
          </cell>
          <cell r="Z2024">
            <v>0</v>
          </cell>
          <cell r="AA2024">
            <v>0</v>
          </cell>
          <cell r="AB2024">
            <v>0</v>
          </cell>
          <cell r="AC2024">
            <v>0</v>
          </cell>
          <cell r="AD2024">
            <v>0</v>
          </cell>
        </row>
        <row r="2025">
          <cell r="B2025" t="str">
            <v>KITSAP CO -REGULATEDROLLOFFROHAUL40T</v>
          </cell>
          <cell r="J2025" t="str">
            <v>ROHAUL40T</v>
          </cell>
          <cell r="K2025" t="str">
            <v>40YD ROLL OFF TEMP HAUL</v>
          </cell>
          <cell r="S2025">
            <v>0</v>
          </cell>
          <cell r="T2025">
            <v>0</v>
          </cell>
          <cell r="U2025">
            <v>0</v>
          </cell>
          <cell r="V2025">
            <v>497.22</v>
          </cell>
          <cell r="W2025">
            <v>0</v>
          </cell>
          <cell r="X2025">
            <v>0</v>
          </cell>
          <cell r="Y2025">
            <v>0</v>
          </cell>
          <cell r="Z2025">
            <v>0</v>
          </cell>
          <cell r="AA2025">
            <v>0</v>
          </cell>
          <cell r="AB2025">
            <v>0</v>
          </cell>
          <cell r="AC2025">
            <v>0</v>
          </cell>
          <cell r="AD2025">
            <v>0</v>
          </cell>
        </row>
        <row r="2026">
          <cell r="B2026" t="str">
            <v>KITSAP CO -REGULATEDROLLOFFROMILE</v>
          </cell>
          <cell r="J2026" t="str">
            <v>ROMILE</v>
          </cell>
          <cell r="K2026" t="str">
            <v>ROLL OFF-MILEAGE</v>
          </cell>
          <cell r="S2026">
            <v>0</v>
          </cell>
          <cell r="T2026">
            <v>0</v>
          </cell>
          <cell r="U2026">
            <v>0</v>
          </cell>
          <cell r="V2026">
            <v>97.2</v>
          </cell>
          <cell r="W2026">
            <v>0</v>
          </cell>
          <cell r="X2026">
            <v>0</v>
          </cell>
          <cell r="Y2026">
            <v>0</v>
          </cell>
          <cell r="Z2026">
            <v>0</v>
          </cell>
          <cell r="AA2026">
            <v>0</v>
          </cell>
          <cell r="AB2026">
            <v>0</v>
          </cell>
          <cell r="AC2026">
            <v>0</v>
          </cell>
          <cell r="AD2026">
            <v>0</v>
          </cell>
        </row>
        <row r="2027">
          <cell r="B2027" t="str">
            <v>KITSAP CO -REGULATEDROLLOFFRORENT10D</v>
          </cell>
          <cell r="J2027" t="str">
            <v>RORENT10D</v>
          </cell>
          <cell r="K2027" t="str">
            <v>10YD ROLL OFF DAILY RENT</v>
          </cell>
          <cell r="S2027">
            <v>0</v>
          </cell>
          <cell r="T2027">
            <v>0</v>
          </cell>
          <cell r="U2027">
            <v>0</v>
          </cell>
          <cell r="V2027">
            <v>130.19999999999999</v>
          </cell>
          <cell r="W2027">
            <v>0</v>
          </cell>
          <cell r="X2027">
            <v>0</v>
          </cell>
          <cell r="Y2027">
            <v>0</v>
          </cell>
          <cell r="Z2027">
            <v>0</v>
          </cell>
          <cell r="AA2027">
            <v>0</v>
          </cell>
          <cell r="AB2027">
            <v>0</v>
          </cell>
          <cell r="AC2027">
            <v>0</v>
          </cell>
          <cell r="AD2027">
            <v>0</v>
          </cell>
        </row>
        <row r="2028">
          <cell r="B2028" t="str">
            <v>KITSAP CO -REGULATEDROLLOFFRORENT20D</v>
          </cell>
          <cell r="J2028" t="str">
            <v>RORENT20D</v>
          </cell>
          <cell r="K2028" t="str">
            <v>20YD ROLL OFF-DAILY RENT</v>
          </cell>
          <cell r="S2028">
            <v>0</v>
          </cell>
          <cell r="T2028">
            <v>0</v>
          </cell>
          <cell r="U2028">
            <v>0</v>
          </cell>
          <cell r="V2028">
            <v>246.41</v>
          </cell>
          <cell r="W2028">
            <v>0</v>
          </cell>
          <cell r="X2028">
            <v>0</v>
          </cell>
          <cell r="Y2028">
            <v>0</v>
          </cell>
          <cell r="Z2028">
            <v>0</v>
          </cell>
          <cell r="AA2028">
            <v>0</v>
          </cell>
          <cell r="AB2028">
            <v>0</v>
          </cell>
          <cell r="AC2028">
            <v>0</v>
          </cell>
          <cell r="AD2028">
            <v>0</v>
          </cell>
        </row>
        <row r="2029">
          <cell r="B2029" t="str">
            <v>KITSAP CO -REGULATEDROLLOFFRORENT40D</v>
          </cell>
          <cell r="J2029" t="str">
            <v>RORENT40D</v>
          </cell>
          <cell r="K2029" t="str">
            <v>40YD ROLL OFF-DAILY RENT</v>
          </cell>
          <cell r="S2029">
            <v>0</v>
          </cell>
          <cell r="T2029">
            <v>0</v>
          </cell>
          <cell r="U2029">
            <v>0</v>
          </cell>
          <cell r="V2029">
            <v>302.72000000000003</v>
          </cell>
          <cell r="W2029">
            <v>0</v>
          </cell>
          <cell r="X2029">
            <v>0</v>
          </cell>
          <cell r="Y2029">
            <v>0</v>
          </cell>
          <cell r="Z2029">
            <v>0</v>
          </cell>
          <cell r="AA2029">
            <v>0</v>
          </cell>
          <cell r="AB2029">
            <v>0</v>
          </cell>
          <cell r="AC2029">
            <v>0</v>
          </cell>
          <cell r="AD2029">
            <v>0</v>
          </cell>
        </row>
        <row r="2030">
          <cell r="B2030" t="str">
            <v>KITSAP CO -REGULATEDSURCFUEL-COM MASON</v>
          </cell>
          <cell r="J2030" t="str">
            <v>FUEL-COM MASON</v>
          </cell>
          <cell r="K2030" t="str">
            <v>FUEL &amp; MATERIAL SURCHARGE</v>
          </cell>
          <cell r="S2030">
            <v>0</v>
          </cell>
          <cell r="T2030">
            <v>0</v>
          </cell>
          <cell r="U2030">
            <v>0</v>
          </cell>
          <cell r="V2030">
            <v>0</v>
          </cell>
          <cell r="W2030">
            <v>0</v>
          </cell>
          <cell r="X2030">
            <v>0</v>
          </cell>
          <cell r="Y2030">
            <v>0</v>
          </cell>
          <cell r="Z2030">
            <v>0</v>
          </cell>
          <cell r="AA2030">
            <v>0</v>
          </cell>
          <cell r="AB2030">
            <v>0</v>
          </cell>
          <cell r="AC2030">
            <v>0</v>
          </cell>
          <cell r="AD2030">
            <v>0</v>
          </cell>
        </row>
        <row r="2031">
          <cell r="B2031" t="str">
            <v>KITSAP CO -REGULATEDSURCFUEL-RES MASON</v>
          </cell>
          <cell r="J2031" t="str">
            <v>FUEL-RES MASON</v>
          </cell>
          <cell r="K2031" t="str">
            <v>FUEL &amp; MATERIAL SURCHARGE</v>
          </cell>
          <cell r="S2031">
            <v>0</v>
          </cell>
          <cell r="T2031">
            <v>0</v>
          </cell>
          <cell r="U2031">
            <v>0</v>
          </cell>
          <cell r="V2031">
            <v>0</v>
          </cell>
          <cell r="W2031">
            <v>0</v>
          </cell>
          <cell r="X2031">
            <v>0</v>
          </cell>
          <cell r="Y2031">
            <v>0</v>
          </cell>
          <cell r="Z2031">
            <v>0</v>
          </cell>
          <cell r="AA2031">
            <v>0</v>
          </cell>
          <cell r="AB2031">
            <v>0</v>
          </cell>
          <cell r="AC2031">
            <v>0</v>
          </cell>
          <cell r="AD2031">
            <v>0</v>
          </cell>
        </row>
        <row r="2032">
          <cell r="B2032" t="str">
            <v>KITSAP CO -REGULATEDSURCFUEL-COM MASON</v>
          </cell>
          <cell r="J2032" t="str">
            <v>FUEL-COM MASON</v>
          </cell>
          <cell r="K2032" t="str">
            <v>FUEL &amp; MATERIAL SURCHARGE</v>
          </cell>
          <cell r="S2032">
            <v>0</v>
          </cell>
          <cell r="T2032">
            <v>0</v>
          </cell>
          <cell r="U2032">
            <v>0</v>
          </cell>
          <cell r="V2032">
            <v>0</v>
          </cell>
          <cell r="W2032">
            <v>0</v>
          </cell>
          <cell r="X2032">
            <v>0</v>
          </cell>
          <cell r="Y2032">
            <v>0</v>
          </cell>
          <cell r="Z2032">
            <v>0</v>
          </cell>
          <cell r="AA2032">
            <v>0</v>
          </cell>
          <cell r="AB2032">
            <v>0</v>
          </cell>
          <cell r="AC2032">
            <v>0</v>
          </cell>
          <cell r="AD2032">
            <v>0</v>
          </cell>
        </row>
        <row r="2033">
          <cell r="B2033" t="str">
            <v>KITSAP CO -REGULATEDSURCFUEL-RECY MASON</v>
          </cell>
          <cell r="J2033" t="str">
            <v>FUEL-RECY MASON</v>
          </cell>
          <cell r="K2033" t="str">
            <v>FUEL &amp; MATERIAL SURCHARGE</v>
          </cell>
          <cell r="S2033">
            <v>0</v>
          </cell>
          <cell r="T2033">
            <v>0</v>
          </cell>
          <cell r="U2033">
            <v>0</v>
          </cell>
          <cell r="V2033">
            <v>0</v>
          </cell>
          <cell r="W2033">
            <v>0</v>
          </cell>
          <cell r="X2033">
            <v>0</v>
          </cell>
          <cell r="Y2033">
            <v>0</v>
          </cell>
          <cell r="Z2033">
            <v>0</v>
          </cell>
          <cell r="AA2033">
            <v>0</v>
          </cell>
          <cell r="AB2033">
            <v>0</v>
          </cell>
          <cell r="AC2033">
            <v>0</v>
          </cell>
          <cell r="AD2033">
            <v>0</v>
          </cell>
        </row>
        <row r="2034">
          <cell r="B2034" t="str">
            <v>KITSAP CO -REGULATEDSURCFUEL-RES MASON</v>
          </cell>
          <cell r="J2034" t="str">
            <v>FUEL-RES MASON</v>
          </cell>
          <cell r="K2034" t="str">
            <v>FUEL &amp; MATERIAL SURCHARGE</v>
          </cell>
          <cell r="S2034">
            <v>0</v>
          </cell>
          <cell r="T2034">
            <v>0</v>
          </cell>
          <cell r="U2034">
            <v>0</v>
          </cell>
          <cell r="V2034">
            <v>0</v>
          </cell>
          <cell r="W2034">
            <v>0</v>
          </cell>
          <cell r="X2034">
            <v>0</v>
          </cell>
          <cell r="Y2034">
            <v>0</v>
          </cell>
          <cell r="Z2034">
            <v>0</v>
          </cell>
          <cell r="AA2034">
            <v>0</v>
          </cell>
          <cell r="AB2034">
            <v>0</v>
          </cell>
          <cell r="AC2034">
            <v>0</v>
          </cell>
          <cell r="AD2034">
            <v>0</v>
          </cell>
        </row>
        <row r="2035">
          <cell r="B2035" t="str">
            <v>KITSAP CO -REGULATEDSURCFUEL-RO MASON</v>
          </cell>
          <cell r="J2035" t="str">
            <v>FUEL-RO MASON</v>
          </cell>
          <cell r="K2035" t="str">
            <v>FUEL &amp; MATERIAL SURCHARGE</v>
          </cell>
          <cell r="S2035">
            <v>0</v>
          </cell>
          <cell r="T2035">
            <v>0</v>
          </cell>
          <cell r="U2035">
            <v>0</v>
          </cell>
          <cell r="V2035">
            <v>0</v>
          </cell>
          <cell r="W2035">
            <v>0</v>
          </cell>
          <cell r="X2035">
            <v>0</v>
          </cell>
          <cell r="Y2035">
            <v>0</v>
          </cell>
          <cell r="Z2035">
            <v>0</v>
          </cell>
          <cell r="AA2035">
            <v>0</v>
          </cell>
          <cell r="AB2035">
            <v>0</v>
          </cell>
          <cell r="AC2035">
            <v>0</v>
          </cell>
          <cell r="AD2035">
            <v>0</v>
          </cell>
        </row>
        <row r="2036">
          <cell r="B2036" t="str">
            <v>KITSAP CO -REGULATEDSURCFUEL-RECY MASON</v>
          </cell>
          <cell r="J2036" t="str">
            <v>FUEL-RECY MASON</v>
          </cell>
          <cell r="K2036" t="str">
            <v>FUEL &amp; MATERIAL SURCHARGE</v>
          </cell>
          <cell r="S2036">
            <v>0</v>
          </cell>
          <cell r="T2036">
            <v>0</v>
          </cell>
          <cell r="U2036">
            <v>0</v>
          </cell>
          <cell r="V2036">
            <v>0</v>
          </cell>
          <cell r="W2036">
            <v>0</v>
          </cell>
          <cell r="X2036">
            <v>0</v>
          </cell>
          <cell r="Y2036">
            <v>0</v>
          </cell>
          <cell r="Z2036">
            <v>0</v>
          </cell>
          <cell r="AA2036">
            <v>0</v>
          </cell>
          <cell r="AB2036">
            <v>0</v>
          </cell>
          <cell r="AC2036">
            <v>0</v>
          </cell>
          <cell r="AD2036">
            <v>0</v>
          </cell>
        </row>
        <row r="2037">
          <cell r="B2037" t="str">
            <v>KITSAP CO -REGULATEDSURCFUEL-RES MASON</v>
          </cell>
          <cell r="J2037" t="str">
            <v>FUEL-RES MASON</v>
          </cell>
          <cell r="K2037" t="str">
            <v>FUEL &amp; MATERIAL SURCHARGE</v>
          </cell>
          <cell r="S2037">
            <v>0</v>
          </cell>
          <cell r="T2037">
            <v>0</v>
          </cell>
          <cell r="U2037">
            <v>0</v>
          </cell>
          <cell r="V2037">
            <v>0</v>
          </cell>
          <cell r="W2037">
            <v>0</v>
          </cell>
          <cell r="X2037">
            <v>0</v>
          </cell>
          <cell r="Y2037">
            <v>0</v>
          </cell>
          <cell r="Z2037">
            <v>0</v>
          </cell>
          <cell r="AA2037">
            <v>0</v>
          </cell>
          <cell r="AB2037">
            <v>0</v>
          </cell>
          <cell r="AC2037">
            <v>0</v>
          </cell>
          <cell r="AD2037">
            <v>0</v>
          </cell>
        </row>
        <row r="2038">
          <cell r="B2038" t="str">
            <v>KITSAP CO -REGULATEDSURCFUEL-COM MASON</v>
          </cell>
          <cell r="J2038" t="str">
            <v>FUEL-COM MASON</v>
          </cell>
          <cell r="K2038" t="str">
            <v>FUEL &amp; MATERIAL SURCHARGE</v>
          </cell>
          <cell r="S2038">
            <v>0</v>
          </cell>
          <cell r="T2038">
            <v>0</v>
          </cell>
          <cell r="U2038">
            <v>0</v>
          </cell>
          <cell r="V2038">
            <v>0</v>
          </cell>
          <cell r="W2038">
            <v>0</v>
          </cell>
          <cell r="X2038">
            <v>0</v>
          </cell>
          <cell r="Y2038">
            <v>0</v>
          </cell>
          <cell r="Z2038">
            <v>0</v>
          </cell>
          <cell r="AA2038">
            <v>0</v>
          </cell>
          <cell r="AB2038">
            <v>0</v>
          </cell>
          <cell r="AC2038">
            <v>0</v>
          </cell>
          <cell r="AD2038">
            <v>0</v>
          </cell>
        </row>
        <row r="2039">
          <cell r="B2039" t="str">
            <v>KITSAP CO -REGULATEDSURCFUEL-RECY MASON</v>
          </cell>
          <cell r="J2039" t="str">
            <v>FUEL-RECY MASON</v>
          </cell>
          <cell r="K2039" t="str">
            <v>FUEL &amp; MATERIAL SURCHARGE</v>
          </cell>
          <cell r="S2039">
            <v>0</v>
          </cell>
          <cell r="T2039">
            <v>0</v>
          </cell>
          <cell r="U2039">
            <v>0</v>
          </cell>
          <cell r="V2039">
            <v>0</v>
          </cell>
          <cell r="W2039">
            <v>0</v>
          </cell>
          <cell r="X2039">
            <v>0</v>
          </cell>
          <cell r="Y2039">
            <v>0</v>
          </cell>
          <cell r="Z2039">
            <v>0</v>
          </cell>
          <cell r="AA2039">
            <v>0</v>
          </cell>
          <cell r="AB2039">
            <v>0</v>
          </cell>
          <cell r="AC2039">
            <v>0</v>
          </cell>
          <cell r="AD2039">
            <v>0</v>
          </cell>
        </row>
        <row r="2040">
          <cell r="B2040" t="str">
            <v>KITSAP CO -REGULATEDSURCFUEL-RES MASON</v>
          </cell>
          <cell r="J2040" t="str">
            <v>FUEL-RES MASON</v>
          </cell>
          <cell r="K2040" t="str">
            <v>FUEL &amp; MATERIAL SURCHARGE</v>
          </cell>
          <cell r="S2040">
            <v>0</v>
          </cell>
          <cell r="T2040">
            <v>0</v>
          </cell>
          <cell r="U2040">
            <v>0</v>
          </cell>
          <cell r="V2040">
            <v>0</v>
          </cell>
          <cell r="W2040">
            <v>0</v>
          </cell>
          <cell r="X2040">
            <v>0</v>
          </cell>
          <cell r="Y2040">
            <v>0</v>
          </cell>
          <cell r="Z2040">
            <v>0</v>
          </cell>
          <cell r="AA2040">
            <v>0</v>
          </cell>
          <cell r="AB2040">
            <v>0</v>
          </cell>
          <cell r="AC2040">
            <v>0</v>
          </cell>
          <cell r="AD2040">
            <v>0</v>
          </cell>
        </row>
        <row r="2041">
          <cell r="B2041" t="str">
            <v>KITSAP CO -REGULATEDSURCFUEL-RO MASON</v>
          </cell>
          <cell r="J2041" t="str">
            <v>FUEL-RO MASON</v>
          </cell>
          <cell r="K2041" t="str">
            <v>FUEL &amp; MATERIAL SURCHARGE</v>
          </cell>
          <cell r="S2041">
            <v>0</v>
          </cell>
          <cell r="T2041">
            <v>0</v>
          </cell>
          <cell r="U2041">
            <v>0</v>
          </cell>
          <cell r="V2041">
            <v>0</v>
          </cell>
          <cell r="W2041">
            <v>0</v>
          </cell>
          <cell r="X2041">
            <v>0</v>
          </cell>
          <cell r="Y2041">
            <v>0</v>
          </cell>
          <cell r="Z2041">
            <v>0</v>
          </cell>
          <cell r="AA2041">
            <v>0</v>
          </cell>
          <cell r="AB2041">
            <v>0</v>
          </cell>
          <cell r="AC2041">
            <v>0</v>
          </cell>
          <cell r="AD2041">
            <v>0</v>
          </cell>
        </row>
        <row r="2042">
          <cell r="B2042" t="str">
            <v>KITSAP CO -REGULATEDTAXESREF</v>
          </cell>
          <cell r="J2042" t="str">
            <v>REF</v>
          </cell>
          <cell r="K2042" t="str">
            <v>3.6% WA Refuse Tax</v>
          </cell>
          <cell r="S2042">
            <v>0</v>
          </cell>
          <cell r="T2042">
            <v>0</v>
          </cell>
          <cell r="U2042">
            <v>0</v>
          </cell>
          <cell r="V2042">
            <v>-0.08</v>
          </cell>
          <cell r="W2042">
            <v>0</v>
          </cell>
          <cell r="X2042">
            <v>0</v>
          </cell>
          <cell r="Y2042">
            <v>0</v>
          </cell>
          <cell r="Z2042">
            <v>0</v>
          </cell>
          <cell r="AA2042">
            <v>0</v>
          </cell>
          <cell r="AB2042">
            <v>0</v>
          </cell>
          <cell r="AC2042">
            <v>0</v>
          </cell>
          <cell r="AD2042">
            <v>0</v>
          </cell>
        </row>
        <row r="2043">
          <cell r="B2043" t="str">
            <v>KITSAP CO -REGULATEDTAXESREF</v>
          </cell>
          <cell r="J2043" t="str">
            <v>REF</v>
          </cell>
          <cell r="K2043" t="str">
            <v>3.6% WA Refuse Tax</v>
          </cell>
          <cell r="S2043">
            <v>0</v>
          </cell>
          <cell r="T2043">
            <v>0</v>
          </cell>
          <cell r="U2043">
            <v>0</v>
          </cell>
          <cell r="V2043">
            <v>872.87</v>
          </cell>
          <cell r="W2043">
            <v>0</v>
          </cell>
          <cell r="X2043">
            <v>0</v>
          </cell>
          <cell r="Y2043">
            <v>0</v>
          </cell>
          <cell r="Z2043">
            <v>0</v>
          </cell>
          <cell r="AA2043">
            <v>0</v>
          </cell>
          <cell r="AB2043">
            <v>0</v>
          </cell>
          <cell r="AC2043">
            <v>0</v>
          </cell>
          <cell r="AD2043">
            <v>0</v>
          </cell>
        </row>
        <row r="2044">
          <cell r="B2044" t="str">
            <v>KITSAP CO -REGULATEDTAXESSALES TAX</v>
          </cell>
          <cell r="J2044" t="str">
            <v>SALES TAX</v>
          </cell>
          <cell r="K2044" t="str">
            <v>8.5% Sales Tax</v>
          </cell>
          <cell r="S2044">
            <v>0</v>
          </cell>
          <cell r="T2044">
            <v>0</v>
          </cell>
          <cell r="U2044">
            <v>0</v>
          </cell>
          <cell r="V2044">
            <v>281.82</v>
          </cell>
          <cell r="W2044">
            <v>0</v>
          </cell>
          <cell r="X2044">
            <v>0</v>
          </cell>
          <cell r="Y2044">
            <v>0</v>
          </cell>
          <cell r="Z2044">
            <v>0</v>
          </cell>
          <cell r="AA2044">
            <v>0</v>
          </cell>
          <cell r="AB2044">
            <v>0</v>
          </cell>
          <cell r="AC2044">
            <v>0</v>
          </cell>
          <cell r="AD2044">
            <v>0</v>
          </cell>
        </row>
        <row r="2045">
          <cell r="B2045" t="str">
            <v>KITSAP CO -REGULATEDTAXESREF</v>
          </cell>
          <cell r="J2045" t="str">
            <v>REF</v>
          </cell>
          <cell r="K2045" t="str">
            <v>3.6% WA Refuse Tax</v>
          </cell>
          <cell r="S2045">
            <v>0</v>
          </cell>
          <cell r="T2045">
            <v>0</v>
          </cell>
          <cell r="U2045">
            <v>0</v>
          </cell>
          <cell r="V2045">
            <v>43.96</v>
          </cell>
          <cell r="W2045">
            <v>0</v>
          </cell>
          <cell r="X2045">
            <v>0</v>
          </cell>
          <cell r="Y2045">
            <v>0</v>
          </cell>
          <cell r="Z2045">
            <v>0</v>
          </cell>
          <cell r="AA2045">
            <v>0</v>
          </cell>
          <cell r="AB2045">
            <v>0</v>
          </cell>
          <cell r="AC2045">
            <v>0</v>
          </cell>
          <cell r="AD2045">
            <v>0</v>
          </cell>
        </row>
        <row r="2046">
          <cell r="B2046" t="str">
            <v>KITSAP CO -REGULATEDTAXESREF</v>
          </cell>
          <cell r="J2046" t="str">
            <v>REF</v>
          </cell>
          <cell r="K2046" t="str">
            <v>3.6% WA Refuse Tax</v>
          </cell>
          <cell r="S2046">
            <v>0</v>
          </cell>
          <cell r="T2046">
            <v>0</v>
          </cell>
          <cell r="U2046">
            <v>0</v>
          </cell>
          <cell r="V2046">
            <v>17.53</v>
          </cell>
          <cell r="W2046">
            <v>0</v>
          </cell>
          <cell r="X2046">
            <v>0</v>
          </cell>
          <cell r="Y2046">
            <v>0</v>
          </cell>
          <cell r="Z2046">
            <v>0</v>
          </cell>
          <cell r="AA2046">
            <v>0</v>
          </cell>
          <cell r="AB2046">
            <v>0</v>
          </cell>
          <cell r="AC2046">
            <v>0</v>
          </cell>
          <cell r="AD2046">
            <v>0</v>
          </cell>
        </row>
        <row r="2047">
          <cell r="B2047" t="str">
            <v>KITSAP CO -REGULATEDTAXESSALES TAX</v>
          </cell>
          <cell r="J2047" t="str">
            <v>SALES TAX</v>
          </cell>
          <cell r="K2047" t="str">
            <v>8.5% Sales Tax</v>
          </cell>
          <cell r="S2047">
            <v>0</v>
          </cell>
          <cell r="T2047">
            <v>0</v>
          </cell>
          <cell r="U2047">
            <v>0</v>
          </cell>
          <cell r="V2047">
            <v>1.62</v>
          </cell>
          <cell r="W2047">
            <v>0</v>
          </cell>
          <cell r="X2047">
            <v>0</v>
          </cell>
          <cell r="Y2047">
            <v>0</v>
          </cell>
          <cell r="Z2047">
            <v>0</v>
          </cell>
          <cell r="AA2047">
            <v>0</v>
          </cell>
          <cell r="AB2047">
            <v>0</v>
          </cell>
          <cell r="AC2047">
            <v>0</v>
          </cell>
          <cell r="AD2047">
            <v>0</v>
          </cell>
        </row>
        <row r="2048">
          <cell r="B2048" t="str">
            <v>KITSAP CO -REGULATEDTAXESREF</v>
          </cell>
          <cell r="J2048" t="str">
            <v>REF</v>
          </cell>
          <cell r="K2048" t="str">
            <v>3.6% WA Refuse Tax</v>
          </cell>
          <cell r="S2048">
            <v>0</v>
          </cell>
          <cell r="T2048">
            <v>0</v>
          </cell>
          <cell r="U2048">
            <v>0</v>
          </cell>
          <cell r="V2048">
            <v>324.04000000000002</v>
          </cell>
          <cell r="W2048">
            <v>0</v>
          </cell>
          <cell r="X2048">
            <v>0</v>
          </cell>
          <cell r="Y2048">
            <v>0</v>
          </cell>
          <cell r="Z2048">
            <v>0</v>
          </cell>
          <cell r="AA2048">
            <v>0</v>
          </cell>
          <cell r="AB2048">
            <v>0</v>
          </cell>
          <cell r="AC2048">
            <v>0</v>
          </cell>
          <cell r="AD2048">
            <v>0</v>
          </cell>
        </row>
        <row r="2049">
          <cell r="B2049" t="str">
            <v>KITSAP CO -REGULATEDTAXESSALES TAX</v>
          </cell>
          <cell r="J2049" t="str">
            <v>SALES TAX</v>
          </cell>
          <cell r="K2049" t="str">
            <v>8.5% Sales Tax</v>
          </cell>
          <cell r="S2049">
            <v>0</v>
          </cell>
          <cell r="T2049">
            <v>0</v>
          </cell>
          <cell r="U2049">
            <v>0</v>
          </cell>
          <cell r="V2049">
            <v>224.31</v>
          </cell>
          <cell r="W2049">
            <v>0</v>
          </cell>
          <cell r="X2049">
            <v>0</v>
          </cell>
          <cell r="Y2049">
            <v>0</v>
          </cell>
          <cell r="Z2049">
            <v>0</v>
          </cell>
          <cell r="AA2049">
            <v>0</v>
          </cell>
          <cell r="AB2049">
            <v>0</v>
          </cell>
          <cell r="AC2049">
            <v>0</v>
          </cell>
          <cell r="AD2049">
            <v>0</v>
          </cell>
        </row>
        <row r="2050">
          <cell r="B2050" t="str">
            <v>KITSAP CO-UNREGULATEDACCOUNTING ADJUSTMENTSFINCHG</v>
          </cell>
          <cell r="J2050" t="str">
            <v>FINCHG</v>
          </cell>
          <cell r="K2050" t="str">
            <v>LATE FEE</v>
          </cell>
          <cell r="S2050">
            <v>0</v>
          </cell>
          <cell r="T2050">
            <v>0</v>
          </cell>
          <cell r="U2050">
            <v>0</v>
          </cell>
          <cell r="V2050">
            <v>6.99</v>
          </cell>
          <cell r="W2050">
            <v>0</v>
          </cell>
          <cell r="X2050">
            <v>0</v>
          </cell>
          <cell r="Y2050">
            <v>0</v>
          </cell>
          <cell r="Z2050">
            <v>0</v>
          </cell>
          <cell r="AA2050">
            <v>0</v>
          </cell>
          <cell r="AB2050">
            <v>0</v>
          </cell>
          <cell r="AC2050">
            <v>0</v>
          </cell>
          <cell r="AD2050">
            <v>0</v>
          </cell>
        </row>
        <row r="2051">
          <cell r="B2051" t="str">
            <v>KITSAP CO-UNREGULATEDCOMMERCIAL RECYCLE96CRCOGE1</v>
          </cell>
          <cell r="J2051" t="str">
            <v>96CRCOGE1</v>
          </cell>
          <cell r="K2051" t="str">
            <v>96 COMMINGLE WG-EOW</v>
          </cell>
          <cell r="S2051">
            <v>0</v>
          </cell>
          <cell r="T2051">
            <v>0</v>
          </cell>
          <cell r="U2051">
            <v>0</v>
          </cell>
          <cell r="V2051">
            <v>64.95</v>
          </cell>
          <cell r="W2051">
            <v>0</v>
          </cell>
          <cell r="X2051">
            <v>0</v>
          </cell>
          <cell r="Y2051">
            <v>0</v>
          </cell>
          <cell r="Z2051">
            <v>0</v>
          </cell>
          <cell r="AA2051">
            <v>0</v>
          </cell>
          <cell r="AB2051">
            <v>0</v>
          </cell>
          <cell r="AC2051">
            <v>0</v>
          </cell>
          <cell r="AD2051">
            <v>0</v>
          </cell>
        </row>
        <row r="2052">
          <cell r="B2052" t="str">
            <v>KITSAP CO-UNREGULATEDCOMMERCIAL RECYCLE96CRCOGM1</v>
          </cell>
          <cell r="J2052" t="str">
            <v>96CRCOGM1</v>
          </cell>
          <cell r="K2052" t="str">
            <v>96 COMMINGLE WGMNTHLY</v>
          </cell>
          <cell r="S2052">
            <v>0</v>
          </cell>
          <cell r="T2052">
            <v>0</v>
          </cell>
          <cell r="U2052">
            <v>0</v>
          </cell>
          <cell r="V2052">
            <v>83.35</v>
          </cell>
          <cell r="W2052">
            <v>0</v>
          </cell>
          <cell r="X2052">
            <v>0</v>
          </cell>
          <cell r="Y2052">
            <v>0</v>
          </cell>
          <cell r="Z2052">
            <v>0</v>
          </cell>
          <cell r="AA2052">
            <v>0</v>
          </cell>
          <cell r="AB2052">
            <v>0</v>
          </cell>
          <cell r="AC2052">
            <v>0</v>
          </cell>
          <cell r="AD2052">
            <v>0</v>
          </cell>
        </row>
        <row r="2053">
          <cell r="B2053" t="str">
            <v>KITSAP CO-UNREGULATEDCOMMERCIAL RECYCLE96CRCOGW1</v>
          </cell>
          <cell r="J2053" t="str">
            <v>96CRCOGW1</v>
          </cell>
          <cell r="K2053" t="str">
            <v>96 COMMINGLE WG-WEEKLY</v>
          </cell>
          <cell r="S2053">
            <v>0</v>
          </cell>
          <cell r="T2053">
            <v>0</v>
          </cell>
          <cell r="U2053">
            <v>0</v>
          </cell>
          <cell r="V2053">
            <v>533.75</v>
          </cell>
          <cell r="W2053">
            <v>0</v>
          </cell>
          <cell r="X2053">
            <v>0</v>
          </cell>
          <cell r="Y2053">
            <v>0</v>
          </cell>
          <cell r="Z2053">
            <v>0</v>
          </cell>
          <cell r="AA2053">
            <v>0</v>
          </cell>
          <cell r="AB2053">
            <v>0</v>
          </cell>
          <cell r="AC2053">
            <v>0</v>
          </cell>
          <cell r="AD2053">
            <v>0</v>
          </cell>
        </row>
        <row r="2054">
          <cell r="B2054" t="str">
            <v>KITSAP CO-UNREGULATEDCOMMERCIAL RECYCLE96CRCONGE1</v>
          </cell>
          <cell r="J2054" t="str">
            <v>96CRCONGE1</v>
          </cell>
          <cell r="K2054" t="str">
            <v>96 COMMINGLE NG-EOW</v>
          </cell>
          <cell r="S2054">
            <v>0</v>
          </cell>
          <cell r="T2054">
            <v>0</v>
          </cell>
          <cell r="U2054">
            <v>0</v>
          </cell>
          <cell r="V2054">
            <v>367.02</v>
          </cell>
          <cell r="W2054">
            <v>0</v>
          </cell>
          <cell r="X2054">
            <v>0</v>
          </cell>
          <cell r="Y2054">
            <v>0</v>
          </cell>
          <cell r="Z2054">
            <v>0</v>
          </cell>
          <cell r="AA2054">
            <v>0</v>
          </cell>
          <cell r="AB2054">
            <v>0</v>
          </cell>
          <cell r="AC2054">
            <v>0</v>
          </cell>
          <cell r="AD2054">
            <v>0</v>
          </cell>
        </row>
        <row r="2055">
          <cell r="B2055" t="str">
            <v>KITSAP CO-UNREGULATEDCOMMERCIAL RECYCLE96CRCONGM1</v>
          </cell>
          <cell r="J2055" t="str">
            <v>96CRCONGM1</v>
          </cell>
          <cell r="K2055" t="str">
            <v>96 COMMINGLE NG-MNTHLY</v>
          </cell>
          <cell r="S2055">
            <v>0</v>
          </cell>
          <cell r="T2055">
            <v>0</v>
          </cell>
          <cell r="U2055">
            <v>0</v>
          </cell>
          <cell r="V2055">
            <v>133.36000000000001</v>
          </cell>
          <cell r="W2055">
            <v>0</v>
          </cell>
          <cell r="X2055">
            <v>0</v>
          </cell>
          <cell r="Y2055">
            <v>0</v>
          </cell>
          <cell r="Z2055">
            <v>0</v>
          </cell>
          <cell r="AA2055">
            <v>0</v>
          </cell>
          <cell r="AB2055">
            <v>0</v>
          </cell>
          <cell r="AC2055">
            <v>0</v>
          </cell>
          <cell r="AD2055">
            <v>0</v>
          </cell>
        </row>
        <row r="2056">
          <cell r="B2056" t="str">
            <v>KITSAP CO-UNREGULATEDCOMMERCIAL RECYCLE96CRCONGW1</v>
          </cell>
          <cell r="J2056" t="str">
            <v>96CRCONGW1</v>
          </cell>
          <cell r="K2056" t="str">
            <v>96 COMMINGLE NG-WEEKLY</v>
          </cell>
          <cell r="S2056">
            <v>0</v>
          </cell>
          <cell r="T2056">
            <v>0</v>
          </cell>
          <cell r="U2056">
            <v>0</v>
          </cell>
          <cell r="V2056">
            <v>649.29</v>
          </cell>
          <cell r="W2056">
            <v>0</v>
          </cell>
          <cell r="X2056">
            <v>0</v>
          </cell>
          <cell r="Y2056">
            <v>0</v>
          </cell>
          <cell r="Z2056">
            <v>0</v>
          </cell>
          <cell r="AA2056">
            <v>0</v>
          </cell>
          <cell r="AB2056">
            <v>0</v>
          </cell>
          <cell r="AC2056">
            <v>0</v>
          </cell>
          <cell r="AD2056">
            <v>0</v>
          </cell>
        </row>
        <row r="2057">
          <cell r="B2057" t="str">
            <v xml:space="preserve">KITSAP CO-UNREGULATEDCOMMERCIAL RECYCLER2YDOCCE </v>
          </cell>
          <cell r="J2057" t="str">
            <v xml:space="preserve">R2YDOCCE </v>
          </cell>
          <cell r="K2057" t="str">
            <v>2YD OCC-EOW</v>
          </cell>
          <cell r="S2057">
            <v>0</v>
          </cell>
          <cell r="T2057">
            <v>0</v>
          </cell>
          <cell r="U2057">
            <v>0</v>
          </cell>
          <cell r="V2057">
            <v>305.11</v>
          </cell>
          <cell r="W2057">
            <v>0</v>
          </cell>
          <cell r="X2057">
            <v>0</v>
          </cell>
          <cell r="Y2057">
            <v>0</v>
          </cell>
          <cell r="Z2057">
            <v>0</v>
          </cell>
          <cell r="AA2057">
            <v>0</v>
          </cell>
          <cell r="AB2057">
            <v>0</v>
          </cell>
          <cell r="AC2057">
            <v>0</v>
          </cell>
          <cell r="AD2057">
            <v>0</v>
          </cell>
        </row>
        <row r="2058">
          <cell r="B2058" t="str">
            <v>KITSAP CO-UNREGULATEDCOMMERCIAL RECYCLER2YDOCCEX</v>
          </cell>
          <cell r="J2058" t="str">
            <v>R2YDOCCEX</v>
          </cell>
          <cell r="K2058" t="str">
            <v>2YD OCC-EXTRA CONTAINER</v>
          </cell>
          <cell r="S2058">
            <v>0</v>
          </cell>
          <cell r="T2058">
            <v>0</v>
          </cell>
          <cell r="U2058">
            <v>0</v>
          </cell>
          <cell r="V2058">
            <v>139.61000000000001</v>
          </cell>
          <cell r="W2058">
            <v>0</v>
          </cell>
          <cell r="X2058">
            <v>0</v>
          </cell>
          <cell r="Y2058">
            <v>0</v>
          </cell>
          <cell r="Z2058">
            <v>0</v>
          </cell>
          <cell r="AA2058">
            <v>0</v>
          </cell>
          <cell r="AB2058">
            <v>0</v>
          </cell>
          <cell r="AC2058">
            <v>0</v>
          </cell>
          <cell r="AD2058">
            <v>0</v>
          </cell>
        </row>
        <row r="2059">
          <cell r="B2059" t="str">
            <v>KITSAP CO-UNREGULATEDCOMMERCIAL RECYCLER2YDOCCM</v>
          </cell>
          <cell r="J2059" t="str">
            <v>R2YDOCCM</v>
          </cell>
          <cell r="K2059" t="str">
            <v>2YD OCC-MNTHLY</v>
          </cell>
          <cell r="S2059">
            <v>0</v>
          </cell>
          <cell r="T2059">
            <v>0</v>
          </cell>
          <cell r="U2059">
            <v>0</v>
          </cell>
          <cell r="V2059">
            <v>288.64</v>
          </cell>
          <cell r="W2059">
            <v>0</v>
          </cell>
          <cell r="X2059">
            <v>0</v>
          </cell>
          <cell r="Y2059">
            <v>0</v>
          </cell>
          <cell r="Z2059">
            <v>0</v>
          </cell>
          <cell r="AA2059">
            <v>0</v>
          </cell>
          <cell r="AB2059">
            <v>0</v>
          </cell>
          <cell r="AC2059">
            <v>0</v>
          </cell>
          <cell r="AD2059">
            <v>0</v>
          </cell>
        </row>
        <row r="2060">
          <cell r="B2060" t="str">
            <v>KITSAP CO-UNREGULATEDCOMMERCIAL RECYCLER2YDOCCW</v>
          </cell>
          <cell r="J2060" t="str">
            <v>R2YDOCCW</v>
          </cell>
          <cell r="K2060" t="str">
            <v>2YD OCC-WEEKLY</v>
          </cell>
          <cell r="S2060">
            <v>0</v>
          </cell>
          <cell r="T2060">
            <v>0</v>
          </cell>
          <cell r="U2060">
            <v>0</v>
          </cell>
          <cell r="V2060">
            <v>1482.37</v>
          </cell>
          <cell r="W2060">
            <v>0</v>
          </cell>
          <cell r="X2060">
            <v>0</v>
          </cell>
          <cell r="Y2060">
            <v>0</v>
          </cell>
          <cell r="Z2060">
            <v>0</v>
          </cell>
          <cell r="AA2060">
            <v>0</v>
          </cell>
          <cell r="AB2060">
            <v>0</v>
          </cell>
          <cell r="AC2060">
            <v>0</v>
          </cell>
          <cell r="AD2060">
            <v>0</v>
          </cell>
        </row>
        <row r="2061">
          <cell r="B2061" t="str">
            <v>KITSAP CO-UNREGULATEDCOMMERCIAL RECYCLERECYLOCK</v>
          </cell>
          <cell r="J2061" t="str">
            <v>RECYLOCK</v>
          </cell>
          <cell r="K2061" t="str">
            <v>LOCK/UNLOCK RECYCLING</v>
          </cell>
          <cell r="S2061">
            <v>0</v>
          </cell>
          <cell r="T2061">
            <v>0</v>
          </cell>
          <cell r="U2061">
            <v>0</v>
          </cell>
          <cell r="V2061">
            <v>22.77</v>
          </cell>
          <cell r="W2061">
            <v>0</v>
          </cell>
          <cell r="X2061">
            <v>0</v>
          </cell>
          <cell r="Y2061">
            <v>0</v>
          </cell>
          <cell r="Z2061">
            <v>0</v>
          </cell>
          <cell r="AA2061">
            <v>0</v>
          </cell>
          <cell r="AB2061">
            <v>0</v>
          </cell>
          <cell r="AC2061">
            <v>0</v>
          </cell>
          <cell r="AD2061">
            <v>0</v>
          </cell>
        </row>
        <row r="2062">
          <cell r="B2062" t="str">
            <v>KITSAP CO-UNREGULATEDCOMMERCIAL RECYCLER2YDOCCOC</v>
          </cell>
          <cell r="J2062" t="str">
            <v>R2YDOCCOC</v>
          </cell>
          <cell r="K2062" t="str">
            <v>2YD OCC-ON CALL</v>
          </cell>
          <cell r="S2062">
            <v>0</v>
          </cell>
          <cell r="T2062">
            <v>0</v>
          </cell>
          <cell r="U2062">
            <v>0</v>
          </cell>
          <cell r="V2062">
            <v>36.08</v>
          </cell>
          <cell r="W2062">
            <v>0</v>
          </cell>
          <cell r="X2062">
            <v>0</v>
          </cell>
          <cell r="Y2062">
            <v>0</v>
          </cell>
          <cell r="Z2062">
            <v>0</v>
          </cell>
          <cell r="AA2062">
            <v>0</v>
          </cell>
          <cell r="AB2062">
            <v>0</v>
          </cell>
          <cell r="AC2062">
            <v>0</v>
          </cell>
          <cell r="AD2062">
            <v>0</v>
          </cell>
        </row>
        <row r="2063">
          <cell r="B2063" t="str">
            <v>KITSAP CO-UNREGULATEDCOMMERCIAL RECYCLERECYLOCK</v>
          </cell>
          <cell r="J2063" t="str">
            <v>RECYLOCK</v>
          </cell>
          <cell r="K2063" t="str">
            <v>LOCK/UNLOCK RECYCLING</v>
          </cell>
          <cell r="S2063">
            <v>0</v>
          </cell>
          <cell r="T2063">
            <v>0</v>
          </cell>
          <cell r="U2063">
            <v>0</v>
          </cell>
          <cell r="V2063">
            <v>17.71</v>
          </cell>
          <cell r="W2063">
            <v>0</v>
          </cell>
          <cell r="X2063">
            <v>0</v>
          </cell>
          <cell r="Y2063">
            <v>0</v>
          </cell>
          <cell r="Z2063">
            <v>0</v>
          </cell>
          <cell r="AA2063">
            <v>0</v>
          </cell>
          <cell r="AB2063">
            <v>0</v>
          </cell>
          <cell r="AC2063">
            <v>0</v>
          </cell>
          <cell r="AD2063">
            <v>0</v>
          </cell>
        </row>
        <row r="2064">
          <cell r="B2064" t="str">
            <v>KITSAP CO-UNREGULATEDCOMMERCIAL RECYCLEROLLOUTOCC</v>
          </cell>
          <cell r="J2064" t="str">
            <v>ROLLOUTOCC</v>
          </cell>
          <cell r="K2064" t="str">
            <v>ROLL OUT FEE - RECYCLE</v>
          </cell>
          <cell r="S2064">
            <v>0</v>
          </cell>
          <cell r="T2064">
            <v>0</v>
          </cell>
          <cell r="U2064">
            <v>0</v>
          </cell>
          <cell r="V2064">
            <v>104.4</v>
          </cell>
          <cell r="W2064">
            <v>0</v>
          </cell>
          <cell r="X2064">
            <v>0</v>
          </cell>
          <cell r="Y2064">
            <v>0</v>
          </cell>
          <cell r="Z2064">
            <v>0</v>
          </cell>
          <cell r="AA2064">
            <v>0</v>
          </cell>
          <cell r="AB2064">
            <v>0</v>
          </cell>
          <cell r="AC2064">
            <v>0</v>
          </cell>
          <cell r="AD2064">
            <v>0</v>
          </cell>
        </row>
        <row r="2065">
          <cell r="B2065" t="str">
            <v>KITSAP CO-UNREGULATEDCOMMERCIAL RECYCLEWLKNRECY</v>
          </cell>
          <cell r="J2065" t="str">
            <v>WLKNRECY</v>
          </cell>
          <cell r="K2065" t="str">
            <v>WALK IN RECYCLE</v>
          </cell>
          <cell r="S2065">
            <v>0</v>
          </cell>
          <cell r="T2065">
            <v>0</v>
          </cell>
          <cell r="U2065">
            <v>0</v>
          </cell>
          <cell r="V2065">
            <v>85.12</v>
          </cell>
          <cell r="W2065">
            <v>0</v>
          </cell>
          <cell r="X2065">
            <v>0</v>
          </cell>
          <cell r="Y2065">
            <v>0</v>
          </cell>
          <cell r="Z2065">
            <v>0</v>
          </cell>
          <cell r="AA2065">
            <v>0</v>
          </cell>
          <cell r="AB2065">
            <v>0</v>
          </cell>
          <cell r="AC2065">
            <v>0</v>
          </cell>
          <cell r="AD2065">
            <v>0</v>
          </cell>
        </row>
        <row r="2066">
          <cell r="B2066" t="str">
            <v>KITSAP CO-UNREGULATEDPAYMENTSCC-KOL</v>
          </cell>
          <cell r="J2066" t="str">
            <v>CC-KOL</v>
          </cell>
          <cell r="K2066" t="str">
            <v>ONLINE PAYMENT-CC</v>
          </cell>
          <cell r="S2066">
            <v>0</v>
          </cell>
          <cell r="T2066">
            <v>0</v>
          </cell>
          <cell r="U2066">
            <v>0</v>
          </cell>
          <cell r="V2066">
            <v>-1128.33</v>
          </cell>
          <cell r="W2066">
            <v>0</v>
          </cell>
          <cell r="X2066">
            <v>0</v>
          </cell>
          <cell r="Y2066">
            <v>0</v>
          </cell>
          <cell r="Z2066">
            <v>0</v>
          </cell>
          <cell r="AA2066">
            <v>0</v>
          </cell>
          <cell r="AB2066">
            <v>0</v>
          </cell>
          <cell r="AC2066">
            <v>0</v>
          </cell>
          <cell r="AD2066">
            <v>0</v>
          </cell>
        </row>
        <row r="2067">
          <cell r="B2067" t="str">
            <v>KITSAP CO-UNREGULATEDPAYMENTSPAY</v>
          </cell>
          <cell r="J2067" t="str">
            <v>PAY</v>
          </cell>
          <cell r="K2067" t="str">
            <v>PAYMENT-THANK YOU!</v>
          </cell>
          <cell r="S2067">
            <v>0</v>
          </cell>
          <cell r="T2067">
            <v>0</v>
          </cell>
          <cell r="U2067">
            <v>0</v>
          </cell>
          <cell r="V2067">
            <v>-355.28</v>
          </cell>
          <cell r="W2067">
            <v>0</v>
          </cell>
          <cell r="X2067">
            <v>0</v>
          </cell>
          <cell r="Y2067">
            <v>0</v>
          </cell>
          <cell r="Z2067">
            <v>0</v>
          </cell>
          <cell r="AA2067">
            <v>0</v>
          </cell>
          <cell r="AB2067">
            <v>0</v>
          </cell>
          <cell r="AC2067">
            <v>0</v>
          </cell>
          <cell r="AD2067">
            <v>0</v>
          </cell>
        </row>
        <row r="2068">
          <cell r="B2068" t="str">
            <v>KITSAP CO-UNREGULATEDPAYMENTSPAY-CFREE</v>
          </cell>
          <cell r="J2068" t="str">
            <v>PAY-CFREE</v>
          </cell>
          <cell r="K2068" t="str">
            <v>PAYMENT-THANK YOU</v>
          </cell>
          <cell r="S2068">
            <v>0</v>
          </cell>
          <cell r="T2068">
            <v>0</v>
          </cell>
          <cell r="U2068">
            <v>0</v>
          </cell>
          <cell r="V2068">
            <v>-174.29</v>
          </cell>
          <cell r="W2068">
            <v>0</v>
          </cell>
          <cell r="X2068">
            <v>0</v>
          </cell>
          <cell r="Y2068">
            <v>0</v>
          </cell>
          <cell r="Z2068">
            <v>0</v>
          </cell>
          <cell r="AA2068">
            <v>0</v>
          </cell>
          <cell r="AB2068">
            <v>0</v>
          </cell>
          <cell r="AC2068">
            <v>0</v>
          </cell>
          <cell r="AD2068">
            <v>0</v>
          </cell>
        </row>
        <row r="2069">
          <cell r="B2069" t="str">
            <v>KITSAP CO-UNREGULATEDPAYMENTSPAY-KOL</v>
          </cell>
          <cell r="J2069" t="str">
            <v>PAY-KOL</v>
          </cell>
          <cell r="K2069" t="str">
            <v>PAYMENT-THANK YOU - OL</v>
          </cell>
          <cell r="S2069">
            <v>0</v>
          </cell>
          <cell r="T2069">
            <v>0</v>
          </cell>
          <cell r="U2069">
            <v>0</v>
          </cell>
          <cell r="V2069">
            <v>-581.98</v>
          </cell>
          <cell r="W2069">
            <v>0</v>
          </cell>
          <cell r="X2069">
            <v>0</v>
          </cell>
          <cell r="Y2069">
            <v>0</v>
          </cell>
          <cell r="Z2069">
            <v>0</v>
          </cell>
          <cell r="AA2069">
            <v>0</v>
          </cell>
          <cell r="AB2069">
            <v>0</v>
          </cell>
          <cell r="AC2069">
            <v>0</v>
          </cell>
          <cell r="AD2069">
            <v>0</v>
          </cell>
        </row>
        <row r="2070">
          <cell r="B2070" t="str">
            <v>KITSAP CO-UNREGULATEDPAYMENTSPAY-OAK</v>
          </cell>
          <cell r="J2070" t="str">
            <v>PAY-OAK</v>
          </cell>
          <cell r="K2070" t="str">
            <v>OAKLEAF PAYMENT</v>
          </cell>
          <cell r="S2070">
            <v>0</v>
          </cell>
          <cell r="T2070">
            <v>0</v>
          </cell>
          <cell r="U2070">
            <v>0</v>
          </cell>
          <cell r="V2070">
            <v>-330.49</v>
          </cell>
          <cell r="W2070">
            <v>0</v>
          </cell>
          <cell r="X2070">
            <v>0</v>
          </cell>
          <cell r="Y2070">
            <v>0</v>
          </cell>
          <cell r="Z2070">
            <v>0</v>
          </cell>
          <cell r="AA2070">
            <v>0</v>
          </cell>
          <cell r="AB2070">
            <v>0</v>
          </cell>
          <cell r="AC2070">
            <v>0</v>
          </cell>
          <cell r="AD2070">
            <v>0</v>
          </cell>
        </row>
        <row r="2071">
          <cell r="B2071" t="str">
            <v>KITSAP CO-UNREGULATEDPAYMENTSPAY-RPPS</v>
          </cell>
          <cell r="J2071" t="str">
            <v>PAY-RPPS</v>
          </cell>
          <cell r="K2071" t="str">
            <v>RPSS PAYMENT</v>
          </cell>
          <cell r="S2071">
            <v>0</v>
          </cell>
          <cell r="T2071">
            <v>0</v>
          </cell>
          <cell r="U2071">
            <v>0</v>
          </cell>
          <cell r="V2071">
            <v>-112.87</v>
          </cell>
          <cell r="W2071">
            <v>0</v>
          </cell>
          <cell r="X2071">
            <v>0</v>
          </cell>
          <cell r="Y2071">
            <v>0</v>
          </cell>
          <cell r="Z2071">
            <v>0</v>
          </cell>
          <cell r="AA2071">
            <v>0</v>
          </cell>
          <cell r="AB2071">
            <v>0</v>
          </cell>
          <cell r="AC2071">
            <v>0</v>
          </cell>
          <cell r="AD2071">
            <v>0</v>
          </cell>
        </row>
        <row r="2072">
          <cell r="B2072" t="str">
            <v>KITSAP CO-UNREGULATEDPAYMENTSPAYL</v>
          </cell>
          <cell r="J2072" t="str">
            <v>PAYL</v>
          </cell>
          <cell r="K2072" t="str">
            <v>PAYMENT-THANK YOU!</v>
          </cell>
          <cell r="S2072">
            <v>0</v>
          </cell>
          <cell r="T2072">
            <v>0</v>
          </cell>
          <cell r="U2072">
            <v>0</v>
          </cell>
          <cell r="V2072">
            <v>-1739.21</v>
          </cell>
          <cell r="W2072">
            <v>0</v>
          </cell>
          <cell r="X2072">
            <v>0</v>
          </cell>
          <cell r="Y2072">
            <v>0</v>
          </cell>
          <cell r="Z2072">
            <v>0</v>
          </cell>
          <cell r="AA2072">
            <v>0</v>
          </cell>
          <cell r="AB2072">
            <v>0</v>
          </cell>
          <cell r="AC2072">
            <v>0</v>
          </cell>
          <cell r="AD2072">
            <v>0</v>
          </cell>
        </row>
        <row r="2073">
          <cell r="B2073" t="str">
            <v>KITSAP CO-UNREGULATEDROLLOFFROLIDRECY</v>
          </cell>
          <cell r="J2073" t="str">
            <v>ROLIDRECY</v>
          </cell>
          <cell r="K2073" t="str">
            <v>ROLL OFF LID-RECYCLE</v>
          </cell>
          <cell r="S2073">
            <v>0</v>
          </cell>
          <cell r="T2073">
            <v>0</v>
          </cell>
          <cell r="U2073">
            <v>0</v>
          </cell>
          <cell r="V2073">
            <v>14.56</v>
          </cell>
          <cell r="W2073">
            <v>0</v>
          </cell>
          <cell r="X2073">
            <v>0</v>
          </cell>
          <cell r="Y2073">
            <v>0</v>
          </cell>
          <cell r="Z2073">
            <v>0</v>
          </cell>
          <cell r="AA2073">
            <v>0</v>
          </cell>
          <cell r="AB2073">
            <v>0</v>
          </cell>
          <cell r="AC2073">
            <v>0</v>
          </cell>
          <cell r="AD2073">
            <v>0</v>
          </cell>
        </row>
        <row r="2074">
          <cell r="B2074" t="str">
            <v>KITSAP CO-UNREGULATEDROLLOFFRORENT20DRECY</v>
          </cell>
          <cell r="J2074" t="str">
            <v>RORENT20DRECY</v>
          </cell>
          <cell r="K2074" t="str">
            <v>ROLL OFF RENT DAILY-RECYL</v>
          </cell>
          <cell r="S2074">
            <v>0</v>
          </cell>
          <cell r="T2074">
            <v>0</v>
          </cell>
          <cell r="U2074">
            <v>0</v>
          </cell>
          <cell r="V2074">
            <v>540.9</v>
          </cell>
          <cell r="W2074">
            <v>0</v>
          </cell>
          <cell r="X2074">
            <v>0</v>
          </cell>
          <cell r="Y2074">
            <v>0</v>
          </cell>
          <cell r="Z2074">
            <v>0</v>
          </cell>
          <cell r="AA2074">
            <v>0</v>
          </cell>
          <cell r="AB2074">
            <v>0</v>
          </cell>
          <cell r="AC2074">
            <v>0</v>
          </cell>
          <cell r="AD2074">
            <v>0</v>
          </cell>
        </row>
        <row r="2075">
          <cell r="B2075" t="str">
            <v>KITSAP CO-UNREGULATEDROLLOFFRECYHAUL</v>
          </cell>
          <cell r="J2075" t="str">
            <v>RECYHAUL</v>
          </cell>
          <cell r="K2075" t="str">
            <v>ROLL OFF RECYCLE HAUL</v>
          </cell>
          <cell r="S2075">
            <v>0</v>
          </cell>
          <cell r="T2075">
            <v>0</v>
          </cell>
          <cell r="U2075">
            <v>0</v>
          </cell>
          <cell r="V2075">
            <v>292.44</v>
          </cell>
          <cell r="W2075">
            <v>0</v>
          </cell>
          <cell r="X2075">
            <v>0</v>
          </cell>
          <cell r="Y2075">
            <v>0</v>
          </cell>
          <cell r="Z2075">
            <v>0</v>
          </cell>
          <cell r="AA2075">
            <v>0</v>
          </cell>
          <cell r="AB2075">
            <v>0</v>
          </cell>
          <cell r="AC2075">
            <v>0</v>
          </cell>
          <cell r="AD2075">
            <v>0</v>
          </cell>
        </row>
        <row r="2076">
          <cell r="B2076" t="str">
            <v>KITSAP CO-UNREGULATEDSURCFUEL-RECY MASON</v>
          </cell>
          <cell r="J2076" t="str">
            <v>FUEL-RECY MASON</v>
          </cell>
          <cell r="K2076" t="str">
            <v>FUEL &amp; MATERIAL SURCHARGE</v>
          </cell>
          <cell r="S2076">
            <v>0</v>
          </cell>
          <cell r="T2076">
            <v>0</v>
          </cell>
          <cell r="U2076">
            <v>0</v>
          </cell>
          <cell r="V2076">
            <v>0</v>
          </cell>
          <cell r="W2076">
            <v>0</v>
          </cell>
          <cell r="X2076">
            <v>0</v>
          </cell>
          <cell r="Y2076">
            <v>0</v>
          </cell>
          <cell r="Z2076">
            <v>0</v>
          </cell>
          <cell r="AA2076">
            <v>0</v>
          </cell>
          <cell r="AB2076">
            <v>0</v>
          </cell>
          <cell r="AC2076">
            <v>0</v>
          </cell>
          <cell r="AD2076">
            <v>0</v>
          </cell>
        </row>
        <row r="2077">
          <cell r="B2077" t="str">
            <v>KITSAP CO-UNREGULATEDTAXESSALES TAX</v>
          </cell>
          <cell r="J2077" t="str">
            <v>SALES TAX</v>
          </cell>
          <cell r="K2077" t="str">
            <v>8.5% Sales Tax</v>
          </cell>
          <cell r="S2077">
            <v>0</v>
          </cell>
          <cell r="T2077">
            <v>0</v>
          </cell>
          <cell r="U2077">
            <v>0</v>
          </cell>
          <cell r="V2077">
            <v>45.99</v>
          </cell>
          <cell r="W2077">
            <v>0</v>
          </cell>
          <cell r="X2077">
            <v>0</v>
          </cell>
          <cell r="Y2077">
            <v>0</v>
          </cell>
          <cell r="Z2077">
            <v>0</v>
          </cell>
          <cell r="AA2077">
            <v>0</v>
          </cell>
          <cell r="AB2077">
            <v>0</v>
          </cell>
          <cell r="AC2077">
            <v>0</v>
          </cell>
          <cell r="AD2077">
            <v>0</v>
          </cell>
        </row>
        <row r="2078">
          <cell r="B2078" t="str">
            <v>MASON CO-REGULATEDACCOUNTING ADJUSTMENTSBDR</v>
          </cell>
          <cell r="J2078" t="str">
            <v>BDR</v>
          </cell>
          <cell r="K2078" t="str">
            <v>BAD DEBT RECOVERY</v>
          </cell>
          <cell r="S2078">
            <v>0</v>
          </cell>
          <cell r="T2078">
            <v>0</v>
          </cell>
          <cell r="U2078">
            <v>0</v>
          </cell>
          <cell r="V2078">
            <v>208.6</v>
          </cell>
          <cell r="W2078">
            <v>0</v>
          </cell>
          <cell r="X2078">
            <v>0</v>
          </cell>
          <cell r="Y2078">
            <v>0</v>
          </cell>
          <cell r="Z2078">
            <v>0</v>
          </cell>
          <cell r="AA2078">
            <v>0</v>
          </cell>
          <cell r="AB2078">
            <v>0</v>
          </cell>
          <cell r="AC2078">
            <v>0</v>
          </cell>
          <cell r="AD2078">
            <v>0</v>
          </cell>
        </row>
        <row r="2079">
          <cell r="B2079" t="str">
            <v>MASON CO-REGULATEDACCOUNTING ADJUSTMENTSMM</v>
          </cell>
          <cell r="J2079" t="str">
            <v>MM</v>
          </cell>
          <cell r="K2079" t="str">
            <v>MOVE MONEY</v>
          </cell>
          <cell r="S2079">
            <v>0</v>
          </cell>
          <cell r="T2079">
            <v>0</v>
          </cell>
          <cell r="U2079">
            <v>0</v>
          </cell>
          <cell r="V2079">
            <v>-99.37</v>
          </cell>
          <cell r="W2079">
            <v>0</v>
          </cell>
          <cell r="X2079">
            <v>0</v>
          </cell>
          <cell r="Y2079">
            <v>0</v>
          </cell>
          <cell r="Z2079">
            <v>0</v>
          </cell>
          <cell r="AA2079">
            <v>0</v>
          </cell>
          <cell r="AB2079">
            <v>0</v>
          </cell>
          <cell r="AC2079">
            <v>0</v>
          </cell>
          <cell r="AD2079">
            <v>0</v>
          </cell>
        </row>
        <row r="2080">
          <cell r="B2080" t="str">
            <v>MASON CO-REGULATEDACCOUNTING ADJUSTMENTSNSF FEES</v>
          </cell>
          <cell r="J2080" t="str">
            <v>NSF FEES</v>
          </cell>
          <cell r="K2080" t="str">
            <v>RETURNED CHECK FEE</v>
          </cell>
          <cell r="S2080">
            <v>0</v>
          </cell>
          <cell r="T2080">
            <v>0</v>
          </cell>
          <cell r="U2080">
            <v>0</v>
          </cell>
          <cell r="V2080">
            <v>86.2</v>
          </cell>
          <cell r="W2080">
            <v>0</v>
          </cell>
          <cell r="X2080">
            <v>0</v>
          </cell>
          <cell r="Y2080">
            <v>0</v>
          </cell>
          <cell r="Z2080">
            <v>0</v>
          </cell>
          <cell r="AA2080">
            <v>0</v>
          </cell>
          <cell r="AB2080">
            <v>0</v>
          </cell>
          <cell r="AC2080">
            <v>0</v>
          </cell>
          <cell r="AD2080">
            <v>0</v>
          </cell>
        </row>
        <row r="2081">
          <cell r="B2081" t="str">
            <v>MASON CO-REGULATEDACCOUNTING ADJUSTMENTSREFUND</v>
          </cell>
          <cell r="J2081" t="str">
            <v>REFUND</v>
          </cell>
          <cell r="K2081" t="str">
            <v>REFUND</v>
          </cell>
          <cell r="S2081">
            <v>0</v>
          </cell>
          <cell r="T2081">
            <v>0</v>
          </cell>
          <cell r="U2081">
            <v>0</v>
          </cell>
          <cell r="V2081">
            <v>61.81</v>
          </cell>
          <cell r="W2081">
            <v>0</v>
          </cell>
          <cell r="X2081">
            <v>0</v>
          </cell>
          <cell r="Y2081">
            <v>0</v>
          </cell>
          <cell r="Z2081">
            <v>0</v>
          </cell>
          <cell r="AA2081">
            <v>0</v>
          </cell>
          <cell r="AB2081">
            <v>0</v>
          </cell>
          <cell r="AC2081">
            <v>0</v>
          </cell>
          <cell r="AD2081">
            <v>0</v>
          </cell>
        </row>
        <row r="2082">
          <cell r="B2082" t="str">
            <v>MASON CO-REGULATEDACCOUNTING ADJUSTMENTSRETCK-LB</v>
          </cell>
          <cell r="J2082" t="str">
            <v>RETCK-LB</v>
          </cell>
          <cell r="K2082" t="str">
            <v>RETURNED CHECK - LOCKBOX</v>
          </cell>
          <cell r="S2082">
            <v>0</v>
          </cell>
          <cell r="T2082">
            <v>0</v>
          </cell>
          <cell r="U2082">
            <v>0</v>
          </cell>
          <cell r="V2082">
            <v>163.59</v>
          </cell>
          <cell r="W2082">
            <v>0</v>
          </cell>
          <cell r="X2082">
            <v>0</v>
          </cell>
          <cell r="Y2082">
            <v>0</v>
          </cell>
          <cell r="Z2082">
            <v>0</v>
          </cell>
          <cell r="AA2082">
            <v>0</v>
          </cell>
          <cell r="AB2082">
            <v>0</v>
          </cell>
          <cell r="AC2082">
            <v>0</v>
          </cell>
          <cell r="AD2082">
            <v>0</v>
          </cell>
        </row>
        <row r="2083">
          <cell r="B2083" t="str">
            <v>MASON CO-REGULATEDACCOUNTING ADJUSTMENTSFINCHG</v>
          </cell>
          <cell r="J2083" t="str">
            <v>FINCHG</v>
          </cell>
          <cell r="K2083" t="str">
            <v>LATE FEE</v>
          </cell>
          <cell r="S2083">
            <v>0</v>
          </cell>
          <cell r="T2083">
            <v>0</v>
          </cell>
          <cell r="U2083">
            <v>0</v>
          </cell>
          <cell r="V2083">
            <v>148.74</v>
          </cell>
          <cell r="W2083">
            <v>0</v>
          </cell>
          <cell r="X2083">
            <v>0</v>
          </cell>
          <cell r="Y2083">
            <v>0</v>
          </cell>
          <cell r="Z2083">
            <v>0</v>
          </cell>
          <cell r="AA2083">
            <v>0</v>
          </cell>
          <cell r="AB2083">
            <v>0</v>
          </cell>
          <cell r="AC2083">
            <v>0</v>
          </cell>
          <cell r="AD2083">
            <v>0</v>
          </cell>
        </row>
        <row r="2084">
          <cell r="B2084" t="str">
            <v>MASON CO-REGULATEDACCOUNTING ADJUSTMENTSBDR</v>
          </cell>
          <cell r="J2084" t="str">
            <v>BDR</v>
          </cell>
          <cell r="K2084" t="str">
            <v>BAD DEBT RECOVERY</v>
          </cell>
          <cell r="S2084">
            <v>0</v>
          </cell>
          <cell r="T2084">
            <v>0</v>
          </cell>
          <cell r="U2084">
            <v>0</v>
          </cell>
          <cell r="V2084">
            <v>26.27</v>
          </cell>
          <cell r="W2084">
            <v>0</v>
          </cell>
          <cell r="X2084">
            <v>0</v>
          </cell>
          <cell r="Y2084">
            <v>0</v>
          </cell>
          <cell r="Z2084">
            <v>0</v>
          </cell>
          <cell r="AA2084">
            <v>0</v>
          </cell>
          <cell r="AB2084">
            <v>0</v>
          </cell>
          <cell r="AC2084">
            <v>0</v>
          </cell>
          <cell r="AD2084">
            <v>0</v>
          </cell>
        </row>
        <row r="2085">
          <cell r="B2085" t="str">
            <v>MASON CO-REGULATEDACCOUNTING ADJUSTMENTSFINCHG</v>
          </cell>
          <cell r="J2085" t="str">
            <v>FINCHG</v>
          </cell>
          <cell r="K2085" t="str">
            <v>LATE FEE</v>
          </cell>
          <cell r="S2085">
            <v>0</v>
          </cell>
          <cell r="T2085">
            <v>0</v>
          </cell>
          <cell r="U2085">
            <v>0</v>
          </cell>
          <cell r="V2085">
            <v>-9.68</v>
          </cell>
          <cell r="W2085">
            <v>0</v>
          </cell>
          <cell r="X2085">
            <v>0</v>
          </cell>
          <cell r="Y2085">
            <v>0</v>
          </cell>
          <cell r="Z2085">
            <v>0</v>
          </cell>
          <cell r="AA2085">
            <v>0</v>
          </cell>
          <cell r="AB2085">
            <v>0</v>
          </cell>
          <cell r="AC2085">
            <v>0</v>
          </cell>
          <cell r="AD2085">
            <v>0</v>
          </cell>
        </row>
        <row r="2086">
          <cell r="B2086" t="str">
            <v>MASON CO-REGULATEDACCOUNTING ADJUSTMENTSMM</v>
          </cell>
          <cell r="J2086" t="str">
            <v>MM</v>
          </cell>
          <cell r="K2086" t="str">
            <v>MOVE MONEY</v>
          </cell>
          <cell r="S2086">
            <v>0</v>
          </cell>
          <cell r="T2086">
            <v>0</v>
          </cell>
          <cell r="U2086">
            <v>0</v>
          </cell>
          <cell r="V2086">
            <v>-399.24</v>
          </cell>
          <cell r="W2086">
            <v>0</v>
          </cell>
          <cell r="X2086">
            <v>0</v>
          </cell>
          <cell r="Y2086">
            <v>0</v>
          </cell>
          <cell r="Z2086">
            <v>0</v>
          </cell>
          <cell r="AA2086">
            <v>0</v>
          </cell>
          <cell r="AB2086">
            <v>0</v>
          </cell>
          <cell r="AC2086">
            <v>0</v>
          </cell>
          <cell r="AD2086">
            <v>0</v>
          </cell>
        </row>
        <row r="2087">
          <cell r="B2087" t="str">
            <v>MASON CO-REGULATEDACCOUNTING ADJUSTMENTSNSF FEES</v>
          </cell>
          <cell r="J2087" t="str">
            <v>NSF FEES</v>
          </cell>
          <cell r="K2087" t="str">
            <v>RETURNED CHECK FEE</v>
          </cell>
          <cell r="S2087">
            <v>0</v>
          </cell>
          <cell r="T2087">
            <v>0</v>
          </cell>
          <cell r="U2087">
            <v>0</v>
          </cell>
          <cell r="V2087">
            <v>21.55</v>
          </cell>
          <cell r="W2087">
            <v>0</v>
          </cell>
          <cell r="X2087">
            <v>0</v>
          </cell>
          <cell r="Y2087">
            <v>0</v>
          </cell>
          <cell r="Z2087">
            <v>0</v>
          </cell>
          <cell r="AA2087">
            <v>0</v>
          </cell>
          <cell r="AB2087">
            <v>0</v>
          </cell>
          <cell r="AC2087">
            <v>0</v>
          </cell>
          <cell r="AD2087">
            <v>0</v>
          </cell>
        </row>
        <row r="2088">
          <cell r="B2088" t="str">
            <v>MASON CO-REGULATEDACCOUNTING ADJUSTMENTSREFUND</v>
          </cell>
          <cell r="J2088" t="str">
            <v>REFUND</v>
          </cell>
          <cell r="K2088" t="str">
            <v>REFUND</v>
          </cell>
          <cell r="S2088">
            <v>0</v>
          </cell>
          <cell r="T2088">
            <v>0</v>
          </cell>
          <cell r="U2088">
            <v>0</v>
          </cell>
          <cell r="V2088">
            <v>845.03</v>
          </cell>
          <cell r="W2088">
            <v>0</v>
          </cell>
          <cell r="X2088">
            <v>0</v>
          </cell>
          <cell r="Y2088">
            <v>0</v>
          </cell>
          <cell r="Z2088">
            <v>0</v>
          </cell>
          <cell r="AA2088">
            <v>0</v>
          </cell>
          <cell r="AB2088">
            <v>0</v>
          </cell>
          <cell r="AC2088">
            <v>0</v>
          </cell>
          <cell r="AD2088">
            <v>0</v>
          </cell>
        </row>
        <row r="2089">
          <cell r="B2089" t="str">
            <v>MASON CO-REGULATEDACCOUNTING ADJUSTMENTSRETCK</v>
          </cell>
          <cell r="J2089" t="str">
            <v>RETCK</v>
          </cell>
          <cell r="K2089" t="str">
            <v>RETURNED CHECK</v>
          </cell>
          <cell r="S2089">
            <v>0</v>
          </cell>
          <cell r="T2089">
            <v>0</v>
          </cell>
          <cell r="U2089">
            <v>0</v>
          </cell>
          <cell r="V2089">
            <v>55</v>
          </cell>
          <cell r="W2089">
            <v>0</v>
          </cell>
          <cell r="X2089">
            <v>0</v>
          </cell>
          <cell r="Y2089">
            <v>0</v>
          </cell>
          <cell r="Z2089">
            <v>0</v>
          </cell>
          <cell r="AA2089">
            <v>0</v>
          </cell>
          <cell r="AB2089">
            <v>0</v>
          </cell>
          <cell r="AC2089">
            <v>0</v>
          </cell>
          <cell r="AD2089">
            <v>0</v>
          </cell>
        </row>
        <row r="2090">
          <cell r="B2090" t="str">
            <v>MASON CO-REGULATEDCOMMERCIAL  FRONTLOADWLKNRW2RECY</v>
          </cell>
          <cell r="J2090" t="str">
            <v>WLKNRW2RECY</v>
          </cell>
          <cell r="K2090" t="str">
            <v>WALK IN OVER 25 ADDITIONA</v>
          </cell>
          <cell r="S2090">
            <v>0</v>
          </cell>
          <cell r="T2090">
            <v>0</v>
          </cell>
          <cell r="U2090">
            <v>0</v>
          </cell>
          <cell r="V2090">
            <v>1.36</v>
          </cell>
          <cell r="W2090">
            <v>0</v>
          </cell>
          <cell r="X2090">
            <v>0</v>
          </cell>
          <cell r="Y2090">
            <v>0</v>
          </cell>
          <cell r="Z2090">
            <v>0</v>
          </cell>
          <cell r="AA2090">
            <v>0</v>
          </cell>
          <cell r="AB2090">
            <v>0</v>
          </cell>
          <cell r="AC2090">
            <v>0</v>
          </cell>
          <cell r="AD2090">
            <v>0</v>
          </cell>
        </row>
        <row r="2091">
          <cell r="B2091" t="str">
            <v>MASON CO-REGULATEDCOMMERCIAL  FRONTLOADWLKNRE1RECYMA</v>
          </cell>
          <cell r="J2091" t="str">
            <v>WLKNRE1RECYMA</v>
          </cell>
          <cell r="K2091" t="str">
            <v>WALK IN 5-25FT EOW-RECYCL</v>
          </cell>
          <cell r="S2091">
            <v>0</v>
          </cell>
          <cell r="T2091">
            <v>0</v>
          </cell>
          <cell r="U2091">
            <v>0</v>
          </cell>
          <cell r="V2091">
            <v>6.3</v>
          </cell>
          <cell r="W2091">
            <v>0</v>
          </cell>
          <cell r="X2091">
            <v>0</v>
          </cell>
          <cell r="Y2091">
            <v>0</v>
          </cell>
          <cell r="Z2091">
            <v>0</v>
          </cell>
          <cell r="AA2091">
            <v>0</v>
          </cell>
          <cell r="AB2091">
            <v>0</v>
          </cell>
          <cell r="AC2091">
            <v>0</v>
          </cell>
          <cell r="AD2091">
            <v>0</v>
          </cell>
        </row>
        <row r="2092">
          <cell r="B2092" t="str">
            <v>MASON CO-REGULATEDCOMMERCIAL  FRONTLOADWLKNRM1RECYMA</v>
          </cell>
          <cell r="J2092" t="str">
            <v>WLKNRM1RECYMA</v>
          </cell>
          <cell r="K2092" t="str">
            <v>WALK IN 5-25FT MONTHLY-RE</v>
          </cell>
          <cell r="S2092">
            <v>0</v>
          </cell>
          <cell r="T2092">
            <v>0</v>
          </cell>
          <cell r="U2092">
            <v>0</v>
          </cell>
          <cell r="V2092">
            <v>1.1599999999999999</v>
          </cell>
          <cell r="W2092">
            <v>0</v>
          </cell>
          <cell r="X2092">
            <v>0</v>
          </cell>
          <cell r="Y2092">
            <v>0</v>
          </cell>
          <cell r="Z2092">
            <v>0</v>
          </cell>
          <cell r="AA2092">
            <v>0</v>
          </cell>
          <cell r="AB2092">
            <v>0</v>
          </cell>
          <cell r="AC2092">
            <v>0</v>
          </cell>
          <cell r="AD2092">
            <v>0</v>
          </cell>
        </row>
        <row r="2093">
          <cell r="B2093" t="str">
            <v>MASON CO-REGULATEDCOMMERCIAL  FRONTLOADWLKNRW2RECYMA</v>
          </cell>
          <cell r="J2093" t="str">
            <v>WLKNRW2RECYMA</v>
          </cell>
          <cell r="K2093" t="str">
            <v>WALK IN OVER 25 ADDITIONA</v>
          </cell>
          <cell r="S2093">
            <v>0</v>
          </cell>
          <cell r="T2093">
            <v>0</v>
          </cell>
          <cell r="U2093">
            <v>0</v>
          </cell>
          <cell r="V2093">
            <v>0.34</v>
          </cell>
          <cell r="W2093">
            <v>0</v>
          </cell>
          <cell r="X2093">
            <v>0</v>
          </cell>
          <cell r="Y2093">
            <v>0</v>
          </cell>
          <cell r="Z2093">
            <v>0</v>
          </cell>
          <cell r="AA2093">
            <v>0</v>
          </cell>
          <cell r="AB2093">
            <v>0</v>
          </cell>
          <cell r="AC2093">
            <v>0</v>
          </cell>
          <cell r="AD2093">
            <v>0</v>
          </cell>
        </row>
        <row r="2094">
          <cell r="B2094" t="str">
            <v>MASON CO-REGULATEDCOMMERCIAL - REARLOADUNLOCKREF</v>
          </cell>
          <cell r="J2094" t="str">
            <v>UNLOCKREF</v>
          </cell>
          <cell r="K2094" t="str">
            <v>UNLOCK / UNLATCH REFUSE</v>
          </cell>
          <cell r="S2094">
            <v>0</v>
          </cell>
          <cell r="T2094">
            <v>0</v>
          </cell>
          <cell r="U2094">
            <v>0</v>
          </cell>
          <cell r="V2094">
            <v>5.0599999999999996</v>
          </cell>
          <cell r="W2094">
            <v>0</v>
          </cell>
          <cell r="X2094">
            <v>0</v>
          </cell>
          <cell r="Y2094">
            <v>0</v>
          </cell>
          <cell r="Z2094">
            <v>0</v>
          </cell>
          <cell r="AA2094">
            <v>0</v>
          </cell>
          <cell r="AB2094">
            <v>0</v>
          </cell>
          <cell r="AC2094">
            <v>0</v>
          </cell>
          <cell r="AD2094">
            <v>0</v>
          </cell>
        </row>
        <row r="2095">
          <cell r="B2095" t="str">
            <v>MASON CO-REGULATEDCOMMERCIAL - REARLOADR1.5YDEK</v>
          </cell>
          <cell r="J2095" t="str">
            <v>R1.5YDEK</v>
          </cell>
          <cell r="K2095" t="str">
            <v>1.5 YD 1X EOW</v>
          </cell>
          <cell r="S2095">
            <v>0</v>
          </cell>
          <cell r="T2095">
            <v>0</v>
          </cell>
          <cell r="U2095">
            <v>0</v>
          </cell>
          <cell r="V2095">
            <v>358.6</v>
          </cell>
          <cell r="W2095">
            <v>0</v>
          </cell>
          <cell r="X2095">
            <v>0</v>
          </cell>
          <cell r="Y2095">
            <v>0</v>
          </cell>
          <cell r="Z2095">
            <v>0</v>
          </cell>
          <cell r="AA2095">
            <v>0</v>
          </cell>
          <cell r="AB2095">
            <v>0</v>
          </cell>
          <cell r="AC2095">
            <v>0</v>
          </cell>
          <cell r="AD2095">
            <v>0</v>
          </cell>
        </row>
        <row r="2096">
          <cell r="B2096" t="str">
            <v>MASON CO-REGULATEDCOMMERCIAL - REARLOADR1.5YDEM</v>
          </cell>
          <cell r="J2096" t="str">
            <v>R1.5YDEM</v>
          </cell>
          <cell r="K2096" t="str">
            <v>1.5 YD 1X EOW</v>
          </cell>
          <cell r="S2096">
            <v>0</v>
          </cell>
          <cell r="T2096">
            <v>0</v>
          </cell>
          <cell r="U2096">
            <v>0</v>
          </cell>
          <cell r="V2096">
            <v>8114.68</v>
          </cell>
          <cell r="W2096">
            <v>0</v>
          </cell>
          <cell r="X2096">
            <v>0</v>
          </cell>
          <cell r="Y2096">
            <v>0</v>
          </cell>
          <cell r="Z2096">
            <v>0</v>
          </cell>
          <cell r="AA2096">
            <v>0</v>
          </cell>
          <cell r="AB2096">
            <v>0</v>
          </cell>
          <cell r="AC2096">
            <v>0</v>
          </cell>
          <cell r="AD2096">
            <v>0</v>
          </cell>
        </row>
        <row r="2097">
          <cell r="B2097" t="str">
            <v>MASON CO-REGULATEDCOMMERCIAL - REARLOADR1.5YDRENTM</v>
          </cell>
          <cell r="J2097" t="str">
            <v>R1.5YDRENTM</v>
          </cell>
          <cell r="K2097" t="str">
            <v>1.5YD CONTAINER RENT-MTH</v>
          </cell>
          <cell r="S2097">
            <v>0</v>
          </cell>
          <cell r="T2097">
            <v>0</v>
          </cell>
          <cell r="U2097">
            <v>0</v>
          </cell>
          <cell r="V2097">
            <v>2652.76</v>
          </cell>
          <cell r="W2097">
            <v>0</v>
          </cell>
          <cell r="X2097">
            <v>0</v>
          </cell>
          <cell r="Y2097">
            <v>0</v>
          </cell>
          <cell r="Z2097">
            <v>0</v>
          </cell>
          <cell r="AA2097">
            <v>0</v>
          </cell>
          <cell r="AB2097">
            <v>0</v>
          </cell>
          <cell r="AC2097">
            <v>0</v>
          </cell>
          <cell r="AD2097">
            <v>0</v>
          </cell>
        </row>
        <row r="2098">
          <cell r="B2098" t="str">
            <v>MASON CO-REGULATEDCOMMERCIAL - REARLOADR1.5YDRENTT</v>
          </cell>
          <cell r="J2098" t="str">
            <v>R1.5YDRENTT</v>
          </cell>
          <cell r="K2098" t="str">
            <v>1.5YD TEMP CONTAINER RENT</v>
          </cell>
          <cell r="S2098">
            <v>0</v>
          </cell>
          <cell r="T2098">
            <v>0</v>
          </cell>
          <cell r="U2098">
            <v>0</v>
          </cell>
          <cell r="V2098">
            <v>16.29</v>
          </cell>
          <cell r="W2098">
            <v>0</v>
          </cell>
          <cell r="X2098">
            <v>0</v>
          </cell>
          <cell r="Y2098">
            <v>0</v>
          </cell>
          <cell r="Z2098">
            <v>0</v>
          </cell>
          <cell r="AA2098">
            <v>0</v>
          </cell>
          <cell r="AB2098">
            <v>0</v>
          </cell>
          <cell r="AC2098">
            <v>0</v>
          </cell>
          <cell r="AD2098">
            <v>0</v>
          </cell>
        </row>
        <row r="2099">
          <cell r="B2099" t="str">
            <v>MASON CO-REGULATEDCOMMERCIAL - REARLOADR1.5YDRENTTM</v>
          </cell>
          <cell r="J2099" t="str">
            <v>R1.5YDRENTTM</v>
          </cell>
          <cell r="K2099" t="str">
            <v>1.5 YD TEMP CONT RENT MON</v>
          </cell>
          <cell r="S2099">
            <v>0</v>
          </cell>
          <cell r="T2099">
            <v>0</v>
          </cell>
          <cell r="U2099">
            <v>0</v>
          </cell>
          <cell r="V2099">
            <v>31.54</v>
          </cell>
          <cell r="W2099">
            <v>0</v>
          </cell>
          <cell r="X2099">
            <v>0</v>
          </cell>
          <cell r="Y2099">
            <v>0</v>
          </cell>
          <cell r="Z2099">
            <v>0</v>
          </cell>
          <cell r="AA2099">
            <v>0</v>
          </cell>
          <cell r="AB2099">
            <v>0</v>
          </cell>
          <cell r="AC2099">
            <v>0</v>
          </cell>
          <cell r="AD2099">
            <v>0</v>
          </cell>
        </row>
        <row r="2100">
          <cell r="B2100" t="str">
            <v>MASON CO-REGULATEDCOMMERCIAL - REARLOADR1.5YDWM</v>
          </cell>
          <cell r="J2100" t="str">
            <v>R1.5YDWM</v>
          </cell>
          <cell r="K2100" t="str">
            <v>1.5 YD 1X WEEKLY</v>
          </cell>
          <cell r="S2100">
            <v>0</v>
          </cell>
          <cell r="T2100">
            <v>0</v>
          </cell>
          <cell r="U2100">
            <v>0</v>
          </cell>
          <cell r="V2100">
            <v>5955.34</v>
          </cell>
          <cell r="W2100">
            <v>0</v>
          </cell>
          <cell r="X2100">
            <v>0</v>
          </cell>
          <cell r="Y2100">
            <v>0</v>
          </cell>
          <cell r="Z2100">
            <v>0</v>
          </cell>
          <cell r="AA2100">
            <v>0</v>
          </cell>
          <cell r="AB2100">
            <v>0</v>
          </cell>
          <cell r="AC2100">
            <v>0</v>
          </cell>
          <cell r="AD2100">
            <v>0</v>
          </cell>
        </row>
        <row r="2101">
          <cell r="B2101" t="str">
            <v>MASON CO-REGULATEDCOMMERCIAL - REARLOADR1YDEM</v>
          </cell>
          <cell r="J2101" t="str">
            <v>R1YDEM</v>
          </cell>
          <cell r="K2101" t="str">
            <v>1 YD 1X EOW</v>
          </cell>
          <cell r="S2101">
            <v>0</v>
          </cell>
          <cell r="T2101">
            <v>0</v>
          </cell>
          <cell r="U2101">
            <v>0</v>
          </cell>
          <cell r="V2101">
            <v>647.85</v>
          </cell>
          <cell r="W2101">
            <v>0</v>
          </cell>
          <cell r="X2101">
            <v>0</v>
          </cell>
          <cell r="Y2101">
            <v>0</v>
          </cell>
          <cell r="Z2101">
            <v>0</v>
          </cell>
          <cell r="AA2101">
            <v>0</v>
          </cell>
          <cell r="AB2101">
            <v>0</v>
          </cell>
          <cell r="AC2101">
            <v>0</v>
          </cell>
          <cell r="AD2101">
            <v>0</v>
          </cell>
        </row>
        <row r="2102">
          <cell r="B2102" t="str">
            <v>MASON CO-REGULATEDCOMMERCIAL - REARLOADR1YDRENTM</v>
          </cell>
          <cell r="J2102" t="str">
            <v>R1YDRENTM</v>
          </cell>
          <cell r="K2102" t="str">
            <v>1YD CONTAINER RENT-MTHLY</v>
          </cell>
          <cell r="S2102">
            <v>0</v>
          </cell>
          <cell r="T2102">
            <v>0</v>
          </cell>
          <cell r="U2102">
            <v>0</v>
          </cell>
          <cell r="V2102">
            <v>160.93</v>
          </cell>
          <cell r="W2102">
            <v>0</v>
          </cell>
          <cell r="X2102">
            <v>0</v>
          </cell>
          <cell r="Y2102">
            <v>0</v>
          </cell>
          <cell r="Z2102">
            <v>0</v>
          </cell>
          <cell r="AA2102">
            <v>0</v>
          </cell>
          <cell r="AB2102">
            <v>0</v>
          </cell>
          <cell r="AC2102">
            <v>0</v>
          </cell>
          <cell r="AD2102">
            <v>0</v>
          </cell>
        </row>
        <row r="2103">
          <cell r="B2103" t="str">
            <v>MASON CO-REGULATEDCOMMERCIAL - REARLOADR1YDWM</v>
          </cell>
          <cell r="J2103" t="str">
            <v>R1YDWM</v>
          </cell>
          <cell r="K2103" t="str">
            <v>1 YD 1X WEEKLY</v>
          </cell>
          <cell r="S2103">
            <v>0</v>
          </cell>
          <cell r="T2103">
            <v>0</v>
          </cell>
          <cell r="U2103">
            <v>0</v>
          </cell>
          <cell r="V2103">
            <v>184.68</v>
          </cell>
          <cell r="W2103">
            <v>0</v>
          </cell>
          <cell r="X2103">
            <v>0</v>
          </cell>
          <cell r="Y2103">
            <v>0</v>
          </cell>
          <cell r="Z2103">
            <v>0</v>
          </cell>
          <cell r="AA2103">
            <v>0</v>
          </cell>
          <cell r="AB2103">
            <v>0</v>
          </cell>
          <cell r="AC2103">
            <v>0</v>
          </cell>
          <cell r="AD2103">
            <v>0</v>
          </cell>
        </row>
        <row r="2104">
          <cell r="B2104" t="str">
            <v>MASON CO-REGULATEDCOMMERCIAL - REARLOADR2YDEK</v>
          </cell>
          <cell r="J2104" t="str">
            <v>R2YDEK</v>
          </cell>
          <cell r="K2104" t="str">
            <v>2 YD 1X EOW</v>
          </cell>
          <cell r="S2104">
            <v>0</v>
          </cell>
          <cell r="T2104">
            <v>0</v>
          </cell>
          <cell r="U2104">
            <v>0</v>
          </cell>
          <cell r="V2104">
            <v>187.8</v>
          </cell>
          <cell r="W2104">
            <v>0</v>
          </cell>
          <cell r="X2104">
            <v>0</v>
          </cell>
          <cell r="Y2104">
            <v>0</v>
          </cell>
          <cell r="Z2104">
            <v>0</v>
          </cell>
          <cell r="AA2104">
            <v>0</v>
          </cell>
          <cell r="AB2104">
            <v>0</v>
          </cell>
          <cell r="AC2104">
            <v>0</v>
          </cell>
          <cell r="AD2104">
            <v>0</v>
          </cell>
        </row>
        <row r="2105">
          <cell r="B2105" t="str">
            <v>MASON CO-REGULATEDCOMMERCIAL - REARLOADR2YDEM</v>
          </cell>
          <cell r="J2105" t="str">
            <v>R2YDEM</v>
          </cell>
          <cell r="K2105" t="str">
            <v>2 YD 1X EOW</v>
          </cell>
          <cell r="S2105">
            <v>0</v>
          </cell>
          <cell r="T2105">
            <v>0</v>
          </cell>
          <cell r="U2105">
            <v>0</v>
          </cell>
          <cell r="V2105">
            <v>5713.69</v>
          </cell>
          <cell r="W2105">
            <v>0</v>
          </cell>
          <cell r="X2105">
            <v>0</v>
          </cell>
          <cell r="Y2105">
            <v>0</v>
          </cell>
          <cell r="Z2105">
            <v>0</v>
          </cell>
          <cell r="AA2105">
            <v>0</v>
          </cell>
          <cell r="AB2105">
            <v>0</v>
          </cell>
          <cell r="AC2105">
            <v>0</v>
          </cell>
          <cell r="AD2105">
            <v>0</v>
          </cell>
        </row>
        <row r="2106">
          <cell r="B2106" t="str">
            <v>MASON CO-REGULATEDCOMMERCIAL - REARLOADR2YDRENTM</v>
          </cell>
          <cell r="J2106" t="str">
            <v>R2YDRENTM</v>
          </cell>
          <cell r="K2106" t="str">
            <v>2YD CONTAINER RENT-MTHLY</v>
          </cell>
          <cell r="S2106">
            <v>0</v>
          </cell>
          <cell r="T2106">
            <v>0</v>
          </cell>
          <cell r="U2106">
            <v>0</v>
          </cell>
          <cell r="V2106">
            <v>4370.6000000000004</v>
          </cell>
          <cell r="W2106">
            <v>0</v>
          </cell>
          <cell r="X2106">
            <v>0</v>
          </cell>
          <cell r="Y2106">
            <v>0</v>
          </cell>
          <cell r="Z2106">
            <v>0</v>
          </cell>
          <cell r="AA2106">
            <v>0</v>
          </cell>
          <cell r="AB2106">
            <v>0</v>
          </cell>
          <cell r="AC2106">
            <v>0</v>
          </cell>
          <cell r="AD2106">
            <v>0</v>
          </cell>
        </row>
        <row r="2107">
          <cell r="B2107" t="str">
            <v>MASON CO-REGULATEDCOMMERCIAL - REARLOADR2YDRENTT</v>
          </cell>
          <cell r="J2107" t="str">
            <v>R2YDRENTT</v>
          </cell>
          <cell r="K2107" t="str">
            <v>2YD TEMP CONTAINER RENT</v>
          </cell>
          <cell r="S2107">
            <v>0</v>
          </cell>
          <cell r="T2107">
            <v>0</v>
          </cell>
          <cell r="U2107">
            <v>0</v>
          </cell>
          <cell r="V2107">
            <v>23.38</v>
          </cell>
          <cell r="W2107">
            <v>0</v>
          </cell>
          <cell r="X2107">
            <v>0</v>
          </cell>
          <cell r="Y2107">
            <v>0</v>
          </cell>
          <cell r="Z2107">
            <v>0</v>
          </cell>
          <cell r="AA2107">
            <v>0</v>
          </cell>
          <cell r="AB2107">
            <v>0</v>
          </cell>
          <cell r="AC2107">
            <v>0</v>
          </cell>
          <cell r="AD2107">
            <v>0</v>
          </cell>
        </row>
        <row r="2108">
          <cell r="B2108" t="str">
            <v>MASON CO-REGULATEDCOMMERCIAL - REARLOADR2YDRENTTM</v>
          </cell>
          <cell r="J2108" t="str">
            <v>R2YDRENTTM</v>
          </cell>
          <cell r="K2108" t="str">
            <v>2 YD TEMP CONT RENT MONTH</v>
          </cell>
          <cell r="S2108">
            <v>0</v>
          </cell>
          <cell r="T2108">
            <v>0</v>
          </cell>
          <cell r="U2108">
            <v>0</v>
          </cell>
          <cell r="V2108">
            <v>95.59</v>
          </cell>
          <cell r="W2108">
            <v>0</v>
          </cell>
          <cell r="X2108">
            <v>0</v>
          </cell>
          <cell r="Y2108">
            <v>0</v>
          </cell>
          <cell r="Z2108">
            <v>0</v>
          </cell>
          <cell r="AA2108">
            <v>0</v>
          </cell>
          <cell r="AB2108">
            <v>0</v>
          </cell>
          <cell r="AC2108">
            <v>0</v>
          </cell>
          <cell r="AD2108">
            <v>0</v>
          </cell>
        </row>
        <row r="2109">
          <cell r="B2109" t="str">
            <v>MASON CO-REGULATEDCOMMERCIAL - REARLOADR2YDWK</v>
          </cell>
          <cell r="J2109" t="str">
            <v>R2YDWK</v>
          </cell>
          <cell r="K2109" t="str">
            <v>2 YD 1X WEEKLY</v>
          </cell>
          <cell r="S2109">
            <v>0</v>
          </cell>
          <cell r="T2109">
            <v>0</v>
          </cell>
          <cell r="U2109">
            <v>0</v>
          </cell>
          <cell r="V2109">
            <v>93.9</v>
          </cell>
          <cell r="W2109">
            <v>0</v>
          </cell>
          <cell r="X2109">
            <v>0</v>
          </cell>
          <cell r="Y2109">
            <v>0</v>
          </cell>
          <cell r="Z2109">
            <v>0</v>
          </cell>
          <cell r="AA2109">
            <v>0</v>
          </cell>
          <cell r="AB2109">
            <v>0</v>
          </cell>
          <cell r="AC2109">
            <v>0</v>
          </cell>
          <cell r="AD2109">
            <v>0</v>
          </cell>
        </row>
        <row r="2110">
          <cell r="B2110" t="str">
            <v>MASON CO-REGULATEDCOMMERCIAL - REARLOADR2YDWM</v>
          </cell>
          <cell r="J2110" t="str">
            <v>R2YDWM</v>
          </cell>
          <cell r="K2110" t="str">
            <v>2 YD 1X WEEKLY</v>
          </cell>
          <cell r="S2110">
            <v>0</v>
          </cell>
          <cell r="T2110">
            <v>0</v>
          </cell>
          <cell r="U2110">
            <v>0</v>
          </cell>
          <cell r="V2110">
            <v>26200.28</v>
          </cell>
          <cell r="W2110">
            <v>0</v>
          </cell>
          <cell r="X2110">
            <v>0</v>
          </cell>
          <cell r="Y2110">
            <v>0</v>
          </cell>
          <cell r="Z2110">
            <v>0</v>
          </cell>
          <cell r="AA2110">
            <v>0</v>
          </cell>
          <cell r="AB2110">
            <v>0</v>
          </cell>
          <cell r="AC2110">
            <v>0</v>
          </cell>
          <cell r="AD2110">
            <v>0</v>
          </cell>
        </row>
        <row r="2111">
          <cell r="B2111" t="str">
            <v>MASON CO-REGULATEDCOMMERCIAL - REARLOADUNLOCKREF</v>
          </cell>
          <cell r="J2111" t="str">
            <v>UNLOCKREF</v>
          </cell>
          <cell r="K2111" t="str">
            <v>UNLOCK / UNLATCH REFUSE</v>
          </cell>
          <cell r="S2111">
            <v>0</v>
          </cell>
          <cell r="T2111">
            <v>0</v>
          </cell>
          <cell r="U2111">
            <v>0</v>
          </cell>
          <cell r="V2111">
            <v>265.66000000000003</v>
          </cell>
          <cell r="W2111">
            <v>0</v>
          </cell>
          <cell r="X2111">
            <v>0</v>
          </cell>
          <cell r="Y2111">
            <v>0</v>
          </cell>
          <cell r="Z2111">
            <v>0</v>
          </cell>
          <cell r="AA2111">
            <v>0</v>
          </cell>
          <cell r="AB2111">
            <v>0</v>
          </cell>
          <cell r="AC2111">
            <v>0</v>
          </cell>
          <cell r="AD2111">
            <v>0</v>
          </cell>
        </row>
        <row r="2112">
          <cell r="B2112" t="str">
            <v>MASON CO-REGULATEDCOMMERCIAL - REARLOADCDELC</v>
          </cell>
          <cell r="J2112" t="str">
            <v>CDELC</v>
          </cell>
          <cell r="K2112" t="str">
            <v>CONTAINER DELIVERY CHARGE</v>
          </cell>
          <cell r="S2112">
            <v>0</v>
          </cell>
          <cell r="T2112">
            <v>0</v>
          </cell>
          <cell r="U2112">
            <v>0</v>
          </cell>
          <cell r="V2112">
            <v>324</v>
          </cell>
          <cell r="W2112">
            <v>0</v>
          </cell>
          <cell r="X2112">
            <v>0</v>
          </cell>
          <cell r="Y2112">
            <v>0</v>
          </cell>
          <cell r="Z2112">
            <v>0</v>
          </cell>
          <cell r="AA2112">
            <v>0</v>
          </cell>
          <cell r="AB2112">
            <v>0</v>
          </cell>
          <cell r="AC2112">
            <v>0</v>
          </cell>
          <cell r="AD2112">
            <v>0</v>
          </cell>
        </row>
        <row r="2113">
          <cell r="B2113" t="str">
            <v>MASON CO-REGULATEDCOMMERCIAL - REARLOADCOMCAN</v>
          </cell>
          <cell r="J2113" t="str">
            <v>COMCAN</v>
          </cell>
          <cell r="K2113" t="str">
            <v>COMMERCIAL CAN EXTRA</v>
          </cell>
          <cell r="S2113">
            <v>0</v>
          </cell>
          <cell r="T2113">
            <v>0</v>
          </cell>
          <cell r="U2113">
            <v>0</v>
          </cell>
          <cell r="V2113">
            <v>726.84</v>
          </cell>
          <cell r="W2113">
            <v>0</v>
          </cell>
          <cell r="X2113">
            <v>0</v>
          </cell>
          <cell r="Y2113">
            <v>0</v>
          </cell>
          <cell r="Z2113">
            <v>0</v>
          </cell>
          <cell r="AA2113">
            <v>0</v>
          </cell>
          <cell r="AB2113">
            <v>0</v>
          </cell>
          <cell r="AC2113">
            <v>0</v>
          </cell>
          <cell r="AD2113">
            <v>0</v>
          </cell>
        </row>
        <row r="2114">
          <cell r="B2114" t="str">
            <v>MASON CO-REGULATEDCOMMERCIAL - REARLOADR1.5YDEM</v>
          </cell>
          <cell r="J2114" t="str">
            <v>R1.5YDEM</v>
          </cell>
          <cell r="K2114" t="str">
            <v>1.5 YD 1X EOW</v>
          </cell>
          <cell r="S2114">
            <v>0</v>
          </cell>
          <cell r="T2114">
            <v>0</v>
          </cell>
          <cell r="U2114">
            <v>0</v>
          </cell>
          <cell r="V2114">
            <v>-59.69</v>
          </cell>
          <cell r="W2114">
            <v>0</v>
          </cell>
          <cell r="X2114">
            <v>0</v>
          </cell>
          <cell r="Y2114">
            <v>0</v>
          </cell>
          <cell r="Z2114">
            <v>0</v>
          </cell>
          <cell r="AA2114">
            <v>0</v>
          </cell>
          <cell r="AB2114">
            <v>0</v>
          </cell>
          <cell r="AC2114">
            <v>0</v>
          </cell>
          <cell r="AD2114">
            <v>0</v>
          </cell>
        </row>
        <row r="2115">
          <cell r="B2115" t="str">
            <v>MASON CO-REGULATEDCOMMERCIAL - REARLOADR1.5YDPU</v>
          </cell>
          <cell r="J2115" t="str">
            <v>R1.5YDPU</v>
          </cell>
          <cell r="K2115" t="str">
            <v>1.5YD CONTAINER PICKUP</v>
          </cell>
          <cell r="S2115">
            <v>0</v>
          </cell>
          <cell r="T2115">
            <v>0</v>
          </cell>
          <cell r="U2115">
            <v>0</v>
          </cell>
          <cell r="V2115">
            <v>94.2</v>
          </cell>
          <cell r="W2115">
            <v>0</v>
          </cell>
          <cell r="X2115">
            <v>0</v>
          </cell>
          <cell r="Y2115">
            <v>0</v>
          </cell>
          <cell r="Z2115">
            <v>0</v>
          </cell>
          <cell r="AA2115">
            <v>0</v>
          </cell>
          <cell r="AB2115">
            <v>0</v>
          </cell>
          <cell r="AC2115">
            <v>0</v>
          </cell>
          <cell r="AD2115">
            <v>0</v>
          </cell>
        </row>
        <row r="2116">
          <cell r="B2116" t="str">
            <v>MASON CO-REGULATEDCOMMERCIAL - REARLOADR1.5YDRENTM</v>
          </cell>
          <cell r="J2116" t="str">
            <v>R1.5YDRENTM</v>
          </cell>
          <cell r="K2116" t="str">
            <v>1.5YD CONTAINER RENT-MTH</v>
          </cell>
          <cell r="S2116">
            <v>0</v>
          </cell>
          <cell r="T2116">
            <v>0</v>
          </cell>
          <cell r="U2116">
            <v>0</v>
          </cell>
          <cell r="V2116">
            <v>-18.190000000000001</v>
          </cell>
          <cell r="W2116">
            <v>0</v>
          </cell>
          <cell r="X2116">
            <v>0</v>
          </cell>
          <cell r="Y2116">
            <v>0</v>
          </cell>
          <cell r="Z2116">
            <v>0</v>
          </cell>
          <cell r="AA2116">
            <v>0</v>
          </cell>
          <cell r="AB2116">
            <v>0</v>
          </cell>
          <cell r="AC2116">
            <v>0</v>
          </cell>
          <cell r="AD2116">
            <v>0</v>
          </cell>
        </row>
        <row r="2117">
          <cell r="B2117" t="str">
            <v>MASON CO-REGULATEDCOMMERCIAL - REARLOADR2YDPU</v>
          </cell>
          <cell r="J2117" t="str">
            <v>R2YDPU</v>
          </cell>
          <cell r="K2117" t="str">
            <v>2YD CONTAINER PICKUP</v>
          </cell>
          <cell r="S2117">
            <v>0</v>
          </cell>
          <cell r="T2117">
            <v>0</v>
          </cell>
          <cell r="U2117">
            <v>0</v>
          </cell>
          <cell r="V2117">
            <v>224.1</v>
          </cell>
          <cell r="W2117">
            <v>0</v>
          </cell>
          <cell r="X2117">
            <v>0</v>
          </cell>
          <cell r="Y2117">
            <v>0</v>
          </cell>
          <cell r="Z2117">
            <v>0</v>
          </cell>
          <cell r="AA2117">
            <v>0</v>
          </cell>
          <cell r="AB2117">
            <v>0</v>
          </cell>
          <cell r="AC2117">
            <v>0</v>
          </cell>
          <cell r="AD2117">
            <v>0</v>
          </cell>
        </row>
        <row r="2118">
          <cell r="B2118" t="str">
            <v>MASON CO-REGULATEDCOMMERCIAL - REARLOADROLLOUTOC</v>
          </cell>
          <cell r="J2118" t="str">
            <v>ROLLOUTOC</v>
          </cell>
          <cell r="K2118" t="str">
            <v>ROLL OUT</v>
          </cell>
          <cell r="S2118">
            <v>0</v>
          </cell>
          <cell r="T2118">
            <v>0</v>
          </cell>
          <cell r="U2118">
            <v>0</v>
          </cell>
          <cell r="V2118">
            <v>471.6</v>
          </cell>
          <cell r="W2118">
            <v>0</v>
          </cell>
          <cell r="X2118">
            <v>0</v>
          </cell>
          <cell r="Y2118">
            <v>0</v>
          </cell>
          <cell r="Z2118">
            <v>0</v>
          </cell>
          <cell r="AA2118">
            <v>0</v>
          </cell>
          <cell r="AB2118">
            <v>0</v>
          </cell>
          <cell r="AC2118">
            <v>0</v>
          </cell>
          <cell r="AD2118">
            <v>0</v>
          </cell>
        </row>
        <row r="2119">
          <cell r="B2119" t="str">
            <v>MASON CO-REGULATEDCOMMERCIAL - REARLOADUNLOCKREF</v>
          </cell>
          <cell r="J2119" t="str">
            <v>UNLOCKREF</v>
          </cell>
          <cell r="K2119" t="str">
            <v>UNLOCK / UNLATCH REFUSE</v>
          </cell>
          <cell r="S2119">
            <v>0</v>
          </cell>
          <cell r="T2119">
            <v>0</v>
          </cell>
          <cell r="U2119">
            <v>0</v>
          </cell>
          <cell r="V2119">
            <v>32.89</v>
          </cell>
          <cell r="W2119">
            <v>0</v>
          </cell>
          <cell r="X2119">
            <v>0</v>
          </cell>
          <cell r="Y2119">
            <v>0</v>
          </cell>
          <cell r="Z2119">
            <v>0</v>
          </cell>
          <cell r="AA2119">
            <v>0</v>
          </cell>
          <cell r="AB2119">
            <v>0</v>
          </cell>
          <cell r="AC2119">
            <v>0</v>
          </cell>
          <cell r="AD2119">
            <v>0</v>
          </cell>
        </row>
        <row r="2120">
          <cell r="B2120" t="str">
            <v>MASON CO-REGULATEDCOMMERCIAL RECYCLEWLKNRE1RECY</v>
          </cell>
          <cell r="J2120" t="str">
            <v>WLKNRE1RECY</v>
          </cell>
          <cell r="K2120" t="str">
            <v>WALK IN 5-25FT EOW-RECYCL</v>
          </cell>
          <cell r="S2120">
            <v>0</v>
          </cell>
          <cell r="T2120">
            <v>0</v>
          </cell>
          <cell r="U2120">
            <v>0</v>
          </cell>
          <cell r="V2120">
            <v>2.52</v>
          </cell>
          <cell r="W2120">
            <v>0</v>
          </cell>
          <cell r="X2120">
            <v>0</v>
          </cell>
          <cell r="Y2120">
            <v>0</v>
          </cell>
          <cell r="Z2120">
            <v>0</v>
          </cell>
          <cell r="AA2120">
            <v>0</v>
          </cell>
          <cell r="AB2120">
            <v>0</v>
          </cell>
          <cell r="AC2120">
            <v>0</v>
          </cell>
          <cell r="AD2120">
            <v>0</v>
          </cell>
        </row>
        <row r="2121">
          <cell r="B2121" t="str">
            <v>MASON CO-REGULATEDCOMMERCIAL RECYCLEWLKNRE1RECY</v>
          </cell>
          <cell r="J2121" t="str">
            <v>WLKNRE1RECY</v>
          </cell>
          <cell r="K2121" t="str">
            <v>WALK IN 5-25FT EOW-RECYCL</v>
          </cell>
          <cell r="S2121">
            <v>0</v>
          </cell>
          <cell r="T2121">
            <v>0</v>
          </cell>
          <cell r="U2121">
            <v>0</v>
          </cell>
          <cell r="V2121">
            <v>-1.89</v>
          </cell>
          <cell r="W2121">
            <v>0</v>
          </cell>
          <cell r="X2121">
            <v>0</v>
          </cell>
          <cell r="Y2121">
            <v>0</v>
          </cell>
          <cell r="Z2121">
            <v>0</v>
          </cell>
          <cell r="AA2121">
            <v>0</v>
          </cell>
          <cell r="AB2121">
            <v>0</v>
          </cell>
          <cell r="AC2121">
            <v>0</v>
          </cell>
          <cell r="AD2121">
            <v>0</v>
          </cell>
        </row>
        <row r="2122">
          <cell r="B2122" t="str">
            <v>MASON CO-REGULATEDCOMMERCIAL RECYCLE96CRCOGE1</v>
          </cell>
          <cell r="J2122" t="str">
            <v>96CRCOGE1</v>
          </cell>
          <cell r="K2122" t="str">
            <v>96 COMMINGLE WG-EOW</v>
          </cell>
          <cell r="S2122">
            <v>0</v>
          </cell>
          <cell r="T2122">
            <v>0</v>
          </cell>
          <cell r="U2122">
            <v>0</v>
          </cell>
          <cell r="V2122">
            <v>10.83</v>
          </cell>
          <cell r="W2122">
            <v>0</v>
          </cell>
          <cell r="X2122">
            <v>0</v>
          </cell>
          <cell r="Y2122">
            <v>0</v>
          </cell>
          <cell r="Z2122">
            <v>0</v>
          </cell>
          <cell r="AA2122">
            <v>0</v>
          </cell>
          <cell r="AB2122">
            <v>0</v>
          </cell>
          <cell r="AC2122">
            <v>0</v>
          </cell>
          <cell r="AD2122">
            <v>0</v>
          </cell>
        </row>
        <row r="2123">
          <cell r="B2123" t="str">
            <v>MASON CO-REGULATEDCOMMERCIAL RECYCLE96CRCOGW1</v>
          </cell>
          <cell r="J2123" t="str">
            <v>96CRCOGW1</v>
          </cell>
          <cell r="K2123" t="str">
            <v>96 COMMINGLE WG-WEEKLY</v>
          </cell>
          <cell r="S2123">
            <v>0</v>
          </cell>
          <cell r="T2123">
            <v>0</v>
          </cell>
          <cell r="U2123">
            <v>0</v>
          </cell>
          <cell r="V2123">
            <v>28.23</v>
          </cell>
          <cell r="W2123">
            <v>0</v>
          </cell>
          <cell r="X2123">
            <v>0</v>
          </cell>
          <cell r="Y2123">
            <v>0</v>
          </cell>
          <cell r="Z2123">
            <v>0</v>
          </cell>
          <cell r="AA2123">
            <v>0</v>
          </cell>
          <cell r="AB2123">
            <v>0</v>
          </cell>
          <cell r="AC2123">
            <v>0</v>
          </cell>
          <cell r="AD2123">
            <v>0</v>
          </cell>
        </row>
        <row r="2124">
          <cell r="B2124" t="str">
            <v>MASON CO-REGULATEDCOMMERCIAL RECYCLE96CRCONGE1</v>
          </cell>
          <cell r="J2124" t="str">
            <v>96CRCONGE1</v>
          </cell>
          <cell r="K2124" t="str">
            <v>96 COMMINGLE NG-EOW</v>
          </cell>
          <cell r="S2124">
            <v>0</v>
          </cell>
          <cell r="T2124">
            <v>0</v>
          </cell>
          <cell r="U2124">
            <v>0</v>
          </cell>
          <cell r="V2124">
            <v>64.95</v>
          </cell>
          <cell r="W2124">
            <v>0</v>
          </cell>
          <cell r="X2124">
            <v>0</v>
          </cell>
          <cell r="Y2124">
            <v>0</v>
          </cell>
          <cell r="Z2124">
            <v>0</v>
          </cell>
          <cell r="AA2124">
            <v>0</v>
          </cell>
          <cell r="AB2124">
            <v>0</v>
          </cell>
          <cell r="AC2124">
            <v>0</v>
          </cell>
          <cell r="AD2124">
            <v>0</v>
          </cell>
        </row>
        <row r="2125">
          <cell r="B2125" t="str">
            <v>MASON CO-REGULATEDCOMMERCIAL RECYCLE96CRCONGM1</v>
          </cell>
          <cell r="J2125" t="str">
            <v>96CRCONGM1</v>
          </cell>
          <cell r="K2125" t="str">
            <v>96 COMMINGLE NG-MNTHLY</v>
          </cell>
          <cell r="S2125">
            <v>0</v>
          </cell>
          <cell r="T2125">
            <v>0</v>
          </cell>
          <cell r="U2125">
            <v>0</v>
          </cell>
          <cell r="V2125">
            <v>16.670000000000002</v>
          </cell>
          <cell r="W2125">
            <v>0</v>
          </cell>
          <cell r="X2125">
            <v>0</v>
          </cell>
          <cell r="Y2125">
            <v>0</v>
          </cell>
          <cell r="Z2125">
            <v>0</v>
          </cell>
          <cell r="AA2125">
            <v>0</v>
          </cell>
          <cell r="AB2125">
            <v>0</v>
          </cell>
          <cell r="AC2125">
            <v>0</v>
          </cell>
          <cell r="AD2125">
            <v>0</v>
          </cell>
        </row>
        <row r="2126">
          <cell r="B2126" t="str">
            <v>MASON CO-REGULATEDCOMMERCIAL RECYCLE96CRCONGW1</v>
          </cell>
          <cell r="J2126" t="str">
            <v>96CRCONGW1</v>
          </cell>
          <cell r="K2126" t="str">
            <v>96 COMMINGLE NG-WEEKLY</v>
          </cell>
          <cell r="S2126">
            <v>0</v>
          </cell>
          <cell r="T2126">
            <v>0</v>
          </cell>
          <cell r="U2126">
            <v>0</v>
          </cell>
          <cell r="V2126">
            <v>56.46</v>
          </cell>
          <cell r="W2126">
            <v>0</v>
          </cell>
          <cell r="X2126">
            <v>0</v>
          </cell>
          <cell r="Y2126">
            <v>0</v>
          </cell>
          <cell r="Z2126">
            <v>0</v>
          </cell>
          <cell r="AA2126">
            <v>0</v>
          </cell>
          <cell r="AB2126">
            <v>0</v>
          </cell>
          <cell r="AC2126">
            <v>0</v>
          </cell>
          <cell r="AD2126">
            <v>0</v>
          </cell>
        </row>
        <row r="2127">
          <cell r="B2127" t="str">
            <v>MASON CO-REGULATEDCOMMERCIAL RECYCLER2YDOCCW</v>
          </cell>
          <cell r="J2127" t="str">
            <v>R2YDOCCW</v>
          </cell>
          <cell r="K2127" t="str">
            <v>2YD OCC-WEEKLY</v>
          </cell>
          <cell r="S2127">
            <v>0</v>
          </cell>
          <cell r="T2127">
            <v>0</v>
          </cell>
          <cell r="U2127">
            <v>0</v>
          </cell>
          <cell r="V2127">
            <v>67.97</v>
          </cell>
          <cell r="W2127">
            <v>0</v>
          </cell>
          <cell r="X2127">
            <v>0</v>
          </cell>
          <cell r="Y2127">
            <v>0</v>
          </cell>
          <cell r="Z2127">
            <v>0</v>
          </cell>
          <cell r="AA2127">
            <v>0</v>
          </cell>
          <cell r="AB2127">
            <v>0</v>
          </cell>
          <cell r="AC2127">
            <v>0</v>
          </cell>
          <cell r="AD2127">
            <v>0</v>
          </cell>
        </row>
        <row r="2128">
          <cell r="B2128" t="str">
            <v>MASON CO-REGULATEDCOMMERCIAL RECYCLERECYCLERMA</v>
          </cell>
          <cell r="J2128" t="str">
            <v>RECYCLERMA</v>
          </cell>
          <cell r="K2128" t="str">
            <v>VALUE OF RECYCLEABLES</v>
          </cell>
          <cell r="S2128">
            <v>0</v>
          </cell>
          <cell r="T2128">
            <v>0</v>
          </cell>
          <cell r="U2128">
            <v>0</v>
          </cell>
          <cell r="V2128">
            <v>-985.28</v>
          </cell>
          <cell r="W2128">
            <v>0</v>
          </cell>
          <cell r="X2128">
            <v>0</v>
          </cell>
          <cell r="Y2128">
            <v>0</v>
          </cell>
          <cell r="Z2128">
            <v>0</v>
          </cell>
          <cell r="AA2128">
            <v>0</v>
          </cell>
          <cell r="AB2128">
            <v>0</v>
          </cell>
          <cell r="AC2128">
            <v>0</v>
          </cell>
          <cell r="AD2128">
            <v>0</v>
          </cell>
        </row>
        <row r="2129">
          <cell r="B2129" t="str">
            <v>MASON CO-REGULATEDCOMMERCIAL RECYCLERECYCRMA</v>
          </cell>
          <cell r="J2129" t="str">
            <v>RECYCRMA</v>
          </cell>
          <cell r="K2129" t="str">
            <v>RECYCLE MONTHLY ARREARS</v>
          </cell>
          <cell r="S2129">
            <v>0</v>
          </cell>
          <cell r="T2129">
            <v>0</v>
          </cell>
          <cell r="U2129">
            <v>0</v>
          </cell>
          <cell r="V2129">
            <v>4667.0200000000004</v>
          </cell>
          <cell r="W2129">
            <v>0</v>
          </cell>
          <cell r="X2129">
            <v>0</v>
          </cell>
          <cell r="Y2129">
            <v>0</v>
          </cell>
          <cell r="Z2129">
            <v>0</v>
          </cell>
          <cell r="AA2129">
            <v>0</v>
          </cell>
          <cell r="AB2129">
            <v>0</v>
          </cell>
          <cell r="AC2129">
            <v>0</v>
          </cell>
          <cell r="AD2129">
            <v>0</v>
          </cell>
        </row>
        <row r="2130">
          <cell r="B2130" t="str">
            <v>MASON CO-REGULATEDCOMMERCIAL RECYCLERECYONLYMA</v>
          </cell>
          <cell r="J2130" t="str">
            <v>RECYONLYMA</v>
          </cell>
          <cell r="K2130" t="str">
            <v>RECYCLE ONLY MOTNHLY ARRE</v>
          </cell>
          <cell r="S2130">
            <v>0</v>
          </cell>
          <cell r="T2130">
            <v>0</v>
          </cell>
          <cell r="U2130">
            <v>0</v>
          </cell>
          <cell r="V2130">
            <v>10.31</v>
          </cell>
          <cell r="W2130">
            <v>0</v>
          </cell>
          <cell r="X2130">
            <v>0</v>
          </cell>
          <cell r="Y2130">
            <v>0</v>
          </cell>
          <cell r="Z2130">
            <v>0</v>
          </cell>
          <cell r="AA2130">
            <v>0</v>
          </cell>
          <cell r="AB2130">
            <v>0</v>
          </cell>
          <cell r="AC2130">
            <v>0</v>
          </cell>
          <cell r="AD2130">
            <v>0</v>
          </cell>
        </row>
        <row r="2131">
          <cell r="B2131" t="str">
            <v>MASON CO-REGULATEDCOMMERCIAL RECYCLERECYRNBMA</v>
          </cell>
          <cell r="J2131" t="str">
            <v>RECYRNBMA</v>
          </cell>
          <cell r="K2131" t="str">
            <v>RECYCLE NO BIN MONTHLY AR</v>
          </cell>
          <cell r="S2131">
            <v>0</v>
          </cell>
          <cell r="T2131">
            <v>0</v>
          </cell>
          <cell r="U2131">
            <v>0</v>
          </cell>
          <cell r="V2131">
            <v>9.16</v>
          </cell>
          <cell r="W2131">
            <v>0</v>
          </cell>
          <cell r="X2131">
            <v>0</v>
          </cell>
          <cell r="Y2131">
            <v>0</v>
          </cell>
          <cell r="Z2131">
            <v>0</v>
          </cell>
          <cell r="AA2131">
            <v>0</v>
          </cell>
          <cell r="AB2131">
            <v>0</v>
          </cell>
          <cell r="AC2131">
            <v>0</v>
          </cell>
          <cell r="AD2131">
            <v>0</v>
          </cell>
        </row>
        <row r="2132">
          <cell r="B2132" t="str">
            <v>MASON CO-REGULATEDCOMMERCIAL RECYCLERECYCRMA</v>
          </cell>
          <cell r="J2132" t="str">
            <v>RECYCRMA</v>
          </cell>
          <cell r="K2132" t="str">
            <v>RECYCLE MONTHLY ARREARS</v>
          </cell>
          <cell r="S2132">
            <v>0</v>
          </cell>
          <cell r="T2132">
            <v>0</v>
          </cell>
          <cell r="U2132">
            <v>0</v>
          </cell>
          <cell r="V2132">
            <v>9.16</v>
          </cell>
          <cell r="W2132">
            <v>0</v>
          </cell>
          <cell r="X2132">
            <v>0</v>
          </cell>
          <cell r="Y2132">
            <v>0</v>
          </cell>
          <cell r="Z2132">
            <v>0</v>
          </cell>
          <cell r="AA2132">
            <v>0</v>
          </cell>
          <cell r="AB2132">
            <v>0</v>
          </cell>
          <cell r="AC2132">
            <v>0</v>
          </cell>
          <cell r="AD2132">
            <v>0</v>
          </cell>
        </row>
        <row r="2133">
          <cell r="B2133" t="str">
            <v>MASON CO-REGULATEDPAYMENTSCC-KOL</v>
          </cell>
          <cell r="J2133" t="str">
            <v>CC-KOL</v>
          </cell>
          <cell r="K2133" t="str">
            <v>ONLINE PAYMENT-CC</v>
          </cell>
          <cell r="S2133">
            <v>0</v>
          </cell>
          <cell r="T2133">
            <v>0</v>
          </cell>
          <cell r="U2133">
            <v>0</v>
          </cell>
          <cell r="V2133">
            <v>-122151.11</v>
          </cell>
          <cell r="W2133">
            <v>0</v>
          </cell>
          <cell r="X2133">
            <v>0</v>
          </cell>
          <cell r="Y2133">
            <v>0</v>
          </cell>
          <cell r="Z2133">
            <v>0</v>
          </cell>
          <cell r="AA2133">
            <v>0</v>
          </cell>
          <cell r="AB2133">
            <v>0</v>
          </cell>
          <cell r="AC2133">
            <v>0</v>
          </cell>
          <cell r="AD2133">
            <v>0</v>
          </cell>
        </row>
        <row r="2134">
          <cell r="B2134" t="str">
            <v>MASON CO-REGULATEDPAYMENTSCCREF-KOL</v>
          </cell>
          <cell r="J2134" t="str">
            <v>CCREF-KOL</v>
          </cell>
          <cell r="K2134" t="str">
            <v>CREDIT CARD REFUND</v>
          </cell>
          <cell r="S2134">
            <v>0</v>
          </cell>
          <cell r="T2134">
            <v>0</v>
          </cell>
          <cell r="U2134">
            <v>0</v>
          </cell>
          <cell r="V2134">
            <v>146.62</v>
          </cell>
          <cell r="W2134">
            <v>0</v>
          </cell>
          <cell r="X2134">
            <v>0</v>
          </cell>
          <cell r="Y2134">
            <v>0</v>
          </cell>
          <cell r="Z2134">
            <v>0</v>
          </cell>
          <cell r="AA2134">
            <v>0</v>
          </cell>
          <cell r="AB2134">
            <v>0</v>
          </cell>
          <cell r="AC2134">
            <v>0</v>
          </cell>
          <cell r="AD2134">
            <v>0</v>
          </cell>
        </row>
        <row r="2135">
          <cell r="B2135" t="str">
            <v>MASON CO-REGULATEDPAYMENTSPAY</v>
          </cell>
          <cell r="J2135" t="str">
            <v>PAY</v>
          </cell>
          <cell r="K2135" t="str">
            <v>PAYMENT-THANK YOU!</v>
          </cell>
          <cell r="S2135">
            <v>0</v>
          </cell>
          <cell r="T2135">
            <v>0</v>
          </cell>
          <cell r="U2135">
            <v>0</v>
          </cell>
          <cell r="V2135">
            <v>-15103.55</v>
          </cell>
          <cell r="W2135">
            <v>0</v>
          </cell>
          <cell r="X2135">
            <v>0</v>
          </cell>
          <cell r="Y2135">
            <v>0</v>
          </cell>
          <cell r="Z2135">
            <v>0</v>
          </cell>
          <cell r="AA2135">
            <v>0</v>
          </cell>
          <cell r="AB2135">
            <v>0</v>
          </cell>
          <cell r="AC2135">
            <v>0</v>
          </cell>
          <cell r="AD2135">
            <v>0</v>
          </cell>
        </row>
        <row r="2136">
          <cell r="B2136" t="str">
            <v>MASON CO-REGULATEDPAYMENTSPAY-CFREE</v>
          </cell>
          <cell r="J2136" t="str">
            <v>PAY-CFREE</v>
          </cell>
          <cell r="K2136" t="str">
            <v>PAYMENT-THANK YOU</v>
          </cell>
          <cell r="S2136">
            <v>0</v>
          </cell>
          <cell r="T2136">
            <v>0</v>
          </cell>
          <cell r="U2136">
            <v>0</v>
          </cell>
          <cell r="V2136">
            <v>-52986.48</v>
          </cell>
          <cell r="W2136">
            <v>0</v>
          </cell>
          <cell r="X2136">
            <v>0</v>
          </cell>
          <cell r="Y2136">
            <v>0</v>
          </cell>
          <cell r="Z2136">
            <v>0</v>
          </cell>
          <cell r="AA2136">
            <v>0</v>
          </cell>
          <cell r="AB2136">
            <v>0</v>
          </cell>
          <cell r="AC2136">
            <v>0</v>
          </cell>
          <cell r="AD2136">
            <v>0</v>
          </cell>
        </row>
        <row r="2137">
          <cell r="B2137" t="str">
            <v>MASON CO-REGULATEDPAYMENTSPAY-KOL</v>
          </cell>
          <cell r="J2137" t="str">
            <v>PAY-KOL</v>
          </cell>
          <cell r="K2137" t="str">
            <v>PAYMENT-THANK YOU - OL</v>
          </cell>
          <cell r="S2137">
            <v>0</v>
          </cell>
          <cell r="T2137">
            <v>0</v>
          </cell>
          <cell r="U2137">
            <v>0</v>
          </cell>
          <cell r="V2137">
            <v>-47073.88</v>
          </cell>
          <cell r="W2137">
            <v>0</v>
          </cell>
          <cell r="X2137">
            <v>0</v>
          </cell>
          <cell r="Y2137">
            <v>0</v>
          </cell>
          <cell r="Z2137">
            <v>0</v>
          </cell>
          <cell r="AA2137">
            <v>0</v>
          </cell>
          <cell r="AB2137">
            <v>0</v>
          </cell>
          <cell r="AC2137">
            <v>0</v>
          </cell>
          <cell r="AD2137">
            <v>0</v>
          </cell>
        </row>
        <row r="2138">
          <cell r="B2138" t="str">
            <v>MASON CO-REGULATEDPAYMENTSPAY-ORCC</v>
          </cell>
          <cell r="J2138" t="str">
            <v>PAY-ORCC</v>
          </cell>
          <cell r="K2138" t="str">
            <v>ORCC PAYMENT</v>
          </cell>
          <cell r="S2138">
            <v>0</v>
          </cell>
          <cell r="T2138">
            <v>0</v>
          </cell>
          <cell r="U2138">
            <v>0</v>
          </cell>
          <cell r="V2138">
            <v>-358.45</v>
          </cell>
          <cell r="W2138">
            <v>0</v>
          </cell>
          <cell r="X2138">
            <v>0</v>
          </cell>
          <cell r="Y2138">
            <v>0</v>
          </cell>
          <cell r="Z2138">
            <v>0</v>
          </cell>
          <cell r="AA2138">
            <v>0</v>
          </cell>
          <cell r="AB2138">
            <v>0</v>
          </cell>
          <cell r="AC2138">
            <v>0</v>
          </cell>
          <cell r="AD2138">
            <v>0</v>
          </cell>
        </row>
        <row r="2139">
          <cell r="B2139" t="str">
            <v>MASON CO-REGULATEDPAYMENTSPAY-RPPS</v>
          </cell>
          <cell r="J2139" t="str">
            <v>PAY-RPPS</v>
          </cell>
          <cell r="K2139" t="str">
            <v>RPSS PAYMENT</v>
          </cell>
          <cell r="S2139">
            <v>0</v>
          </cell>
          <cell r="T2139">
            <v>0</v>
          </cell>
          <cell r="U2139">
            <v>0</v>
          </cell>
          <cell r="V2139">
            <v>-9362.2099999999991</v>
          </cell>
          <cell r="W2139">
            <v>0</v>
          </cell>
          <cell r="X2139">
            <v>0</v>
          </cell>
          <cell r="Y2139">
            <v>0</v>
          </cell>
          <cell r="Z2139">
            <v>0</v>
          </cell>
          <cell r="AA2139">
            <v>0</v>
          </cell>
          <cell r="AB2139">
            <v>0</v>
          </cell>
          <cell r="AC2139">
            <v>0</v>
          </cell>
          <cell r="AD2139">
            <v>0</v>
          </cell>
        </row>
        <row r="2140">
          <cell r="B2140" t="str">
            <v>MASON CO-REGULATEDPAYMENTSPAYL</v>
          </cell>
          <cell r="J2140" t="str">
            <v>PAYL</v>
          </cell>
          <cell r="K2140" t="str">
            <v>PAYMENT-THANK YOU!</v>
          </cell>
          <cell r="S2140">
            <v>0</v>
          </cell>
          <cell r="T2140">
            <v>0</v>
          </cell>
          <cell r="U2140">
            <v>0</v>
          </cell>
          <cell r="V2140">
            <v>-100249.18</v>
          </cell>
          <cell r="W2140">
            <v>0</v>
          </cell>
          <cell r="X2140">
            <v>0</v>
          </cell>
          <cell r="Y2140">
            <v>0</v>
          </cell>
          <cell r="Z2140">
            <v>0</v>
          </cell>
          <cell r="AA2140">
            <v>0</v>
          </cell>
          <cell r="AB2140">
            <v>0</v>
          </cell>
          <cell r="AC2140">
            <v>0</v>
          </cell>
          <cell r="AD2140">
            <v>0</v>
          </cell>
        </row>
        <row r="2141">
          <cell r="B2141" t="str">
            <v>MASON CO-REGULATEDPAYMENTSPAYMET</v>
          </cell>
          <cell r="J2141" t="str">
            <v>PAYMET</v>
          </cell>
          <cell r="K2141" t="str">
            <v>METAVANTE ONLINE PAYMENT</v>
          </cell>
          <cell r="S2141">
            <v>0</v>
          </cell>
          <cell r="T2141">
            <v>0</v>
          </cell>
          <cell r="U2141">
            <v>0</v>
          </cell>
          <cell r="V2141">
            <v>-9002.35</v>
          </cell>
          <cell r="W2141">
            <v>0</v>
          </cell>
          <cell r="X2141">
            <v>0</v>
          </cell>
          <cell r="Y2141">
            <v>0</v>
          </cell>
          <cell r="Z2141">
            <v>0</v>
          </cell>
          <cell r="AA2141">
            <v>0</v>
          </cell>
          <cell r="AB2141">
            <v>0</v>
          </cell>
          <cell r="AC2141">
            <v>0</v>
          </cell>
          <cell r="AD2141">
            <v>0</v>
          </cell>
        </row>
        <row r="2142">
          <cell r="B2142" t="str">
            <v>MASON CO-REGULATEDPAYMENTSRET-KOL</v>
          </cell>
          <cell r="J2142" t="str">
            <v>RET-KOL</v>
          </cell>
          <cell r="K2142" t="str">
            <v>ONLINE PAYMENT RETURN</v>
          </cell>
          <cell r="S2142">
            <v>0</v>
          </cell>
          <cell r="T2142">
            <v>0</v>
          </cell>
          <cell r="U2142">
            <v>0</v>
          </cell>
          <cell r="V2142">
            <v>502.75</v>
          </cell>
          <cell r="W2142">
            <v>0</v>
          </cell>
          <cell r="X2142">
            <v>0</v>
          </cell>
          <cell r="Y2142">
            <v>0</v>
          </cell>
          <cell r="Z2142">
            <v>0</v>
          </cell>
          <cell r="AA2142">
            <v>0</v>
          </cell>
          <cell r="AB2142">
            <v>0</v>
          </cell>
          <cell r="AC2142">
            <v>0</v>
          </cell>
          <cell r="AD2142">
            <v>0</v>
          </cell>
        </row>
        <row r="2143">
          <cell r="B2143" t="str">
            <v>MASON CO-REGULATEDPAYMENTSCC-KOL</v>
          </cell>
          <cell r="J2143" t="str">
            <v>CC-KOL</v>
          </cell>
          <cell r="K2143" t="str">
            <v>ONLINE PAYMENT-CC</v>
          </cell>
          <cell r="S2143">
            <v>0</v>
          </cell>
          <cell r="T2143">
            <v>0</v>
          </cell>
          <cell r="U2143">
            <v>0</v>
          </cell>
          <cell r="V2143">
            <v>-39587.01</v>
          </cell>
          <cell r="W2143">
            <v>0</v>
          </cell>
          <cell r="X2143">
            <v>0</v>
          </cell>
          <cell r="Y2143">
            <v>0</v>
          </cell>
          <cell r="Z2143">
            <v>0</v>
          </cell>
          <cell r="AA2143">
            <v>0</v>
          </cell>
          <cell r="AB2143">
            <v>0</v>
          </cell>
          <cell r="AC2143">
            <v>0</v>
          </cell>
          <cell r="AD2143">
            <v>0</v>
          </cell>
        </row>
        <row r="2144">
          <cell r="B2144" t="str">
            <v>MASON CO-REGULATEDPAYMENTSCCREF-KOL</v>
          </cell>
          <cell r="J2144" t="str">
            <v>CCREF-KOL</v>
          </cell>
          <cell r="K2144" t="str">
            <v>CREDIT CARD REFUND</v>
          </cell>
          <cell r="S2144">
            <v>0</v>
          </cell>
          <cell r="T2144">
            <v>0</v>
          </cell>
          <cell r="U2144">
            <v>0</v>
          </cell>
          <cell r="V2144">
            <v>1214.25</v>
          </cell>
          <cell r="W2144">
            <v>0</v>
          </cell>
          <cell r="X2144">
            <v>0</v>
          </cell>
          <cell r="Y2144">
            <v>0</v>
          </cell>
          <cell r="Z2144">
            <v>0</v>
          </cell>
          <cell r="AA2144">
            <v>0</v>
          </cell>
          <cell r="AB2144">
            <v>0</v>
          </cell>
          <cell r="AC2144">
            <v>0</v>
          </cell>
          <cell r="AD2144">
            <v>0</v>
          </cell>
        </row>
        <row r="2145">
          <cell r="B2145" t="str">
            <v>MASON CO-REGULATEDPAYMENTSPAY</v>
          </cell>
          <cell r="J2145" t="str">
            <v>PAY</v>
          </cell>
          <cell r="K2145" t="str">
            <v>PAYMENT-THANK YOU!</v>
          </cell>
          <cell r="S2145">
            <v>0</v>
          </cell>
          <cell r="T2145">
            <v>0</v>
          </cell>
          <cell r="U2145">
            <v>0</v>
          </cell>
          <cell r="V2145">
            <v>-26382.11</v>
          </cell>
          <cell r="W2145">
            <v>0</v>
          </cell>
          <cell r="X2145">
            <v>0</v>
          </cell>
          <cell r="Y2145">
            <v>0</v>
          </cell>
          <cell r="Z2145">
            <v>0</v>
          </cell>
          <cell r="AA2145">
            <v>0</v>
          </cell>
          <cell r="AB2145">
            <v>0</v>
          </cell>
          <cell r="AC2145">
            <v>0</v>
          </cell>
          <cell r="AD2145">
            <v>0</v>
          </cell>
        </row>
        <row r="2146">
          <cell r="B2146" t="str">
            <v>MASON CO-REGULATEDPAYMENTSPAY EFT</v>
          </cell>
          <cell r="J2146" t="str">
            <v>PAY EFT</v>
          </cell>
          <cell r="K2146" t="str">
            <v>ELECTRONIC PAYMENT</v>
          </cell>
          <cell r="S2146">
            <v>0</v>
          </cell>
          <cell r="T2146">
            <v>0</v>
          </cell>
          <cell r="U2146">
            <v>0</v>
          </cell>
          <cell r="V2146">
            <v>-677.61</v>
          </cell>
          <cell r="W2146">
            <v>0</v>
          </cell>
          <cell r="X2146">
            <v>0</v>
          </cell>
          <cell r="Y2146">
            <v>0</v>
          </cell>
          <cell r="Z2146">
            <v>0</v>
          </cell>
          <cell r="AA2146">
            <v>0</v>
          </cell>
          <cell r="AB2146">
            <v>0</v>
          </cell>
          <cell r="AC2146">
            <v>0</v>
          </cell>
          <cell r="AD2146">
            <v>0</v>
          </cell>
        </row>
        <row r="2147">
          <cell r="B2147" t="str">
            <v>MASON CO-REGULATEDPAYMENTSPAY-CFREE</v>
          </cell>
          <cell r="J2147" t="str">
            <v>PAY-CFREE</v>
          </cell>
          <cell r="K2147" t="str">
            <v>PAYMENT-THANK YOU</v>
          </cell>
          <cell r="S2147">
            <v>0</v>
          </cell>
          <cell r="T2147">
            <v>0</v>
          </cell>
          <cell r="U2147">
            <v>0</v>
          </cell>
          <cell r="V2147">
            <v>-3895.37</v>
          </cell>
          <cell r="W2147">
            <v>0</v>
          </cell>
          <cell r="X2147">
            <v>0</v>
          </cell>
          <cell r="Y2147">
            <v>0</v>
          </cell>
          <cell r="Z2147">
            <v>0</v>
          </cell>
          <cell r="AA2147">
            <v>0</v>
          </cell>
          <cell r="AB2147">
            <v>0</v>
          </cell>
          <cell r="AC2147">
            <v>0</v>
          </cell>
          <cell r="AD2147">
            <v>0</v>
          </cell>
        </row>
        <row r="2148">
          <cell r="B2148" t="str">
            <v>MASON CO-REGULATEDPAYMENTSPAY-KOL</v>
          </cell>
          <cell r="J2148" t="str">
            <v>PAY-KOL</v>
          </cell>
          <cell r="K2148" t="str">
            <v>PAYMENT-THANK YOU - OL</v>
          </cell>
          <cell r="S2148">
            <v>0</v>
          </cell>
          <cell r="T2148">
            <v>0</v>
          </cell>
          <cell r="U2148">
            <v>0</v>
          </cell>
          <cell r="V2148">
            <v>-11124.86</v>
          </cell>
          <cell r="W2148">
            <v>0</v>
          </cell>
          <cell r="X2148">
            <v>0</v>
          </cell>
          <cell r="Y2148">
            <v>0</v>
          </cell>
          <cell r="Z2148">
            <v>0</v>
          </cell>
          <cell r="AA2148">
            <v>0</v>
          </cell>
          <cell r="AB2148">
            <v>0</v>
          </cell>
          <cell r="AC2148">
            <v>0</v>
          </cell>
          <cell r="AD2148">
            <v>0</v>
          </cell>
        </row>
        <row r="2149">
          <cell r="B2149" t="str">
            <v>MASON CO-REGULATEDPAYMENTSPAY-RPPS</v>
          </cell>
          <cell r="J2149" t="str">
            <v>PAY-RPPS</v>
          </cell>
          <cell r="K2149" t="str">
            <v>RPSS PAYMENT</v>
          </cell>
          <cell r="S2149">
            <v>0</v>
          </cell>
          <cell r="T2149">
            <v>0</v>
          </cell>
          <cell r="U2149">
            <v>0</v>
          </cell>
          <cell r="V2149">
            <v>-900.26</v>
          </cell>
          <cell r="W2149">
            <v>0</v>
          </cell>
          <cell r="X2149">
            <v>0</v>
          </cell>
          <cell r="Y2149">
            <v>0</v>
          </cell>
          <cell r="Z2149">
            <v>0</v>
          </cell>
          <cell r="AA2149">
            <v>0</v>
          </cell>
          <cell r="AB2149">
            <v>0</v>
          </cell>
          <cell r="AC2149">
            <v>0</v>
          </cell>
          <cell r="AD2149">
            <v>0</v>
          </cell>
        </row>
        <row r="2150">
          <cell r="B2150" t="str">
            <v>MASON CO-REGULATEDPAYMENTSPAYL</v>
          </cell>
          <cell r="J2150" t="str">
            <v>PAYL</v>
          </cell>
          <cell r="K2150" t="str">
            <v>PAYMENT-THANK YOU!</v>
          </cell>
          <cell r="S2150">
            <v>0</v>
          </cell>
          <cell r="T2150">
            <v>0</v>
          </cell>
          <cell r="U2150">
            <v>0</v>
          </cell>
          <cell r="V2150">
            <v>-50871.33</v>
          </cell>
          <cell r="W2150">
            <v>0</v>
          </cell>
          <cell r="X2150">
            <v>0</v>
          </cell>
          <cell r="Y2150">
            <v>0</v>
          </cell>
          <cell r="Z2150">
            <v>0</v>
          </cell>
          <cell r="AA2150">
            <v>0</v>
          </cell>
          <cell r="AB2150">
            <v>0</v>
          </cell>
          <cell r="AC2150">
            <v>0</v>
          </cell>
          <cell r="AD2150">
            <v>0</v>
          </cell>
        </row>
        <row r="2151">
          <cell r="B2151" t="str">
            <v>MASON CO-REGULATEDPAYMENTSPAYMET</v>
          </cell>
          <cell r="J2151" t="str">
            <v>PAYMET</v>
          </cell>
          <cell r="K2151" t="str">
            <v>METAVANTE ONLINE PAYMENT</v>
          </cell>
          <cell r="S2151">
            <v>0</v>
          </cell>
          <cell r="T2151">
            <v>0</v>
          </cell>
          <cell r="U2151">
            <v>0</v>
          </cell>
          <cell r="V2151">
            <v>-808.74</v>
          </cell>
          <cell r="W2151">
            <v>0</v>
          </cell>
          <cell r="X2151">
            <v>0</v>
          </cell>
          <cell r="Y2151">
            <v>0</v>
          </cell>
          <cell r="Z2151">
            <v>0</v>
          </cell>
          <cell r="AA2151">
            <v>0</v>
          </cell>
          <cell r="AB2151">
            <v>0</v>
          </cell>
          <cell r="AC2151">
            <v>0</v>
          </cell>
          <cell r="AD2151">
            <v>0</v>
          </cell>
        </row>
        <row r="2152">
          <cell r="B2152" t="str">
            <v>MASON CO-REGULATEDPAYMENTSRET-KOL</v>
          </cell>
          <cell r="J2152" t="str">
            <v>RET-KOL</v>
          </cell>
          <cell r="K2152" t="str">
            <v>ONLINE PAYMENT RETURN</v>
          </cell>
          <cell r="S2152">
            <v>0</v>
          </cell>
          <cell r="T2152">
            <v>0</v>
          </cell>
          <cell r="U2152">
            <v>0</v>
          </cell>
          <cell r="V2152">
            <v>126.64</v>
          </cell>
          <cell r="W2152">
            <v>0</v>
          </cell>
          <cell r="X2152">
            <v>0</v>
          </cell>
          <cell r="Y2152">
            <v>0</v>
          </cell>
          <cell r="Z2152">
            <v>0</v>
          </cell>
          <cell r="AA2152">
            <v>0</v>
          </cell>
          <cell r="AB2152">
            <v>0</v>
          </cell>
          <cell r="AC2152">
            <v>0</v>
          </cell>
          <cell r="AD2152">
            <v>0</v>
          </cell>
        </row>
        <row r="2153">
          <cell r="B2153" t="str">
            <v>MASON CO-REGULATEDRESIDENTIAL20RW1</v>
          </cell>
          <cell r="J2153" t="str">
            <v>20RW1</v>
          </cell>
          <cell r="K2153" t="str">
            <v>1-20 GAL CAN WEEKLY SVC</v>
          </cell>
          <cell r="S2153">
            <v>0</v>
          </cell>
          <cell r="T2153">
            <v>0</v>
          </cell>
          <cell r="U2153">
            <v>0</v>
          </cell>
          <cell r="V2153">
            <v>2.94</v>
          </cell>
          <cell r="W2153">
            <v>0</v>
          </cell>
          <cell r="X2153">
            <v>0</v>
          </cell>
          <cell r="Y2153">
            <v>0</v>
          </cell>
          <cell r="Z2153">
            <v>0</v>
          </cell>
          <cell r="AA2153">
            <v>0</v>
          </cell>
          <cell r="AB2153">
            <v>0</v>
          </cell>
          <cell r="AC2153">
            <v>0</v>
          </cell>
          <cell r="AD2153">
            <v>0</v>
          </cell>
        </row>
        <row r="2154">
          <cell r="B2154" t="str">
            <v>MASON CO-REGULATEDRESIDENTIAL32RE1</v>
          </cell>
          <cell r="J2154" t="str">
            <v>32RE1</v>
          </cell>
          <cell r="K2154" t="str">
            <v>1-32 GAL CAN-EOW SVC</v>
          </cell>
          <cell r="S2154">
            <v>0</v>
          </cell>
          <cell r="T2154">
            <v>0</v>
          </cell>
          <cell r="U2154">
            <v>0</v>
          </cell>
          <cell r="V2154">
            <v>38.799999999999997</v>
          </cell>
          <cell r="W2154">
            <v>0</v>
          </cell>
          <cell r="X2154">
            <v>0</v>
          </cell>
          <cell r="Y2154">
            <v>0</v>
          </cell>
          <cell r="Z2154">
            <v>0</v>
          </cell>
          <cell r="AA2154">
            <v>0</v>
          </cell>
          <cell r="AB2154">
            <v>0</v>
          </cell>
          <cell r="AC2154">
            <v>0</v>
          </cell>
          <cell r="AD2154">
            <v>0</v>
          </cell>
        </row>
        <row r="2155">
          <cell r="B2155" t="str">
            <v>MASON CO-REGULATEDRESIDENTIAL32RE2</v>
          </cell>
          <cell r="J2155" t="str">
            <v>32RE2</v>
          </cell>
          <cell r="K2155" t="str">
            <v>2-32 GAL CAN-EOW SVC</v>
          </cell>
          <cell r="S2155">
            <v>0</v>
          </cell>
          <cell r="T2155">
            <v>0</v>
          </cell>
          <cell r="U2155">
            <v>0</v>
          </cell>
          <cell r="V2155">
            <v>14.48</v>
          </cell>
          <cell r="W2155">
            <v>0</v>
          </cell>
          <cell r="X2155">
            <v>0</v>
          </cell>
          <cell r="Y2155">
            <v>0</v>
          </cell>
          <cell r="Z2155">
            <v>0</v>
          </cell>
          <cell r="AA2155">
            <v>0</v>
          </cell>
          <cell r="AB2155">
            <v>0</v>
          </cell>
          <cell r="AC2155">
            <v>0</v>
          </cell>
          <cell r="AD2155">
            <v>0</v>
          </cell>
        </row>
        <row r="2156">
          <cell r="B2156" t="str">
            <v>MASON CO-REGULATEDRESIDENTIAL32RW1</v>
          </cell>
          <cell r="J2156" t="str">
            <v>32RW1</v>
          </cell>
          <cell r="K2156" t="str">
            <v>1-32 GAL CAN-WEEKLY SVC</v>
          </cell>
          <cell r="S2156">
            <v>0</v>
          </cell>
          <cell r="T2156">
            <v>0</v>
          </cell>
          <cell r="U2156">
            <v>0</v>
          </cell>
          <cell r="V2156">
            <v>50.73</v>
          </cell>
          <cell r="W2156">
            <v>0</v>
          </cell>
          <cell r="X2156">
            <v>0</v>
          </cell>
          <cell r="Y2156">
            <v>0</v>
          </cell>
          <cell r="Z2156">
            <v>0</v>
          </cell>
          <cell r="AA2156">
            <v>0</v>
          </cell>
          <cell r="AB2156">
            <v>0</v>
          </cell>
          <cell r="AC2156">
            <v>0</v>
          </cell>
          <cell r="AD2156">
            <v>0</v>
          </cell>
        </row>
        <row r="2157">
          <cell r="B2157" t="str">
            <v>MASON CO-REGULATEDRESIDENTIAL32RW2</v>
          </cell>
          <cell r="J2157" t="str">
            <v>32RW2</v>
          </cell>
          <cell r="K2157" t="str">
            <v>2-32 GAL CANS-WEEKLY SVC</v>
          </cell>
          <cell r="S2157">
            <v>0</v>
          </cell>
          <cell r="T2157">
            <v>0</v>
          </cell>
          <cell r="U2157">
            <v>0</v>
          </cell>
          <cell r="V2157">
            <v>-9.15</v>
          </cell>
          <cell r="W2157">
            <v>0</v>
          </cell>
          <cell r="X2157">
            <v>0</v>
          </cell>
          <cell r="Y2157">
            <v>0</v>
          </cell>
          <cell r="Z2157">
            <v>0</v>
          </cell>
          <cell r="AA2157">
            <v>0</v>
          </cell>
          <cell r="AB2157">
            <v>0</v>
          </cell>
          <cell r="AC2157">
            <v>0</v>
          </cell>
          <cell r="AD2157">
            <v>0</v>
          </cell>
        </row>
        <row r="2158">
          <cell r="B2158" t="str">
            <v>MASON CO-REGULATEDRESIDENTIAL35RE1</v>
          </cell>
          <cell r="J2158" t="str">
            <v>35RE1</v>
          </cell>
          <cell r="K2158" t="str">
            <v>1-35 GAL CART EOW SVC</v>
          </cell>
          <cell r="S2158">
            <v>0</v>
          </cell>
          <cell r="T2158">
            <v>0</v>
          </cell>
          <cell r="U2158">
            <v>0</v>
          </cell>
          <cell r="V2158">
            <v>335.17</v>
          </cell>
          <cell r="W2158">
            <v>0</v>
          </cell>
          <cell r="X2158">
            <v>0</v>
          </cell>
          <cell r="Y2158">
            <v>0</v>
          </cell>
          <cell r="Z2158">
            <v>0</v>
          </cell>
          <cell r="AA2158">
            <v>0</v>
          </cell>
          <cell r="AB2158">
            <v>0</v>
          </cell>
          <cell r="AC2158">
            <v>0</v>
          </cell>
          <cell r="AD2158">
            <v>0</v>
          </cell>
        </row>
        <row r="2159">
          <cell r="B2159" t="str">
            <v>MASON CO-REGULATEDRESIDENTIAL35RM1</v>
          </cell>
          <cell r="J2159" t="str">
            <v>35RM1</v>
          </cell>
          <cell r="K2159" t="str">
            <v>1-35 GAL CART MONTHLY SVC</v>
          </cell>
          <cell r="S2159">
            <v>0</v>
          </cell>
          <cell r="T2159">
            <v>0</v>
          </cell>
          <cell r="U2159">
            <v>0</v>
          </cell>
          <cell r="V2159">
            <v>25.6</v>
          </cell>
          <cell r="W2159">
            <v>0</v>
          </cell>
          <cell r="X2159">
            <v>0</v>
          </cell>
          <cell r="Y2159">
            <v>0</v>
          </cell>
          <cell r="Z2159">
            <v>0</v>
          </cell>
          <cell r="AA2159">
            <v>0</v>
          </cell>
          <cell r="AB2159">
            <v>0</v>
          </cell>
          <cell r="AC2159">
            <v>0</v>
          </cell>
          <cell r="AD2159">
            <v>0</v>
          </cell>
        </row>
        <row r="2160">
          <cell r="B2160" t="str">
            <v>MASON CO-REGULATEDRESIDENTIAL35RW1</v>
          </cell>
          <cell r="J2160" t="str">
            <v>35RW1</v>
          </cell>
          <cell r="K2160" t="str">
            <v>1-35 GAL CART WEEKLY SVC</v>
          </cell>
          <cell r="S2160">
            <v>0</v>
          </cell>
          <cell r="T2160">
            <v>0</v>
          </cell>
          <cell r="U2160">
            <v>0</v>
          </cell>
          <cell r="V2160">
            <v>705.62</v>
          </cell>
          <cell r="W2160">
            <v>0</v>
          </cell>
          <cell r="X2160">
            <v>0</v>
          </cell>
          <cell r="Y2160">
            <v>0</v>
          </cell>
          <cell r="Z2160">
            <v>0</v>
          </cell>
          <cell r="AA2160">
            <v>0</v>
          </cell>
          <cell r="AB2160">
            <v>0</v>
          </cell>
          <cell r="AC2160">
            <v>0</v>
          </cell>
          <cell r="AD2160">
            <v>0</v>
          </cell>
        </row>
        <row r="2161">
          <cell r="B2161" t="str">
            <v>MASON CO-REGULATEDRESIDENTIAL45RW1</v>
          </cell>
          <cell r="J2161" t="str">
            <v>45RW1</v>
          </cell>
          <cell r="K2161" t="str">
            <v>1-45 GAL CAN-WEEKLY SVC</v>
          </cell>
          <cell r="S2161">
            <v>0</v>
          </cell>
          <cell r="T2161">
            <v>0</v>
          </cell>
          <cell r="U2161">
            <v>0</v>
          </cell>
          <cell r="V2161">
            <v>-2.36</v>
          </cell>
          <cell r="W2161">
            <v>0</v>
          </cell>
          <cell r="X2161">
            <v>0</v>
          </cell>
          <cell r="Y2161">
            <v>0</v>
          </cell>
          <cell r="Z2161">
            <v>0</v>
          </cell>
          <cell r="AA2161">
            <v>0</v>
          </cell>
          <cell r="AB2161">
            <v>0</v>
          </cell>
          <cell r="AC2161">
            <v>0</v>
          </cell>
          <cell r="AD2161">
            <v>0</v>
          </cell>
        </row>
        <row r="2162">
          <cell r="B2162" t="str">
            <v>MASON CO-REGULATEDRESIDENTIAL48RE1</v>
          </cell>
          <cell r="J2162" t="str">
            <v>48RE1</v>
          </cell>
          <cell r="K2162" t="str">
            <v>1-48 GAL EOW</v>
          </cell>
          <cell r="S2162">
            <v>0</v>
          </cell>
          <cell r="T2162">
            <v>0</v>
          </cell>
          <cell r="U2162">
            <v>0</v>
          </cell>
          <cell r="V2162">
            <v>206.4</v>
          </cell>
          <cell r="W2162">
            <v>0</v>
          </cell>
          <cell r="X2162">
            <v>0</v>
          </cell>
          <cell r="Y2162">
            <v>0</v>
          </cell>
          <cell r="Z2162">
            <v>0</v>
          </cell>
          <cell r="AA2162">
            <v>0</v>
          </cell>
          <cell r="AB2162">
            <v>0</v>
          </cell>
          <cell r="AC2162">
            <v>0</v>
          </cell>
          <cell r="AD2162">
            <v>0</v>
          </cell>
        </row>
        <row r="2163">
          <cell r="B2163" t="str">
            <v>MASON CO-REGULATEDRESIDENTIAL48RM1</v>
          </cell>
          <cell r="J2163" t="str">
            <v>48RM1</v>
          </cell>
          <cell r="K2163" t="str">
            <v>1-48 GAL MONTHLY</v>
          </cell>
          <cell r="S2163">
            <v>0</v>
          </cell>
          <cell r="T2163">
            <v>0</v>
          </cell>
          <cell r="U2163">
            <v>0</v>
          </cell>
          <cell r="V2163">
            <v>16.04</v>
          </cell>
          <cell r="W2163">
            <v>0</v>
          </cell>
          <cell r="X2163">
            <v>0</v>
          </cell>
          <cell r="Y2163">
            <v>0</v>
          </cell>
          <cell r="Z2163">
            <v>0</v>
          </cell>
          <cell r="AA2163">
            <v>0</v>
          </cell>
          <cell r="AB2163">
            <v>0</v>
          </cell>
          <cell r="AC2163">
            <v>0</v>
          </cell>
          <cell r="AD2163">
            <v>0</v>
          </cell>
        </row>
        <row r="2164">
          <cell r="B2164" t="str">
            <v>MASON CO-REGULATEDRESIDENTIAL48RW1</v>
          </cell>
          <cell r="J2164" t="str">
            <v>48RW1</v>
          </cell>
          <cell r="K2164" t="str">
            <v>1-48 GAL WEEKLY</v>
          </cell>
          <cell r="S2164">
            <v>0</v>
          </cell>
          <cell r="T2164">
            <v>0</v>
          </cell>
          <cell r="U2164">
            <v>0</v>
          </cell>
          <cell r="V2164">
            <v>426.19</v>
          </cell>
          <cell r="W2164">
            <v>0</v>
          </cell>
          <cell r="X2164">
            <v>0</v>
          </cell>
          <cell r="Y2164">
            <v>0</v>
          </cell>
          <cell r="Z2164">
            <v>0</v>
          </cell>
          <cell r="AA2164">
            <v>0</v>
          </cell>
          <cell r="AB2164">
            <v>0</v>
          </cell>
          <cell r="AC2164">
            <v>0</v>
          </cell>
          <cell r="AD2164">
            <v>0</v>
          </cell>
        </row>
        <row r="2165">
          <cell r="B2165" t="str">
            <v>MASON CO-REGULATEDRESIDENTIAL64RE1</v>
          </cell>
          <cell r="J2165" t="str">
            <v>64RE1</v>
          </cell>
          <cell r="K2165" t="str">
            <v>1-64 GAL EOW</v>
          </cell>
          <cell r="S2165">
            <v>0</v>
          </cell>
          <cell r="T2165">
            <v>0</v>
          </cell>
          <cell r="U2165">
            <v>0</v>
          </cell>
          <cell r="V2165">
            <v>146.16999999999999</v>
          </cell>
          <cell r="W2165">
            <v>0</v>
          </cell>
          <cell r="X2165">
            <v>0</v>
          </cell>
          <cell r="Y2165">
            <v>0</v>
          </cell>
          <cell r="Z2165">
            <v>0</v>
          </cell>
          <cell r="AA2165">
            <v>0</v>
          </cell>
          <cell r="AB2165">
            <v>0</v>
          </cell>
          <cell r="AC2165">
            <v>0</v>
          </cell>
          <cell r="AD2165">
            <v>0</v>
          </cell>
        </row>
        <row r="2166">
          <cell r="B2166" t="str">
            <v>MASON CO-REGULATEDRESIDENTIAL64RM1</v>
          </cell>
          <cell r="J2166" t="str">
            <v>64RM1</v>
          </cell>
          <cell r="K2166" t="str">
            <v>1-64 GAL MONTHLY</v>
          </cell>
          <cell r="S2166">
            <v>0</v>
          </cell>
          <cell r="T2166">
            <v>0</v>
          </cell>
          <cell r="U2166">
            <v>0</v>
          </cell>
          <cell r="V2166">
            <v>-9.4700000000000006</v>
          </cell>
          <cell r="W2166">
            <v>0</v>
          </cell>
          <cell r="X2166">
            <v>0</v>
          </cell>
          <cell r="Y2166">
            <v>0</v>
          </cell>
          <cell r="Z2166">
            <v>0</v>
          </cell>
          <cell r="AA2166">
            <v>0</v>
          </cell>
          <cell r="AB2166">
            <v>0</v>
          </cell>
          <cell r="AC2166">
            <v>0</v>
          </cell>
          <cell r="AD2166">
            <v>0</v>
          </cell>
        </row>
        <row r="2167">
          <cell r="B2167" t="str">
            <v>MASON CO-REGULATEDRESIDENTIAL64RW1</v>
          </cell>
          <cell r="J2167" t="str">
            <v>64RW1</v>
          </cell>
          <cell r="K2167" t="str">
            <v>1-64 GAL CART WEEKLY SVC</v>
          </cell>
          <cell r="S2167">
            <v>0</v>
          </cell>
          <cell r="T2167">
            <v>0</v>
          </cell>
          <cell r="U2167">
            <v>0</v>
          </cell>
          <cell r="V2167">
            <v>120.94</v>
          </cell>
          <cell r="W2167">
            <v>0</v>
          </cell>
          <cell r="X2167">
            <v>0</v>
          </cell>
          <cell r="Y2167">
            <v>0</v>
          </cell>
          <cell r="Z2167">
            <v>0</v>
          </cell>
          <cell r="AA2167">
            <v>0</v>
          </cell>
          <cell r="AB2167">
            <v>0</v>
          </cell>
          <cell r="AC2167">
            <v>0</v>
          </cell>
          <cell r="AD2167">
            <v>0</v>
          </cell>
        </row>
        <row r="2168">
          <cell r="B2168" t="str">
            <v>MASON CO-REGULATEDRESIDENTIAL96RE1</v>
          </cell>
          <cell r="J2168" t="str">
            <v>96RE1</v>
          </cell>
          <cell r="K2168" t="str">
            <v>1-96 GAL EOW</v>
          </cell>
          <cell r="S2168">
            <v>0</v>
          </cell>
          <cell r="T2168">
            <v>0</v>
          </cell>
          <cell r="U2168">
            <v>0</v>
          </cell>
          <cell r="V2168">
            <v>165.83</v>
          </cell>
          <cell r="W2168">
            <v>0</v>
          </cell>
          <cell r="X2168">
            <v>0</v>
          </cell>
          <cell r="Y2168">
            <v>0</v>
          </cell>
          <cell r="Z2168">
            <v>0</v>
          </cell>
          <cell r="AA2168">
            <v>0</v>
          </cell>
          <cell r="AB2168">
            <v>0</v>
          </cell>
          <cell r="AC2168">
            <v>0</v>
          </cell>
          <cell r="AD2168">
            <v>0</v>
          </cell>
        </row>
        <row r="2169">
          <cell r="B2169" t="str">
            <v>MASON CO-REGULATEDRESIDENTIAL96RM1</v>
          </cell>
          <cell r="J2169" t="str">
            <v>96RM1</v>
          </cell>
          <cell r="K2169" t="str">
            <v>1-96 GAL MONTHLY</v>
          </cell>
          <cell r="S2169">
            <v>0</v>
          </cell>
          <cell r="T2169">
            <v>0</v>
          </cell>
          <cell r="U2169">
            <v>0</v>
          </cell>
          <cell r="V2169">
            <v>23.34</v>
          </cell>
          <cell r="W2169">
            <v>0</v>
          </cell>
          <cell r="X2169">
            <v>0</v>
          </cell>
          <cell r="Y2169">
            <v>0</v>
          </cell>
          <cell r="Z2169">
            <v>0</v>
          </cell>
          <cell r="AA2169">
            <v>0</v>
          </cell>
          <cell r="AB2169">
            <v>0</v>
          </cell>
          <cell r="AC2169">
            <v>0</v>
          </cell>
          <cell r="AD2169">
            <v>0</v>
          </cell>
        </row>
        <row r="2170">
          <cell r="B2170" t="str">
            <v>MASON CO-REGULATEDRESIDENTIAL96RW1</v>
          </cell>
          <cell r="J2170" t="str">
            <v>96RW1</v>
          </cell>
          <cell r="K2170" t="str">
            <v>1-96 GAL CART WEEKLY SVC</v>
          </cell>
          <cell r="S2170">
            <v>0</v>
          </cell>
          <cell r="T2170">
            <v>0</v>
          </cell>
          <cell r="U2170">
            <v>0</v>
          </cell>
          <cell r="V2170">
            <v>-3.83</v>
          </cell>
          <cell r="W2170">
            <v>0</v>
          </cell>
          <cell r="X2170">
            <v>0</v>
          </cell>
          <cell r="Y2170">
            <v>0</v>
          </cell>
          <cell r="Z2170">
            <v>0</v>
          </cell>
          <cell r="AA2170">
            <v>0</v>
          </cell>
          <cell r="AB2170">
            <v>0</v>
          </cell>
          <cell r="AC2170">
            <v>0</v>
          </cell>
          <cell r="AD2170">
            <v>0</v>
          </cell>
        </row>
        <row r="2171">
          <cell r="B2171" t="str">
            <v>MASON CO-REGULATEDRESIDENTIALDRVNRE1</v>
          </cell>
          <cell r="J2171" t="str">
            <v>DRVNRE1</v>
          </cell>
          <cell r="K2171" t="str">
            <v>DRIVE IN UP TO 250'-EOW</v>
          </cell>
          <cell r="S2171">
            <v>0</v>
          </cell>
          <cell r="T2171">
            <v>0</v>
          </cell>
          <cell r="U2171">
            <v>0</v>
          </cell>
          <cell r="V2171">
            <v>3.62</v>
          </cell>
          <cell r="W2171">
            <v>0</v>
          </cell>
          <cell r="X2171">
            <v>0</v>
          </cell>
          <cell r="Y2171">
            <v>0</v>
          </cell>
          <cell r="Z2171">
            <v>0</v>
          </cell>
          <cell r="AA2171">
            <v>0</v>
          </cell>
          <cell r="AB2171">
            <v>0</v>
          </cell>
          <cell r="AC2171">
            <v>0</v>
          </cell>
          <cell r="AD2171">
            <v>0</v>
          </cell>
        </row>
        <row r="2172">
          <cell r="B2172" t="str">
            <v>MASON CO-REGULATEDRESIDENTIALDRVNRE1RECY</v>
          </cell>
          <cell r="J2172" t="str">
            <v>DRVNRE1RECY</v>
          </cell>
          <cell r="K2172" t="str">
            <v>DRIVE IN UP TO 250 EOW-RE</v>
          </cell>
          <cell r="S2172">
            <v>0</v>
          </cell>
          <cell r="T2172">
            <v>0</v>
          </cell>
          <cell r="U2172">
            <v>0</v>
          </cell>
          <cell r="V2172">
            <v>1.32</v>
          </cell>
          <cell r="W2172">
            <v>0</v>
          </cell>
          <cell r="X2172">
            <v>0</v>
          </cell>
          <cell r="Y2172">
            <v>0</v>
          </cell>
          <cell r="Z2172">
            <v>0</v>
          </cell>
          <cell r="AA2172">
            <v>0</v>
          </cell>
          <cell r="AB2172">
            <v>0</v>
          </cell>
          <cell r="AC2172">
            <v>0</v>
          </cell>
          <cell r="AD2172">
            <v>0</v>
          </cell>
        </row>
        <row r="2173">
          <cell r="B2173" t="str">
            <v>MASON CO-REGULATEDRESIDENTIALDRVNRW1</v>
          </cell>
          <cell r="J2173" t="str">
            <v>DRVNRW1</v>
          </cell>
          <cell r="K2173" t="str">
            <v>DRIVE IN UP TO 250'</v>
          </cell>
          <cell r="S2173">
            <v>0</v>
          </cell>
          <cell r="T2173">
            <v>0</v>
          </cell>
          <cell r="U2173">
            <v>0</v>
          </cell>
          <cell r="V2173">
            <v>0</v>
          </cell>
          <cell r="W2173">
            <v>0</v>
          </cell>
          <cell r="X2173">
            <v>0</v>
          </cell>
          <cell r="Y2173">
            <v>0</v>
          </cell>
          <cell r="Z2173">
            <v>0</v>
          </cell>
          <cell r="AA2173">
            <v>0</v>
          </cell>
          <cell r="AB2173">
            <v>0</v>
          </cell>
          <cell r="AC2173">
            <v>0</v>
          </cell>
          <cell r="AD2173">
            <v>0</v>
          </cell>
        </row>
        <row r="2174">
          <cell r="B2174" t="str">
            <v>MASON CO-REGULATEDRESIDENTIALRECYCLECR</v>
          </cell>
          <cell r="J2174" t="str">
            <v>RECYCLECR</v>
          </cell>
          <cell r="K2174" t="str">
            <v>VALUE OF RECYCLABLES</v>
          </cell>
          <cell r="S2174">
            <v>0</v>
          </cell>
          <cell r="T2174">
            <v>0</v>
          </cell>
          <cell r="U2174">
            <v>0</v>
          </cell>
          <cell r="V2174">
            <v>-226.5</v>
          </cell>
          <cell r="W2174">
            <v>0</v>
          </cell>
          <cell r="X2174">
            <v>0</v>
          </cell>
          <cell r="Y2174">
            <v>0</v>
          </cell>
          <cell r="Z2174">
            <v>0</v>
          </cell>
          <cell r="AA2174">
            <v>0</v>
          </cell>
          <cell r="AB2174">
            <v>0</v>
          </cell>
          <cell r="AC2174">
            <v>0</v>
          </cell>
          <cell r="AD2174">
            <v>0</v>
          </cell>
        </row>
        <row r="2175">
          <cell r="B2175" t="str">
            <v>MASON CO-REGULATEDRESIDENTIALRECYONLY</v>
          </cell>
          <cell r="J2175" t="str">
            <v>RECYONLY</v>
          </cell>
          <cell r="K2175" t="str">
            <v>RECYCLE SERVICE ONLY</v>
          </cell>
          <cell r="S2175">
            <v>0</v>
          </cell>
          <cell r="T2175">
            <v>0</v>
          </cell>
          <cell r="U2175">
            <v>0</v>
          </cell>
          <cell r="V2175">
            <v>9.81</v>
          </cell>
          <cell r="W2175">
            <v>0</v>
          </cell>
          <cell r="X2175">
            <v>0</v>
          </cell>
          <cell r="Y2175">
            <v>0</v>
          </cell>
          <cell r="Z2175">
            <v>0</v>
          </cell>
          <cell r="AA2175">
            <v>0</v>
          </cell>
          <cell r="AB2175">
            <v>0</v>
          </cell>
          <cell r="AC2175">
            <v>0</v>
          </cell>
          <cell r="AD2175">
            <v>0</v>
          </cell>
        </row>
        <row r="2176">
          <cell r="B2176" t="str">
            <v>MASON CO-REGULATEDRESIDENTIALRECYR</v>
          </cell>
          <cell r="J2176" t="str">
            <v>RECYR</v>
          </cell>
          <cell r="K2176" t="str">
            <v>RESIDENTIAL RECYCLE</v>
          </cell>
          <cell r="S2176">
            <v>0</v>
          </cell>
          <cell r="T2176">
            <v>0</v>
          </cell>
          <cell r="U2176">
            <v>0</v>
          </cell>
          <cell r="V2176">
            <v>1053.4000000000001</v>
          </cell>
          <cell r="W2176">
            <v>0</v>
          </cell>
          <cell r="X2176">
            <v>0</v>
          </cell>
          <cell r="Y2176">
            <v>0</v>
          </cell>
          <cell r="Z2176">
            <v>0</v>
          </cell>
          <cell r="AA2176">
            <v>0</v>
          </cell>
          <cell r="AB2176">
            <v>0</v>
          </cell>
          <cell r="AC2176">
            <v>0</v>
          </cell>
          <cell r="AD2176">
            <v>0</v>
          </cell>
        </row>
        <row r="2177">
          <cell r="B2177" t="str">
            <v>MASON CO-REGULATEDRESIDENTIALWLKNRE1</v>
          </cell>
          <cell r="J2177" t="str">
            <v>WLKNRE1</v>
          </cell>
          <cell r="K2177" t="str">
            <v>WALK IN 5'-25'-EOW</v>
          </cell>
          <cell r="S2177">
            <v>0</v>
          </cell>
          <cell r="T2177">
            <v>0</v>
          </cell>
          <cell r="U2177">
            <v>0</v>
          </cell>
          <cell r="V2177">
            <v>2.68</v>
          </cell>
          <cell r="W2177">
            <v>0</v>
          </cell>
          <cell r="X2177">
            <v>0</v>
          </cell>
          <cell r="Y2177">
            <v>0</v>
          </cell>
          <cell r="Z2177">
            <v>0</v>
          </cell>
          <cell r="AA2177">
            <v>0</v>
          </cell>
          <cell r="AB2177">
            <v>0</v>
          </cell>
          <cell r="AC2177">
            <v>0</v>
          </cell>
          <cell r="AD2177">
            <v>0</v>
          </cell>
        </row>
        <row r="2178">
          <cell r="B2178" t="str">
            <v>MASON CO-REGULATEDRESIDENTIALWLKNRW2</v>
          </cell>
          <cell r="J2178" t="str">
            <v>WLKNRW2</v>
          </cell>
          <cell r="K2178" t="str">
            <v>WALK IN OVER 25'</v>
          </cell>
          <cell r="S2178">
            <v>0</v>
          </cell>
          <cell r="T2178">
            <v>0</v>
          </cell>
          <cell r="U2178">
            <v>0</v>
          </cell>
          <cell r="V2178">
            <v>1.1200000000000001</v>
          </cell>
          <cell r="W2178">
            <v>0</v>
          </cell>
          <cell r="X2178">
            <v>0</v>
          </cell>
          <cell r="Y2178">
            <v>0</v>
          </cell>
          <cell r="Z2178">
            <v>0</v>
          </cell>
          <cell r="AA2178">
            <v>0</v>
          </cell>
          <cell r="AB2178">
            <v>0</v>
          </cell>
          <cell r="AC2178">
            <v>0</v>
          </cell>
          <cell r="AD2178">
            <v>0</v>
          </cell>
        </row>
        <row r="2179">
          <cell r="B2179" t="str">
            <v>MASON CO-REGULATEDRESIDENTIAL20RW1</v>
          </cell>
          <cell r="J2179" t="str">
            <v>20RW1</v>
          </cell>
          <cell r="K2179" t="str">
            <v>1-20 GAL CAN WEEKLY SVC</v>
          </cell>
          <cell r="S2179">
            <v>0</v>
          </cell>
          <cell r="T2179">
            <v>0</v>
          </cell>
          <cell r="U2179">
            <v>0</v>
          </cell>
          <cell r="V2179">
            <v>-29.4</v>
          </cell>
          <cell r="W2179">
            <v>0</v>
          </cell>
          <cell r="X2179">
            <v>0</v>
          </cell>
          <cell r="Y2179">
            <v>0</v>
          </cell>
          <cell r="Z2179">
            <v>0</v>
          </cell>
          <cell r="AA2179">
            <v>0</v>
          </cell>
          <cell r="AB2179">
            <v>0</v>
          </cell>
          <cell r="AC2179">
            <v>0</v>
          </cell>
          <cell r="AD2179">
            <v>0</v>
          </cell>
        </row>
        <row r="2180">
          <cell r="B2180" t="str">
            <v>MASON CO-REGULATEDRESIDENTIAL32RE1</v>
          </cell>
          <cell r="J2180" t="str">
            <v>32RE1</v>
          </cell>
          <cell r="K2180" t="str">
            <v>1-32 GAL CAN-EOW SVC</v>
          </cell>
          <cell r="S2180">
            <v>0</v>
          </cell>
          <cell r="T2180">
            <v>0</v>
          </cell>
          <cell r="U2180">
            <v>0</v>
          </cell>
          <cell r="V2180">
            <v>-30.68</v>
          </cell>
          <cell r="W2180">
            <v>0</v>
          </cell>
          <cell r="X2180">
            <v>0</v>
          </cell>
          <cell r="Y2180">
            <v>0</v>
          </cell>
          <cell r="Z2180">
            <v>0</v>
          </cell>
          <cell r="AA2180">
            <v>0</v>
          </cell>
          <cell r="AB2180">
            <v>0</v>
          </cell>
          <cell r="AC2180">
            <v>0</v>
          </cell>
          <cell r="AD2180">
            <v>0</v>
          </cell>
        </row>
        <row r="2181">
          <cell r="B2181" t="str">
            <v>MASON CO-REGULATEDRESIDENTIAL32RM1</v>
          </cell>
          <cell r="J2181" t="str">
            <v>32RM1</v>
          </cell>
          <cell r="K2181" t="str">
            <v>1-32 GAL CAN-MONTHLY SVC</v>
          </cell>
          <cell r="S2181">
            <v>0</v>
          </cell>
          <cell r="T2181">
            <v>0</v>
          </cell>
          <cell r="U2181">
            <v>0</v>
          </cell>
          <cell r="V2181">
            <v>-4.9800000000000004</v>
          </cell>
          <cell r="W2181">
            <v>0</v>
          </cell>
          <cell r="X2181">
            <v>0</v>
          </cell>
          <cell r="Y2181">
            <v>0</v>
          </cell>
          <cell r="Z2181">
            <v>0</v>
          </cell>
          <cell r="AA2181">
            <v>0</v>
          </cell>
          <cell r="AB2181">
            <v>0</v>
          </cell>
          <cell r="AC2181">
            <v>0</v>
          </cell>
          <cell r="AD2181">
            <v>0</v>
          </cell>
        </row>
        <row r="2182">
          <cell r="B2182" t="str">
            <v>MASON CO-REGULATEDRESIDENTIAL32RW1</v>
          </cell>
          <cell r="J2182" t="str">
            <v>32RW1</v>
          </cell>
          <cell r="K2182" t="str">
            <v>1-32 GAL CAN-WEEKLY SVC</v>
          </cell>
          <cell r="S2182">
            <v>0</v>
          </cell>
          <cell r="T2182">
            <v>0</v>
          </cell>
          <cell r="U2182">
            <v>0</v>
          </cell>
          <cell r="V2182">
            <v>-14</v>
          </cell>
          <cell r="W2182">
            <v>0</v>
          </cell>
          <cell r="X2182">
            <v>0</v>
          </cell>
          <cell r="Y2182">
            <v>0</v>
          </cell>
          <cell r="Z2182">
            <v>0</v>
          </cell>
          <cell r="AA2182">
            <v>0</v>
          </cell>
          <cell r="AB2182">
            <v>0</v>
          </cell>
          <cell r="AC2182">
            <v>0</v>
          </cell>
          <cell r="AD2182">
            <v>0</v>
          </cell>
        </row>
        <row r="2183">
          <cell r="B2183" t="str">
            <v>MASON CO-REGULATEDRESIDENTIAL32RW2</v>
          </cell>
          <cell r="J2183" t="str">
            <v>32RW2</v>
          </cell>
          <cell r="K2183" t="str">
            <v>2-32 GAL CANS-WEEKLY SVC</v>
          </cell>
          <cell r="S2183">
            <v>0</v>
          </cell>
          <cell r="T2183">
            <v>0</v>
          </cell>
          <cell r="U2183">
            <v>0</v>
          </cell>
          <cell r="V2183">
            <v>-5.89</v>
          </cell>
          <cell r="W2183">
            <v>0</v>
          </cell>
          <cell r="X2183">
            <v>0</v>
          </cell>
          <cell r="Y2183">
            <v>0</v>
          </cell>
          <cell r="Z2183">
            <v>0</v>
          </cell>
          <cell r="AA2183">
            <v>0</v>
          </cell>
          <cell r="AB2183">
            <v>0</v>
          </cell>
          <cell r="AC2183">
            <v>0</v>
          </cell>
          <cell r="AD2183">
            <v>0</v>
          </cell>
        </row>
        <row r="2184">
          <cell r="B2184" t="str">
            <v>MASON CO-REGULATEDRESIDENTIAL35RE1</v>
          </cell>
          <cell r="J2184" t="str">
            <v>35RE1</v>
          </cell>
          <cell r="K2184" t="str">
            <v>1-35 GAL CART EOW SVC</v>
          </cell>
          <cell r="S2184">
            <v>0</v>
          </cell>
          <cell r="T2184">
            <v>0</v>
          </cell>
          <cell r="U2184">
            <v>0</v>
          </cell>
          <cell r="V2184">
            <v>-126.97</v>
          </cell>
          <cell r="W2184">
            <v>0</v>
          </cell>
          <cell r="X2184">
            <v>0</v>
          </cell>
          <cell r="Y2184">
            <v>0</v>
          </cell>
          <cell r="Z2184">
            <v>0</v>
          </cell>
          <cell r="AA2184">
            <v>0</v>
          </cell>
          <cell r="AB2184">
            <v>0</v>
          </cell>
          <cell r="AC2184">
            <v>0</v>
          </cell>
          <cell r="AD2184">
            <v>0</v>
          </cell>
        </row>
        <row r="2185">
          <cell r="B2185" t="str">
            <v>MASON CO-REGULATEDRESIDENTIAL35RM1</v>
          </cell>
          <cell r="J2185" t="str">
            <v>35RM1</v>
          </cell>
          <cell r="K2185" t="str">
            <v>1-35 GAL CART MONTHLY SVC</v>
          </cell>
          <cell r="S2185">
            <v>0</v>
          </cell>
          <cell r="T2185">
            <v>0</v>
          </cell>
          <cell r="U2185">
            <v>0</v>
          </cell>
          <cell r="V2185">
            <v>-6.4</v>
          </cell>
          <cell r="W2185">
            <v>0</v>
          </cell>
          <cell r="X2185">
            <v>0</v>
          </cell>
          <cell r="Y2185">
            <v>0</v>
          </cell>
          <cell r="Z2185">
            <v>0</v>
          </cell>
          <cell r="AA2185">
            <v>0</v>
          </cell>
          <cell r="AB2185">
            <v>0</v>
          </cell>
          <cell r="AC2185">
            <v>0</v>
          </cell>
          <cell r="AD2185">
            <v>0</v>
          </cell>
        </row>
        <row r="2186">
          <cell r="B2186" t="str">
            <v>MASON CO-REGULATEDRESIDENTIAL35ROCC1</v>
          </cell>
          <cell r="J2186" t="str">
            <v>35ROCC1</v>
          </cell>
          <cell r="K2186" t="str">
            <v>1-35 GAL ON CALL PICKUP</v>
          </cell>
          <cell r="S2186">
            <v>0</v>
          </cell>
          <cell r="T2186">
            <v>0</v>
          </cell>
          <cell r="U2186">
            <v>0</v>
          </cell>
          <cell r="V2186">
            <v>19.2</v>
          </cell>
          <cell r="W2186">
            <v>0</v>
          </cell>
          <cell r="X2186">
            <v>0</v>
          </cell>
          <cell r="Y2186">
            <v>0</v>
          </cell>
          <cell r="Z2186">
            <v>0</v>
          </cell>
          <cell r="AA2186">
            <v>0</v>
          </cell>
          <cell r="AB2186">
            <v>0</v>
          </cell>
          <cell r="AC2186">
            <v>0</v>
          </cell>
          <cell r="AD2186">
            <v>0</v>
          </cell>
        </row>
        <row r="2187">
          <cell r="B2187" t="str">
            <v>MASON CO-REGULATEDRESIDENTIAL35RW1</v>
          </cell>
          <cell r="J2187" t="str">
            <v>35RW1</v>
          </cell>
          <cell r="K2187" t="str">
            <v>1-35 GAL CART WEEKLY SVC</v>
          </cell>
          <cell r="S2187">
            <v>0</v>
          </cell>
          <cell r="T2187">
            <v>0</v>
          </cell>
          <cell r="U2187">
            <v>0</v>
          </cell>
          <cell r="V2187">
            <v>-494.89</v>
          </cell>
          <cell r="W2187">
            <v>0</v>
          </cell>
          <cell r="X2187">
            <v>0</v>
          </cell>
          <cell r="Y2187">
            <v>0</v>
          </cell>
          <cell r="Z2187">
            <v>0</v>
          </cell>
          <cell r="AA2187">
            <v>0</v>
          </cell>
          <cell r="AB2187">
            <v>0</v>
          </cell>
          <cell r="AC2187">
            <v>0</v>
          </cell>
          <cell r="AD2187">
            <v>0</v>
          </cell>
        </row>
        <row r="2188">
          <cell r="B2188" t="str">
            <v>MASON CO-REGULATEDRESIDENTIAL45RW1</v>
          </cell>
          <cell r="J2188" t="str">
            <v>45RW1</v>
          </cell>
          <cell r="K2188" t="str">
            <v>1-45 GAL CAN-WEEKLY SVC</v>
          </cell>
          <cell r="S2188">
            <v>0</v>
          </cell>
          <cell r="T2188">
            <v>0</v>
          </cell>
          <cell r="U2188">
            <v>0</v>
          </cell>
          <cell r="V2188">
            <v>-9.42</v>
          </cell>
          <cell r="W2188">
            <v>0</v>
          </cell>
          <cell r="X2188">
            <v>0</v>
          </cell>
          <cell r="Y2188">
            <v>0</v>
          </cell>
          <cell r="Z2188">
            <v>0</v>
          </cell>
          <cell r="AA2188">
            <v>0</v>
          </cell>
          <cell r="AB2188">
            <v>0</v>
          </cell>
          <cell r="AC2188">
            <v>0</v>
          </cell>
          <cell r="AD2188">
            <v>0</v>
          </cell>
        </row>
        <row r="2189">
          <cell r="B2189" t="str">
            <v>MASON CO-REGULATEDRESIDENTIAL48RE1</v>
          </cell>
          <cell r="J2189" t="str">
            <v>48RE1</v>
          </cell>
          <cell r="K2189" t="str">
            <v>1-48 GAL EOW</v>
          </cell>
          <cell r="S2189">
            <v>0</v>
          </cell>
          <cell r="T2189">
            <v>0</v>
          </cell>
          <cell r="U2189">
            <v>0</v>
          </cell>
          <cell r="V2189">
            <v>-61.83</v>
          </cell>
          <cell r="W2189">
            <v>0</v>
          </cell>
          <cell r="X2189">
            <v>0</v>
          </cell>
          <cell r="Y2189">
            <v>0</v>
          </cell>
          <cell r="Z2189">
            <v>0</v>
          </cell>
          <cell r="AA2189">
            <v>0</v>
          </cell>
          <cell r="AB2189">
            <v>0</v>
          </cell>
          <cell r="AC2189">
            <v>0</v>
          </cell>
          <cell r="AD2189">
            <v>0</v>
          </cell>
        </row>
        <row r="2190">
          <cell r="B2190" t="str">
            <v>MASON CO-REGULATEDRESIDENTIAL48RM1</v>
          </cell>
          <cell r="J2190" t="str">
            <v>48RM1</v>
          </cell>
          <cell r="K2190" t="str">
            <v>1-48 GAL MONTHLY</v>
          </cell>
          <cell r="S2190">
            <v>0</v>
          </cell>
          <cell r="T2190">
            <v>0</v>
          </cell>
          <cell r="U2190">
            <v>0</v>
          </cell>
          <cell r="V2190">
            <v>-8.02</v>
          </cell>
          <cell r="W2190">
            <v>0</v>
          </cell>
          <cell r="X2190">
            <v>0</v>
          </cell>
          <cell r="Y2190">
            <v>0</v>
          </cell>
          <cell r="Z2190">
            <v>0</v>
          </cell>
          <cell r="AA2190">
            <v>0</v>
          </cell>
          <cell r="AB2190">
            <v>0</v>
          </cell>
          <cell r="AC2190">
            <v>0</v>
          </cell>
          <cell r="AD2190">
            <v>0</v>
          </cell>
        </row>
        <row r="2191">
          <cell r="B2191" t="str">
            <v>MASON CO-REGULATEDRESIDENTIAL48ROCC1</v>
          </cell>
          <cell r="J2191" t="str">
            <v>48ROCC1</v>
          </cell>
          <cell r="K2191" t="str">
            <v>1-48 GAL ON CALL PICKUP</v>
          </cell>
          <cell r="S2191">
            <v>0</v>
          </cell>
          <cell r="T2191">
            <v>0</v>
          </cell>
          <cell r="U2191">
            <v>0</v>
          </cell>
          <cell r="V2191">
            <v>16.04</v>
          </cell>
          <cell r="W2191">
            <v>0</v>
          </cell>
          <cell r="X2191">
            <v>0</v>
          </cell>
          <cell r="Y2191">
            <v>0</v>
          </cell>
          <cell r="Z2191">
            <v>0</v>
          </cell>
          <cell r="AA2191">
            <v>0</v>
          </cell>
          <cell r="AB2191">
            <v>0</v>
          </cell>
          <cell r="AC2191">
            <v>0</v>
          </cell>
          <cell r="AD2191">
            <v>0</v>
          </cell>
        </row>
        <row r="2192">
          <cell r="B2192" t="str">
            <v>MASON CO-REGULATEDRESIDENTIAL48RW1</v>
          </cell>
          <cell r="J2192" t="str">
            <v>48RW1</v>
          </cell>
          <cell r="K2192" t="str">
            <v>1-48 GAL WEEKLY</v>
          </cell>
          <cell r="S2192">
            <v>0</v>
          </cell>
          <cell r="T2192">
            <v>0</v>
          </cell>
          <cell r="U2192">
            <v>0</v>
          </cell>
          <cell r="V2192">
            <v>-58.7</v>
          </cell>
          <cell r="W2192">
            <v>0</v>
          </cell>
          <cell r="X2192">
            <v>0</v>
          </cell>
          <cell r="Y2192">
            <v>0</v>
          </cell>
          <cell r="Z2192">
            <v>0</v>
          </cell>
          <cell r="AA2192">
            <v>0</v>
          </cell>
          <cell r="AB2192">
            <v>0</v>
          </cell>
          <cell r="AC2192">
            <v>0</v>
          </cell>
          <cell r="AD2192">
            <v>0</v>
          </cell>
        </row>
        <row r="2193">
          <cell r="B2193" t="str">
            <v>MASON CO-REGULATEDRESIDENTIAL64RE1</v>
          </cell>
          <cell r="J2193" t="str">
            <v>64RE1</v>
          </cell>
          <cell r="K2193" t="str">
            <v>1-64 GAL EOW</v>
          </cell>
          <cell r="S2193">
            <v>0</v>
          </cell>
          <cell r="T2193">
            <v>0</v>
          </cell>
          <cell r="U2193">
            <v>0</v>
          </cell>
          <cell r="V2193">
            <v>-45.71</v>
          </cell>
          <cell r="W2193">
            <v>0</v>
          </cell>
          <cell r="X2193">
            <v>0</v>
          </cell>
          <cell r="Y2193">
            <v>0</v>
          </cell>
          <cell r="Z2193">
            <v>0</v>
          </cell>
          <cell r="AA2193">
            <v>0</v>
          </cell>
          <cell r="AB2193">
            <v>0</v>
          </cell>
          <cell r="AC2193">
            <v>0</v>
          </cell>
          <cell r="AD2193">
            <v>0</v>
          </cell>
        </row>
        <row r="2194">
          <cell r="B2194" t="str">
            <v>MASON CO-REGULATEDRESIDENTIAL64RW1</v>
          </cell>
          <cell r="J2194" t="str">
            <v>64RW1</v>
          </cell>
          <cell r="K2194" t="str">
            <v>1-64 GAL CART WEEKLY SVC</v>
          </cell>
          <cell r="S2194">
            <v>0</v>
          </cell>
          <cell r="T2194">
            <v>0</v>
          </cell>
          <cell r="U2194">
            <v>0</v>
          </cell>
          <cell r="V2194">
            <v>-256.42</v>
          </cell>
          <cell r="W2194">
            <v>0</v>
          </cell>
          <cell r="X2194">
            <v>0</v>
          </cell>
          <cell r="Y2194">
            <v>0</v>
          </cell>
          <cell r="Z2194">
            <v>0</v>
          </cell>
          <cell r="AA2194">
            <v>0</v>
          </cell>
          <cell r="AB2194">
            <v>0</v>
          </cell>
          <cell r="AC2194">
            <v>0</v>
          </cell>
          <cell r="AD2194">
            <v>0</v>
          </cell>
        </row>
        <row r="2195">
          <cell r="B2195" t="str">
            <v>MASON CO-REGULATEDRESIDENTIAL96RE1</v>
          </cell>
          <cell r="J2195" t="str">
            <v>96RE1</v>
          </cell>
          <cell r="K2195" t="str">
            <v>1-96 GAL EOW</v>
          </cell>
          <cell r="S2195">
            <v>0</v>
          </cell>
          <cell r="T2195">
            <v>0</v>
          </cell>
          <cell r="U2195">
            <v>0</v>
          </cell>
          <cell r="V2195">
            <v>-102.04</v>
          </cell>
          <cell r="W2195">
            <v>0</v>
          </cell>
          <cell r="X2195">
            <v>0</v>
          </cell>
          <cell r="Y2195">
            <v>0</v>
          </cell>
          <cell r="Z2195">
            <v>0</v>
          </cell>
          <cell r="AA2195">
            <v>0</v>
          </cell>
          <cell r="AB2195">
            <v>0</v>
          </cell>
          <cell r="AC2195">
            <v>0</v>
          </cell>
          <cell r="AD2195">
            <v>0</v>
          </cell>
        </row>
        <row r="2196">
          <cell r="B2196" t="str">
            <v>MASON CO-REGULATEDRESIDENTIAL96ROCC1</v>
          </cell>
          <cell r="J2196" t="str">
            <v>96ROCC1</v>
          </cell>
          <cell r="K2196" t="str">
            <v>1-96 GAL ON CALL PICKUP</v>
          </cell>
          <cell r="S2196">
            <v>0</v>
          </cell>
          <cell r="T2196">
            <v>0</v>
          </cell>
          <cell r="U2196">
            <v>0</v>
          </cell>
          <cell r="V2196">
            <v>105.03</v>
          </cell>
          <cell r="W2196">
            <v>0</v>
          </cell>
          <cell r="X2196">
            <v>0</v>
          </cell>
          <cell r="Y2196">
            <v>0</v>
          </cell>
          <cell r="Z2196">
            <v>0</v>
          </cell>
          <cell r="AA2196">
            <v>0</v>
          </cell>
          <cell r="AB2196">
            <v>0</v>
          </cell>
          <cell r="AC2196">
            <v>0</v>
          </cell>
          <cell r="AD2196">
            <v>0</v>
          </cell>
        </row>
        <row r="2197">
          <cell r="B2197" t="str">
            <v>MASON CO-REGULATEDRESIDENTIAL96RW1</v>
          </cell>
          <cell r="J2197" t="str">
            <v>96RW1</v>
          </cell>
          <cell r="K2197" t="str">
            <v>1-96 GAL CART WEEKLY SVC</v>
          </cell>
          <cell r="S2197">
            <v>0</v>
          </cell>
          <cell r="T2197">
            <v>0</v>
          </cell>
          <cell r="U2197">
            <v>0</v>
          </cell>
          <cell r="V2197">
            <v>-167.15</v>
          </cell>
          <cell r="W2197">
            <v>0</v>
          </cell>
          <cell r="X2197">
            <v>0</v>
          </cell>
          <cell r="Y2197">
            <v>0</v>
          </cell>
          <cell r="Z2197">
            <v>0</v>
          </cell>
          <cell r="AA2197">
            <v>0</v>
          </cell>
          <cell r="AB2197">
            <v>0</v>
          </cell>
          <cell r="AC2197">
            <v>0</v>
          </cell>
          <cell r="AD2197">
            <v>0</v>
          </cell>
        </row>
        <row r="2198">
          <cell r="B2198" t="str">
            <v>MASON CO-REGULATEDRESIDENTIALADJOTHR</v>
          </cell>
          <cell r="J2198" t="str">
            <v>ADJOTHR</v>
          </cell>
          <cell r="K2198" t="str">
            <v>ADJUSTMENT</v>
          </cell>
          <cell r="S2198">
            <v>0</v>
          </cell>
          <cell r="T2198">
            <v>0</v>
          </cell>
          <cell r="U2198">
            <v>0</v>
          </cell>
          <cell r="V2198">
            <v>35.659999999999997</v>
          </cell>
          <cell r="W2198">
            <v>0</v>
          </cell>
          <cell r="X2198">
            <v>0</v>
          </cell>
          <cell r="Y2198">
            <v>0</v>
          </cell>
          <cell r="Z2198">
            <v>0</v>
          </cell>
          <cell r="AA2198">
            <v>0</v>
          </cell>
          <cell r="AB2198">
            <v>0</v>
          </cell>
          <cell r="AC2198">
            <v>0</v>
          </cell>
          <cell r="AD2198">
            <v>0</v>
          </cell>
        </row>
        <row r="2199">
          <cell r="B2199" t="str">
            <v>MASON CO-REGULATEDRESIDENTIALDRVNRE1</v>
          </cell>
          <cell r="J2199" t="str">
            <v>DRVNRE1</v>
          </cell>
          <cell r="K2199" t="str">
            <v>DRIVE IN UP TO 250'-EOW</v>
          </cell>
          <cell r="S2199">
            <v>0</v>
          </cell>
          <cell r="T2199">
            <v>0</v>
          </cell>
          <cell r="U2199">
            <v>0</v>
          </cell>
          <cell r="V2199">
            <v>-1.21</v>
          </cell>
          <cell r="W2199">
            <v>0</v>
          </cell>
          <cell r="X2199">
            <v>0</v>
          </cell>
          <cell r="Y2199">
            <v>0</v>
          </cell>
          <cell r="Z2199">
            <v>0</v>
          </cell>
          <cell r="AA2199">
            <v>0</v>
          </cell>
          <cell r="AB2199">
            <v>0</v>
          </cell>
          <cell r="AC2199">
            <v>0</v>
          </cell>
          <cell r="AD2199">
            <v>0</v>
          </cell>
        </row>
        <row r="2200">
          <cell r="B2200" t="str">
            <v>MASON CO-REGULATEDRESIDENTIALDRVNRE1RECY</v>
          </cell>
          <cell r="J2200" t="str">
            <v>DRVNRE1RECY</v>
          </cell>
          <cell r="K2200" t="str">
            <v>DRIVE IN UP TO 250 EOW-RE</v>
          </cell>
          <cell r="S2200">
            <v>0</v>
          </cell>
          <cell r="T2200">
            <v>0</v>
          </cell>
          <cell r="U2200">
            <v>0</v>
          </cell>
          <cell r="V2200">
            <v>-2.64</v>
          </cell>
          <cell r="W2200">
            <v>0</v>
          </cell>
          <cell r="X2200">
            <v>0</v>
          </cell>
          <cell r="Y2200">
            <v>0</v>
          </cell>
          <cell r="Z2200">
            <v>0</v>
          </cell>
          <cell r="AA2200">
            <v>0</v>
          </cell>
          <cell r="AB2200">
            <v>0</v>
          </cell>
          <cell r="AC2200">
            <v>0</v>
          </cell>
          <cell r="AD2200">
            <v>0</v>
          </cell>
        </row>
        <row r="2201">
          <cell r="B2201" t="str">
            <v>MASON CO-REGULATEDRESIDENTIALDRVNRW1</v>
          </cell>
          <cell r="J2201" t="str">
            <v>DRVNRW1</v>
          </cell>
          <cell r="K2201" t="str">
            <v>DRIVE IN UP TO 250'</v>
          </cell>
          <cell r="S2201">
            <v>0</v>
          </cell>
          <cell r="T2201">
            <v>0</v>
          </cell>
          <cell r="U2201">
            <v>0</v>
          </cell>
          <cell r="V2201">
            <v>-7.21</v>
          </cell>
          <cell r="W2201">
            <v>0</v>
          </cell>
          <cell r="X2201">
            <v>0</v>
          </cell>
          <cell r="Y2201">
            <v>0</v>
          </cell>
          <cell r="Z2201">
            <v>0</v>
          </cell>
          <cell r="AA2201">
            <v>0</v>
          </cell>
          <cell r="AB2201">
            <v>0</v>
          </cell>
          <cell r="AC2201">
            <v>0</v>
          </cell>
          <cell r="AD2201">
            <v>0</v>
          </cell>
        </row>
        <row r="2202">
          <cell r="B2202" t="str">
            <v>MASON CO-REGULATEDRESIDENTIALEXPUR</v>
          </cell>
          <cell r="J2202" t="str">
            <v>EXPUR</v>
          </cell>
          <cell r="K2202" t="str">
            <v>EXTRA PICKUP</v>
          </cell>
          <cell r="S2202">
            <v>0</v>
          </cell>
          <cell r="T2202">
            <v>0</v>
          </cell>
          <cell r="U2202">
            <v>0</v>
          </cell>
          <cell r="V2202">
            <v>334.5</v>
          </cell>
          <cell r="W2202">
            <v>0</v>
          </cell>
          <cell r="X2202">
            <v>0</v>
          </cell>
          <cell r="Y2202">
            <v>0</v>
          </cell>
          <cell r="Z2202">
            <v>0</v>
          </cell>
          <cell r="AA2202">
            <v>0</v>
          </cell>
          <cell r="AB2202">
            <v>0</v>
          </cell>
          <cell r="AC2202">
            <v>0</v>
          </cell>
          <cell r="AD2202">
            <v>0</v>
          </cell>
        </row>
        <row r="2203">
          <cell r="B2203" t="str">
            <v>MASON CO-REGULATEDRESIDENTIALEXTRAR</v>
          </cell>
          <cell r="J2203" t="str">
            <v>EXTRAR</v>
          </cell>
          <cell r="K2203" t="str">
            <v>EXTRA CAN/BAGS</v>
          </cell>
          <cell r="S2203">
            <v>0</v>
          </cell>
          <cell r="T2203">
            <v>0</v>
          </cell>
          <cell r="U2203">
            <v>0</v>
          </cell>
          <cell r="V2203">
            <v>2684.92</v>
          </cell>
          <cell r="W2203">
            <v>0</v>
          </cell>
          <cell r="X2203">
            <v>0</v>
          </cell>
          <cell r="Y2203">
            <v>0</v>
          </cell>
          <cell r="Z2203">
            <v>0</v>
          </cell>
          <cell r="AA2203">
            <v>0</v>
          </cell>
          <cell r="AB2203">
            <v>0</v>
          </cell>
          <cell r="AC2203">
            <v>0</v>
          </cell>
          <cell r="AD2203">
            <v>0</v>
          </cell>
        </row>
        <row r="2204">
          <cell r="B2204" t="str">
            <v>MASON CO-REGULATEDRESIDENTIALOFOWR</v>
          </cell>
          <cell r="J2204" t="str">
            <v>OFOWR</v>
          </cell>
          <cell r="K2204" t="str">
            <v>OVERFILL/OVERWEIGHT CHG</v>
          </cell>
          <cell r="S2204">
            <v>0</v>
          </cell>
          <cell r="T2204">
            <v>0</v>
          </cell>
          <cell r="U2204">
            <v>0</v>
          </cell>
          <cell r="V2204">
            <v>1618.98</v>
          </cell>
          <cell r="W2204">
            <v>0</v>
          </cell>
          <cell r="X2204">
            <v>0</v>
          </cell>
          <cell r="Y2204">
            <v>0</v>
          </cell>
          <cell r="Z2204">
            <v>0</v>
          </cell>
          <cell r="AA2204">
            <v>0</v>
          </cell>
          <cell r="AB2204">
            <v>0</v>
          </cell>
          <cell r="AC2204">
            <v>0</v>
          </cell>
          <cell r="AD2204">
            <v>0</v>
          </cell>
        </row>
        <row r="2205">
          <cell r="B2205" t="str">
            <v>MASON CO-REGULATEDRESIDENTIALRECYCLECR</v>
          </cell>
          <cell r="J2205" t="str">
            <v>RECYCLECR</v>
          </cell>
          <cell r="K2205" t="str">
            <v>VALUE OF RECYCLABLES</v>
          </cell>
          <cell r="S2205">
            <v>0</v>
          </cell>
          <cell r="T2205">
            <v>0</v>
          </cell>
          <cell r="U2205">
            <v>0</v>
          </cell>
          <cell r="V2205">
            <v>98.58</v>
          </cell>
          <cell r="W2205">
            <v>0</v>
          </cell>
          <cell r="X2205">
            <v>0</v>
          </cell>
          <cell r="Y2205">
            <v>0</v>
          </cell>
          <cell r="Z2205">
            <v>0</v>
          </cell>
          <cell r="AA2205">
            <v>0</v>
          </cell>
          <cell r="AB2205">
            <v>0</v>
          </cell>
          <cell r="AC2205">
            <v>0</v>
          </cell>
          <cell r="AD2205">
            <v>0</v>
          </cell>
        </row>
        <row r="2206">
          <cell r="B2206" t="str">
            <v>MASON CO-REGULATEDRESIDENTIALRECYONLY</v>
          </cell>
          <cell r="J2206" t="str">
            <v>RECYONLY</v>
          </cell>
          <cell r="K2206" t="str">
            <v>RECYCLE SERVICE ONLY</v>
          </cell>
          <cell r="S2206">
            <v>0</v>
          </cell>
          <cell r="T2206">
            <v>0</v>
          </cell>
          <cell r="U2206">
            <v>0</v>
          </cell>
          <cell r="V2206">
            <v>-4.91</v>
          </cell>
          <cell r="W2206">
            <v>0</v>
          </cell>
          <cell r="X2206">
            <v>0</v>
          </cell>
          <cell r="Y2206">
            <v>0</v>
          </cell>
          <cell r="Z2206">
            <v>0</v>
          </cell>
          <cell r="AA2206">
            <v>0</v>
          </cell>
          <cell r="AB2206">
            <v>0</v>
          </cell>
          <cell r="AC2206">
            <v>0</v>
          </cell>
          <cell r="AD2206">
            <v>0</v>
          </cell>
        </row>
        <row r="2207">
          <cell r="B2207" t="str">
            <v>MASON CO-REGULATEDRESIDENTIALRECYR</v>
          </cell>
          <cell r="J2207" t="str">
            <v>RECYR</v>
          </cell>
          <cell r="K2207" t="str">
            <v>RESIDENTIAL RECYCLE</v>
          </cell>
          <cell r="S2207">
            <v>0</v>
          </cell>
          <cell r="T2207">
            <v>0</v>
          </cell>
          <cell r="U2207">
            <v>0</v>
          </cell>
          <cell r="V2207">
            <v>-554.17999999999995</v>
          </cell>
          <cell r="W2207">
            <v>0</v>
          </cell>
          <cell r="X2207">
            <v>0</v>
          </cell>
          <cell r="Y2207">
            <v>0</v>
          </cell>
          <cell r="Z2207">
            <v>0</v>
          </cell>
          <cell r="AA2207">
            <v>0</v>
          </cell>
          <cell r="AB2207">
            <v>0</v>
          </cell>
          <cell r="AC2207">
            <v>0</v>
          </cell>
          <cell r="AD2207">
            <v>0</v>
          </cell>
        </row>
        <row r="2208">
          <cell r="B2208" t="str">
            <v>MASON CO-REGULATEDRESIDENTIALREDELIVER</v>
          </cell>
          <cell r="J2208" t="str">
            <v>REDELIVER</v>
          </cell>
          <cell r="K2208" t="str">
            <v>DELIVERY CHARGE</v>
          </cell>
          <cell r="S2208">
            <v>0</v>
          </cell>
          <cell r="T2208">
            <v>0</v>
          </cell>
          <cell r="U2208">
            <v>0</v>
          </cell>
          <cell r="V2208">
            <v>107.64</v>
          </cell>
          <cell r="W2208">
            <v>0</v>
          </cell>
          <cell r="X2208">
            <v>0</v>
          </cell>
          <cell r="Y2208">
            <v>0</v>
          </cell>
          <cell r="Z2208">
            <v>0</v>
          </cell>
          <cell r="AA2208">
            <v>0</v>
          </cell>
          <cell r="AB2208">
            <v>0</v>
          </cell>
          <cell r="AC2208">
            <v>0</v>
          </cell>
          <cell r="AD2208">
            <v>0</v>
          </cell>
        </row>
        <row r="2209">
          <cell r="B2209" t="str">
            <v>MASON CO-REGULATEDRESIDENTIALRESTART</v>
          </cell>
          <cell r="J2209" t="str">
            <v>RESTART</v>
          </cell>
          <cell r="K2209" t="str">
            <v>SERVICE RESTART FEE</v>
          </cell>
          <cell r="S2209">
            <v>0</v>
          </cell>
          <cell r="T2209">
            <v>0</v>
          </cell>
          <cell r="U2209">
            <v>0</v>
          </cell>
          <cell r="V2209">
            <v>558.87</v>
          </cell>
          <cell r="W2209">
            <v>0</v>
          </cell>
          <cell r="X2209">
            <v>0</v>
          </cell>
          <cell r="Y2209">
            <v>0</v>
          </cell>
          <cell r="Z2209">
            <v>0</v>
          </cell>
          <cell r="AA2209">
            <v>0</v>
          </cell>
          <cell r="AB2209">
            <v>0</v>
          </cell>
          <cell r="AC2209">
            <v>0</v>
          </cell>
          <cell r="AD2209">
            <v>0</v>
          </cell>
        </row>
        <row r="2210">
          <cell r="B2210" t="str">
            <v>MASON CO-REGULATEDRESIDENTIALWLKNRE1</v>
          </cell>
          <cell r="J2210" t="str">
            <v>WLKNRE1</v>
          </cell>
          <cell r="K2210" t="str">
            <v>WALK IN 5'-25'-EOW</v>
          </cell>
          <cell r="S2210">
            <v>0</v>
          </cell>
          <cell r="T2210">
            <v>0</v>
          </cell>
          <cell r="U2210">
            <v>0</v>
          </cell>
          <cell r="V2210">
            <v>-10.24</v>
          </cell>
          <cell r="W2210">
            <v>0</v>
          </cell>
          <cell r="X2210">
            <v>0</v>
          </cell>
          <cell r="Y2210">
            <v>0</v>
          </cell>
          <cell r="Z2210">
            <v>0</v>
          </cell>
          <cell r="AA2210">
            <v>0</v>
          </cell>
          <cell r="AB2210">
            <v>0</v>
          </cell>
          <cell r="AC2210">
            <v>0</v>
          </cell>
          <cell r="AD2210">
            <v>0</v>
          </cell>
        </row>
        <row r="2211">
          <cell r="B2211" t="str">
            <v>MASON CO-REGULATEDRESIDENTIALWLKNRW1</v>
          </cell>
          <cell r="J2211" t="str">
            <v>WLKNRW1</v>
          </cell>
          <cell r="K2211" t="str">
            <v>WALK IN 5'-25'</v>
          </cell>
          <cell r="S2211">
            <v>0</v>
          </cell>
          <cell r="T2211">
            <v>0</v>
          </cell>
          <cell r="U2211">
            <v>0</v>
          </cell>
          <cell r="V2211">
            <v>-1.92</v>
          </cell>
          <cell r="W2211">
            <v>0</v>
          </cell>
          <cell r="X2211">
            <v>0</v>
          </cell>
          <cell r="Y2211">
            <v>0</v>
          </cell>
          <cell r="Z2211">
            <v>0</v>
          </cell>
          <cell r="AA2211">
            <v>0</v>
          </cell>
          <cell r="AB2211">
            <v>0</v>
          </cell>
          <cell r="AC2211">
            <v>0</v>
          </cell>
          <cell r="AD2211">
            <v>0</v>
          </cell>
        </row>
        <row r="2212">
          <cell r="B2212" t="str">
            <v>MASON CO-REGULATEDRESIDENTIALWLKNRW2</v>
          </cell>
          <cell r="J2212" t="str">
            <v>WLKNRW2</v>
          </cell>
          <cell r="K2212" t="str">
            <v>WALK IN OVER 25'</v>
          </cell>
          <cell r="S2212">
            <v>0</v>
          </cell>
          <cell r="T2212">
            <v>0</v>
          </cell>
          <cell r="U2212">
            <v>0</v>
          </cell>
          <cell r="V2212">
            <v>-0.68</v>
          </cell>
          <cell r="W2212">
            <v>0</v>
          </cell>
          <cell r="X2212">
            <v>0</v>
          </cell>
          <cell r="Y2212">
            <v>0</v>
          </cell>
          <cell r="Z2212">
            <v>0</v>
          </cell>
          <cell r="AA2212">
            <v>0</v>
          </cell>
          <cell r="AB2212">
            <v>0</v>
          </cell>
          <cell r="AC2212">
            <v>0</v>
          </cell>
          <cell r="AD2212">
            <v>0</v>
          </cell>
        </row>
        <row r="2213">
          <cell r="B2213" t="str">
            <v>MASON CO-REGULATEDRESIDENTIAL35ROCC1</v>
          </cell>
          <cell r="J2213" t="str">
            <v>35ROCC1</v>
          </cell>
          <cell r="K2213" t="str">
            <v>1-35 GAL ON CALL PICKUP</v>
          </cell>
          <cell r="S2213">
            <v>0</v>
          </cell>
          <cell r="T2213">
            <v>0</v>
          </cell>
          <cell r="U2213">
            <v>0</v>
          </cell>
          <cell r="V2213">
            <v>38.4</v>
          </cell>
          <cell r="W2213">
            <v>0</v>
          </cell>
          <cell r="X2213">
            <v>0</v>
          </cell>
          <cell r="Y2213">
            <v>0</v>
          </cell>
          <cell r="Z2213">
            <v>0</v>
          </cell>
          <cell r="AA2213">
            <v>0</v>
          </cell>
          <cell r="AB2213">
            <v>0</v>
          </cell>
          <cell r="AC2213">
            <v>0</v>
          </cell>
          <cell r="AD2213">
            <v>0</v>
          </cell>
        </row>
        <row r="2214">
          <cell r="B2214" t="str">
            <v>MASON CO-REGULATEDRESIDENTIAL64RE1</v>
          </cell>
          <cell r="J2214" t="str">
            <v>64RE1</v>
          </cell>
          <cell r="K2214" t="str">
            <v>1-64 GAL EOW</v>
          </cell>
          <cell r="S2214">
            <v>0</v>
          </cell>
          <cell r="T2214">
            <v>0</v>
          </cell>
          <cell r="U2214">
            <v>0</v>
          </cell>
          <cell r="V2214">
            <v>8.5</v>
          </cell>
          <cell r="W2214">
            <v>0</v>
          </cell>
          <cell r="X2214">
            <v>0</v>
          </cell>
          <cell r="Y2214">
            <v>0</v>
          </cell>
          <cell r="Z2214">
            <v>0</v>
          </cell>
          <cell r="AA2214">
            <v>0</v>
          </cell>
          <cell r="AB2214">
            <v>0</v>
          </cell>
          <cell r="AC2214">
            <v>0</v>
          </cell>
          <cell r="AD2214">
            <v>0</v>
          </cell>
        </row>
        <row r="2215">
          <cell r="B2215" t="str">
            <v>MASON CO-REGULATEDRESIDENTIAL64RW1</v>
          </cell>
          <cell r="J2215" t="str">
            <v>64RW1</v>
          </cell>
          <cell r="K2215" t="str">
            <v>1-64 GAL CART WEEKLY SVC</v>
          </cell>
          <cell r="S2215">
            <v>0</v>
          </cell>
          <cell r="T2215">
            <v>0</v>
          </cell>
          <cell r="U2215">
            <v>0</v>
          </cell>
          <cell r="V2215">
            <v>6.24</v>
          </cell>
          <cell r="W2215">
            <v>0</v>
          </cell>
          <cell r="X2215">
            <v>0</v>
          </cell>
          <cell r="Y2215">
            <v>0</v>
          </cell>
          <cell r="Z2215">
            <v>0</v>
          </cell>
          <cell r="AA2215">
            <v>0</v>
          </cell>
          <cell r="AB2215">
            <v>0</v>
          </cell>
          <cell r="AC2215">
            <v>0</v>
          </cell>
          <cell r="AD2215">
            <v>0</v>
          </cell>
        </row>
        <row r="2216">
          <cell r="B2216" t="str">
            <v>MASON CO-REGULATEDRESIDENTIAL96RE1</v>
          </cell>
          <cell r="J2216" t="str">
            <v>96RE1</v>
          </cell>
          <cell r="K2216" t="str">
            <v>1-96 GAL EOW</v>
          </cell>
          <cell r="S2216">
            <v>0</v>
          </cell>
          <cell r="T2216">
            <v>0</v>
          </cell>
          <cell r="U2216">
            <v>0</v>
          </cell>
          <cell r="V2216">
            <v>42.52</v>
          </cell>
          <cell r="W2216">
            <v>0</v>
          </cell>
          <cell r="X2216">
            <v>0</v>
          </cell>
          <cell r="Y2216">
            <v>0</v>
          </cell>
          <cell r="Z2216">
            <v>0</v>
          </cell>
          <cell r="AA2216">
            <v>0</v>
          </cell>
          <cell r="AB2216">
            <v>0</v>
          </cell>
          <cell r="AC2216">
            <v>0</v>
          </cell>
          <cell r="AD2216">
            <v>0</v>
          </cell>
        </row>
        <row r="2217">
          <cell r="B2217" t="str">
            <v>MASON CO-REGULATEDRESIDENTIAL96ROCC1</v>
          </cell>
          <cell r="J2217" t="str">
            <v>96ROCC1</v>
          </cell>
          <cell r="K2217" t="str">
            <v>1-96 GAL ON CALL PICKUP</v>
          </cell>
          <cell r="S2217">
            <v>0</v>
          </cell>
          <cell r="T2217">
            <v>0</v>
          </cell>
          <cell r="U2217">
            <v>0</v>
          </cell>
          <cell r="V2217">
            <v>11.67</v>
          </cell>
          <cell r="W2217">
            <v>0</v>
          </cell>
          <cell r="X2217">
            <v>0</v>
          </cell>
          <cell r="Y2217">
            <v>0</v>
          </cell>
          <cell r="Z2217">
            <v>0</v>
          </cell>
          <cell r="AA2217">
            <v>0</v>
          </cell>
          <cell r="AB2217">
            <v>0</v>
          </cell>
          <cell r="AC2217">
            <v>0</v>
          </cell>
          <cell r="AD2217">
            <v>0</v>
          </cell>
        </row>
        <row r="2218">
          <cell r="B2218" t="str">
            <v>MASON CO-REGULATEDRESIDENTIALDRVNRE1RECYMA</v>
          </cell>
          <cell r="J2218" t="str">
            <v>DRVNRE1RECYMA</v>
          </cell>
          <cell r="K2218" t="str">
            <v>DRIVE IN UP TO 250 EOW-RE</v>
          </cell>
          <cell r="S2218">
            <v>0</v>
          </cell>
          <cell r="T2218">
            <v>0</v>
          </cell>
          <cell r="U2218">
            <v>0</v>
          </cell>
          <cell r="V2218">
            <v>63.12</v>
          </cell>
          <cell r="W2218">
            <v>0</v>
          </cell>
          <cell r="X2218">
            <v>0</v>
          </cell>
          <cell r="Y2218">
            <v>0</v>
          </cell>
          <cell r="Z2218">
            <v>0</v>
          </cell>
          <cell r="AA2218">
            <v>0</v>
          </cell>
          <cell r="AB2218">
            <v>0</v>
          </cell>
          <cell r="AC2218">
            <v>0</v>
          </cell>
          <cell r="AD2218">
            <v>0</v>
          </cell>
        </row>
        <row r="2219">
          <cell r="B2219" t="str">
            <v>MASON CO-REGULATEDRESIDENTIALDRVNRE2RECYMA</v>
          </cell>
          <cell r="J2219" t="str">
            <v>DRVNRE2RECYMA</v>
          </cell>
          <cell r="K2219" t="str">
            <v>DRIVE IN OVER 250 EOW-REC</v>
          </cell>
          <cell r="S2219">
            <v>0</v>
          </cell>
          <cell r="T2219">
            <v>0</v>
          </cell>
          <cell r="U2219">
            <v>0</v>
          </cell>
          <cell r="V2219">
            <v>9.9</v>
          </cell>
          <cell r="W2219">
            <v>0</v>
          </cell>
          <cell r="X2219">
            <v>0</v>
          </cell>
          <cell r="Y2219">
            <v>0</v>
          </cell>
          <cell r="Z2219">
            <v>0</v>
          </cell>
          <cell r="AA2219">
            <v>0</v>
          </cell>
          <cell r="AB2219">
            <v>0</v>
          </cell>
          <cell r="AC2219">
            <v>0</v>
          </cell>
          <cell r="AD2219">
            <v>0</v>
          </cell>
        </row>
        <row r="2220">
          <cell r="B2220" t="str">
            <v>MASON CO-REGULATEDRESIDENTIALDRVNRM1RECYMA</v>
          </cell>
          <cell r="J2220" t="str">
            <v>DRVNRM1RECYMA</v>
          </cell>
          <cell r="K2220" t="str">
            <v>DRIVE IN UP TO 125 MONTHL</v>
          </cell>
          <cell r="S2220">
            <v>0</v>
          </cell>
          <cell r="T2220">
            <v>0</v>
          </cell>
          <cell r="U2220">
            <v>0</v>
          </cell>
          <cell r="V2220">
            <v>1.1000000000000001</v>
          </cell>
          <cell r="W2220">
            <v>0</v>
          </cell>
          <cell r="X2220">
            <v>0</v>
          </cell>
          <cell r="Y2220">
            <v>0</v>
          </cell>
          <cell r="Z2220">
            <v>0</v>
          </cell>
          <cell r="AA2220">
            <v>0</v>
          </cell>
          <cell r="AB2220">
            <v>0</v>
          </cell>
          <cell r="AC2220">
            <v>0</v>
          </cell>
          <cell r="AD2220">
            <v>0</v>
          </cell>
        </row>
        <row r="2221">
          <cell r="B2221" t="str">
            <v>MASON CO-REGULATEDRESIDENTIALRECYCLECR</v>
          </cell>
          <cell r="J2221" t="str">
            <v>RECYCLECR</v>
          </cell>
          <cell r="K2221" t="str">
            <v>VALUE OF RECYCLABLES</v>
          </cell>
          <cell r="S2221">
            <v>0</v>
          </cell>
          <cell r="T2221">
            <v>0</v>
          </cell>
          <cell r="U2221">
            <v>0</v>
          </cell>
          <cell r="V2221">
            <v>-25.09</v>
          </cell>
          <cell r="W2221">
            <v>0</v>
          </cell>
          <cell r="X2221">
            <v>0</v>
          </cell>
          <cell r="Y2221">
            <v>0</v>
          </cell>
          <cell r="Z2221">
            <v>0</v>
          </cell>
          <cell r="AA2221">
            <v>0</v>
          </cell>
          <cell r="AB2221">
            <v>0</v>
          </cell>
          <cell r="AC2221">
            <v>0</v>
          </cell>
          <cell r="AD2221">
            <v>0</v>
          </cell>
        </row>
        <row r="2222">
          <cell r="B2222" t="str">
            <v>MASON CO-REGULATEDRESIDENTIALRECYR</v>
          </cell>
          <cell r="J2222" t="str">
            <v>RECYR</v>
          </cell>
          <cell r="K2222" t="str">
            <v>RESIDENTIAL RECYCLE</v>
          </cell>
          <cell r="S2222">
            <v>0</v>
          </cell>
          <cell r="T2222">
            <v>0</v>
          </cell>
          <cell r="U2222">
            <v>0</v>
          </cell>
          <cell r="V2222">
            <v>119.08</v>
          </cell>
          <cell r="W2222">
            <v>0</v>
          </cell>
          <cell r="X2222">
            <v>0</v>
          </cell>
          <cell r="Y2222">
            <v>0</v>
          </cell>
          <cell r="Z2222">
            <v>0</v>
          </cell>
          <cell r="AA2222">
            <v>0</v>
          </cell>
          <cell r="AB2222">
            <v>0</v>
          </cell>
          <cell r="AC2222">
            <v>0</v>
          </cell>
          <cell r="AD2222">
            <v>0</v>
          </cell>
        </row>
        <row r="2223">
          <cell r="B2223" t="str">
            <v>MASON CO-REGULATEDRESIDENTIAL32ROCPU</v>
          </cell>
          <cell r="J2223" t="str">
            <v>32ROCPU</v>
          </cell>
          <cell r="K2223" t="str">
            <v>1-32 GAL CAN-ON CALL SVC</v>
          </cell>
          <cell r="S2223">
            <v>0</v>
          </cell>
          <cell r="T2223">
            <v>0</v>
          </cell>
          <cell r="U2223">
            <v>0</v>
          </cell>
          <cell r="V2223">
            <v>19.920000000000002</v>
          </cell>
          <cell r="W2223">
            <v>0</v>
          </cell>
          <cell r="X2223">
            <v>0</v>
          </cell>
          <cell r="Y2223">
            <v>0</v>
          </cell>
          <cell r="Z2223">
            <v>0</v>
          </cell>
          <cell r="AA2223">
            <v>0</v>
          </cell>
          <cell r="AB2223">
            <v>0</v>
          </cell>
          <cell r="AC2223">
            <v>0</v>
          </cell>
          <cell r="AD2223">
            <v>0</v>
          </cell>
        </row>
        <row r="2224">
          <cell r="B2224" t="str">
            <v>MASON CO-REGULATEDRESIDENTIAL35RE1</v>
          </cell>
          <cell r="J2224" t="str">
            <v>35RE1</v>
          </cell>
          <cell r="K2224" t="str">
            <v>1-35 GAL CART EOW SVC</v>
          </cell>
          <cell r="S2224">
            <v>0</v>
          </cell>
          <cell r="T2224">
            <v>0</v>
          </cell>
          <cell r="U2224">
            <v>0</v>
          </cell>
          <cell r="V2224">
            <v>-10.76</v>
          </cell>
          <cell r="W2224">
            <v>0</v>
          </cell>
          <cell r="X2224">
            <v>0</v>
          </cell>
          <cell r="Y2224">
            <v>0</v>
          </cell>
          <cell r="Z2224">
            <v>0</v>
          </cell>
          <cell r="AA2224">
            <v>0</v>
          </cell>
          <cell r="AB2224">
            <v>0</v>
          </cell>
          <cell r="AC2224">
            <v>0</v>
          </cell>
          <cell r="AD2224">
            <v>0</v>
          </cell>
        </row>
        <row r="2225">
          <cell r="B2225" t="str">
            <v>MASON CO-REGULATEDRESIDENTIAL35ROCC1</v>
          </cell>
          <cell r="J2225" t="str">
            <v>35ROCC1</v>
          </cell>
          <cell r="K2225" t="str">
            <v>1-35 GAL ON CALL PICKUP</v>
          </cell>
          <cell r="S2225">
            <v>0</v>
          </cell>
          <cell r="T2225">
            <v>0</v>
          </cell>
          <cell r="U2225">
            <v>0</v>
          </cell>
          <cell r="V2225">
            <v>1856</v>
          </cell>
          <cell r="W2225">
            <v>0</v>
          </cell>
          <cell r="X2225">
            <v>0</v>
          </cell>
          <cell r="Y2225">
            <v>0</v>
          </cell>
          <cell r="Z2225">
            <v>0</v>
          </cell>
          <cell r="AA2225">
            <v>0</v>
          </cell>
          <cell r="AB2225">
            <v>0</v>
          </cell>
          <cell r="AC2225">
            <v>0</v>
          </cell>
          <cell r="AD2225">
            <v>0</v>
          </cell>
        </row>
        <row r="2226">
          <cell r="B2226" t="str">
            <v>MASON CO-REGULATEDRESIDENTIAL48ROCC1</v>
          </cell>
          <cell r="J2226" t="str">
            <v>48ROCC1</v>
          </cell>
          <cell r="K2226" t="str">
            <v>1-48 GAL ON CALL PICKUP</v>
          </cell>
          <cell r="S2226">
            <v>0</v>
          </cell>
          <cell r="T2226">
            <v>0</v>
          </cell>
          <cell r="U2226">
            <v>0</v>
          </cell>
          <cell r="V2226">
            <v>96.24</v>
          </cell>
          <cell r="W2226">
            <v>0</v>
          </cell>
          <cell r="X2226">
            <v>0</v>
          </cell>
          <cell r="Y2226">
            <v>0</v>
          </cell>
          <cell r="Z2226">
            <v>0</v>
          </cell>
          <cell r="AA2226">
            <v>0</v>
          </cell>
          <cell r="AB2226">
            <v>0</v>
          </cell>
          <cell r="AC2226">
            <v>0</v>
          </cell>
          <cell r="AD2226">
            <v>0</v>
          </cell>
        </row>
        <row r="2227">
          <cell r="B2227" t="str">
            <v>MASON CO-REGULATEDRESIDENTIAL64ROCC1</v>
          </cell>
          <cell r="J2227" t="str">
            <v>64ROCC1</v>
          </cell>
          <cell r="K2227" t="str">
            <v>1-64 GAL ON CALL PICKUP</v>
          </cell>
          <cell r="S2227">
            <v>0</v>
          </cell>
          <cell r="T2227">
            <v>0</v>
          </cell>
          <cell r="U2227">
            <v>0</v>
          </cell>
          <cell r="V2227">
            <v>189.4</v>
          </cell>
          <cell r="W2227">
            <v>0</v>
          </cell>
          <cell r="X2227">
            <v>0</v>
          </cell>
          <cell r="Y2227">
            <v>0</v>
          </cell>
          <cell r="Z2227">
            <v>0</v>
          </cell>
          <cell r="AA2227">
            <v>0</v>
          </cell>
          <cell r="AB2227">
            <v>0</v>
          </cell>
          <cell r="AC2227">
            <v>0</v>
          </cell>
          <cell r="AD2227">
            <v>0</v>
          </cell>
        </row>
        <row r="2228">
          <cell r="B2228" t="str">
            <v>MASON CO-REGULATEDRESIDENTIAL96ROCC1</v>
          </cell>
          <cell r="J2228" t="str">
            <v>96ROCC1</v>
          </cell>
          <cell r="K2228" t="str">
            <v>1-96 GAL ON CALL PICKUP</v>
          </cell>
          <cell r="S2228">
            <v>0</v>
          </cell>
          <cell r="T2228">
            <v>0</v>
          </cell>
          <cell r="U2228">
            <v>0</v>
          </cell>
          <cell r="V2228">
            <v>420.12</v>
          </cell>
          <cell r="W2228">
            <v>0</v>
          </cell>
          <cell r="X2228">
            <v>0</v>
          </cell>
          <cell r="Y2228">
            <v>0</v>
          </cell>
          <cell r="Z2228">
            <v>0</v>
          </cell>
          <cell r="AA2228">
            <v>0</v>
          </cell>
          <cell r="AB2228">
            <v>0</v>
          </cell>
          <cell r="AC2228">
            <v>0</v>
          </cell>
          <cell r="AD2228">
            <v>0</v>
          </cell>
        </row>
        <row r="2229">
          <cell r="B2229" t="str">
            <v>MASON CO-REGULATEDRESIDENTIALADJOTHR</v>
          </cell>
          <cell r="J2229" t="str">
            <v>ADJOTHR</v>
          </cell>
          <cell r="K2229" t="str">
            <v>ADJUSTMENT</v>
          </cell>
          <cell r="S2229">
            <v>0</v>
          </cell>
          <cell r="T2229">
            <v>0</v>
          </cell>
          <cell r="U2229">
            <v>0</v>
          </cell>
          <cell r="V2229">
            <v>-0.01</v>
          </cell>
          <cell r="W2229">
            <v>0</v>
          </cell>
          <cell r="X2229">
            <v>0</v>
          </cell>
          <cell r="Y2229">
            <v>0</v>
          </cell>
          <cell r="Z2229">
            <v>0</v>
          </cell>
          <cell r="AA2229">
            <v>0</v>
          </cell>
          <cell r="AB2229">
            <v>0</v>
          </cell>
          <cell r="AC2229">
            <v>0</v>
          </cell>
          <cell r="AD2229">
            <v>0</v>
          </cell>
        </row>
        <row r="2230">
          <cell r="B2230" t="str">
            <v>MASON CO-REGULATEDRESIDENTIALEXPUR</v>
          </cell>
          <cell r="J2230" t="str">
            <v>EXPUR</v>
          </cell>
          <cell r="K2230" t="str">
            <v>EXTRA PICKUP</v>
          </cell>
          <cell r="S2230">
            <v>0</v>
          </cell>
          <cell r="T2230">
            <v>0</v>
          </cell>
          <cell r="U2230">
            <v>0</v>
          </cell>
          <cell r="V2230">
            <v>-4.46</v>
          </cell>
          <cell r="W2230">
            <v>0</v>
          </cell>
          <cell r="X2230">
            <v>0</v>
          </cell>
          <cell r="Y2230">
            <v>0</v>
          </cell>
          <cell r="Z2230">
            <v>0</v>
          </cell>
          <cell r="AA2230">
            <v>0</v>
          </cell>
          <cell r="AB2230">
            <v>0</v>
          </cell>
          <cell r="AC2230">
            <v>0</v>
          </cell>
          <cell r="AD2230">
            <v>0</v>
          </cell>
        </row>
        <row r="2231">
          <cell r="B2231" t="str">
            <v>MASON CO-REGULATEDRESIDENTIALEXTRAR</v>
          </cell>
          <cell r="J2231" t="str">
            <v>EXTRAR</v>
          </cell>
          <cell r="K2231" t="str">
            <v>EXTRA CAN/BAGS</v>
          </cell>
          <cell r="S2231">
            <v>0</v>
          </cell>
          <cell r="T2231">
            <v>0</v>
          </cell>
          <cell r="U2231">
            <v>0</v>
          </cell>
          <cell r="V2231">
            <v>89.2</v>
          </cell>
          <cell r="W2231">
            <v>0</v>
          </cell>
          <cell r="X2231">
            <v>0</v>
          </cell>
          <cell r="Y2231">
            <v>0</v>
          </cell>
          <cell r="Z2231">
            <v>0</v>
          </cell>
          <cell r="AA2231">
            <v>0</v>
          </cell>
          <cell r="AB2231">
            <v>0</v>
          </cell>
          <cell r="AC2231">
            <v>0</v>
          </cell>
          <cell r="AD2231">
            <v>0</v>
          </cell>
        </row>
        <row r="2232">
          <cell r="B2232" t="str">
            <v>MASON CO-REGULATEDRESIDENTIALOFOWR</v>
          </cell>
          <cell r="J2232" t="str">
            <v>OFOWR</v>
          </cell>
          <cell r="K2232" t="str">
            <v>OVERFILL/OVERWEIGHT CHG</v>
          </cell>
          <cell r="S2232">
            <v>0</v>
          </cell>
          <cell r="T2232">
            <v>0</v>
          </cell>
          <cell r="U2232">
            <v>0</v>
          </cell>
          <cell r="V2232">
            <v>31.22</v>
          </cell>
          <cell r="W2232">
            <v>0</v>
          </cell>
          <cell r="X2232">
            <v>0</v>
          </cell>
          <cell r="Y2232">
            <v>0</v>
          </cell>
          <cell r="Z2232">
            <v>0</v>
          </cell>
          <cell r="AA2232">
            <v>0</v>
          </cell>
          <cell r="AB2232">
            <v>0</v>
          </cell>
          <cell r="AC2232">
            <v>0</v>
          </cell>
          <cell r="AD2232">
            <v>0</v>
          </cell>
        </row>
        <row r="2233">
          <cell r="B2233" t="str">
            <v>MASON CO-REGULATEDRESIDENTIALRESTART</v>
          </cell>
          <cell r="J2233" t="str">
            <v>RESTART</v>
          </cell>
          <cell r="K2233" t="str">
            <v>SERVICE RESTART FEE</v>
          </cell>
          <cell r="S2233">
            <v>0</v>
          </cell>
          <cell r="T2233">
            <v>0</v>
          </cell>
          <cell r="U2233">
            <v>0</v>
          </cell>
          <cell r="V2233">
            <v>16.399999999999999</v>
          </cell>
          <cell r="W2233">
            <v>0</v>
          </cell>
          <cell r="X2233">
            <v>0</v>
          </cell>
          <cell r="Y2233">
            <v>0</v>
          </cell>
          <cell r="Z2233">
            <v>0</v>
          </cell>
          <cell r="AA2233">
            <v>0</v>
          </cell>
          <cell r="AB2233">
            <v>0</v>
          </cell>
          <cell r="AC2233">
            <v>0</v>
          </cell>
          <cell r="AD2233">
            <v>0</v>
          </cell>
        </row>
        <row r="2234">
          <cell r="B2234" t="str">
            <v>MASON CO-REGULATEDRESIDENTIALWLKNRE1</v>
          </cell>
          <cell r="J2234" t="str">
            <v>WLKNRE1</v>
          </cell>
          <cell r="K2234" t="str">
            <v>WALK IN 5'-25'-EOW</v>
          </cell>
          <cell r="S2234">
            <v>0</v>
          </cell>
          <cell r="T2234">
            <v>0</v>
          </cell>
          <cell r="U2234">
            <v>0</v>
          </cell>
          <cell r="V2234">
            <v>1.28</v>
          </cell>
          <cell r="W2234">
            <v>0</v>
          </cell>
          <cell r="X2234">
            <v>0</v>
          </cell>
          <cell r="Y2234">
            <v>0</v>
          </cell>
          <cell r="Z2234">
            <v>0</v>
          </cell>
          <cell r="AA2234">
            <v>0</v>
          </cell>
          <cell r="AB2234">
            <v>0</v>
          </cell>
          <cell r="AC2234">
            <v>0</v>
          </cell>
          <cell r="AD2234">
            <v>0</v>
          </cell>
        </row>
        <row r="2235">
          <cell r="B2235" t="str">
            <v>MASON CO-REGULATEDROLLOFFWASHOUT</v>
          </cell>
          <cell r="J2235" t="str">
            <v>WASHOUT</v>
          </cell>
          <cell r="K2235" t="str">
            <v>WASHING FEE</v>
          </cell>
          <cell r="S2235">
            <v>0</v>
          </cell>
          <cell r="T2235">
            <v>0</v>
          </cell>
          <cell r="U2235">
            <v>0</v>
          </cell>
          <cell r="V2235">
            <v>10.11</v>
          </cell>
          <cell r="W2235">
            <v>0</v>
          </cell>
          <cell r="X2235">
            <v>0</v>
          </cell>
          <cell r="Y2235">
            <v>0</v>
          </cell>
          <cell r="Z2235">
            <v>0</v>
          </cell>
          <cell r="AA2235">
            <v>0</v>
          </cell>
          <cell r="AB2235">
            <v>0</v>
          </cell>
          <cell r="AC2235">
            <v>0</v>
          </cell>
          <cell r="AD2235">
            <v>0</v>
          </cell>
        </row>
        <row r="2236">
          <cell r="B2236" t="str">
            <v>MASON CO-REGULATEDROLLOFFROLID</v>
          </cell>
          <cell r="J2236" t="str">
            <v>ROLID</v>
          </cell>
          <cell r="K2236" t="str">
            <v>ROLL OFF-LID</v>
          </cell>
          <cell r="S2236">
            <v>0</v>
          </cell>
          <cell r="T2236">
            <v>0</v>
          </cell>
          <cell r="U2236">
            <v>0</v>
          </cell>
          <cell r="V2236">
            <v>262.08</v>
          </cell>
          <cell r="W2236">
            <v>0</v>
          </cell>
          <cell r="X2236">
            <v>0</v>
          </cell>
          <cell r="Y2236">
            <v>0</v>
          </cell>
          <cell r="Z2236">
            <v>0</v>
          </cell>
          <cell r="AA2236">
            <v>0</v>
          </cell>
          <cell r="AB2236">
            <v>0</v>
          </cell>
          <cell r="AC2236">
            <v>0</v>
          </cell>
          <cell r="AD2236">
            <v>0</v>
          </cell>
        </row>
        <row r="2237">
          <cell r="B2237" t="str">
            <v>MASON CO-REGULATEDROLLOFFRORENT10D</v>
          </cell>
          <cell r="J2237" t="str">
            <v>RORENT10D</v>
          </cell>
          <cell r="K2237" t="str">
            <v>10YD ROLL OFF DAILY RENT</v>
          </cell>
          <cell r="S2237">
            <v>0</v>
          </cell>
          <cell r="T2237">
            <v>0</v>
          </cell>
          <cell r="U2237">
            <v>0</v>
          </cell>
          <cell r="V2237">
            <v>209.25</v>
          </cell>
          <cell r="W2237">
            <v>0</v>
          </cell>
          <cell r="X2237">
            <v>0</v>
          </cell>
          <cell r="Y2237">
            <v>0</v>
          </cell>
          <cell r="Z2237">
            <v>0</v>
          </cell>
          <cell r="AA2237">
            <v>0</v>
          </cell>
          <cell r="AB2237">
            <v>0</v>
          </cell>
          <cell r="AC2237">
            <v>0</v>
          </cell>
          <cell r="AD2237">
            <v>0</v>
          </cell>
        </row>
        <row r="2238">
          <cell r="B2238" t="str">
            <v>MASON CO-REGULATEDROLLOFFRORENT10M</v>
          </cell>
          <cell r="J2238" t="str">
            <v>RORENT10M</v>
          </cell>
          <cell r="K2238" t="str">
            <v>10YD ROLL OFF MTHLY RENT</v>
          </cell>
          <cell r="S2238">
            <v>0</v>
          </cell>
          <cell r="T2238">
            <v>0</v>
          </cell>
          <cell r="U2238">
            <v>0</v>
          </cell>
          <cell r="V2238">
            <v>83.93</v>
          </cell>
          <cell r="W2238">
            <v>0</v>
          </cell>
          <cell r="X2238">
            <v>0</v>
          </cell>
          <cell r="Y2238">
            <v>0</v>
          </cell>
          <cell r="Z2238">
            <v>0</v>
          </cell>
          <cell r="AA2238">
            <v>0</v>
          </cell>
          <cell r="AB2238">
            <v>0</v>
          </cell>
          <cell r="AC2238">
            <v>0</v>
          </cell>
          <cell r="AD2238">
            <v>0</v>
          </cell>
        </row>
        <row r="2239">
          <cell r="B2239" t="str">
            <v>MASON CO-REGULATEDROLLOFFRORENT20D</v>
          </cell>
          <cell r="J2239" t="str">
            <v>RORENT20D</v>
          </cell>
          <cell r="K2239" t="str">
            <v>20YD ROLL OFF-DAILY RENT</v>
          </cell>
          <cell r="S2239">
            <v>0</v>
          </cell>
          <cell r="T2239">
            <v>0</v>
          </cell>
          <cell r="U2239">
            <v>0</v>
          </cell>
          <cell r="V2239">
            <v>2818.69</v>
          </cell>
          <cell r="W2239">
            <v>0</v>
          </cell>
          <cell r="X2239">
            <v>0</v>
          </cell>
          <cell r="Y2239">
            <v>0</v>
          </cell>
          <cell r="Z2239">
            <v>0</v>
          </cell>
          <cell r="AA2239">
            <v>0</v>
          </cell>
          <cell r="AB2239">
            <v>0</v>
          </cell>
          <cell r="AC2239">
            <v>0</v>
          </cell>
          <cell r="AD2239">
            <v>0</v>
          </cell>
        </row>
        <row r="2240">
          <cell r="B2240" t="str">
            <v>MASON CO-REGULATEDROLLOFFRORENT20M</v>
          </cell>
          <cell r="J2240" t="str">
            <v>RORENT20M</v>
          </cell>
          <cell r="K2240" t="str">
            <v>20YD ROLL OFF-MNTHLY RENT</v>
          </cell>
          <cell r="S2240">
            <v>0</v>
          </cell>
          <cell r="T2240">
            <v>0</v>
          </cell>
          <cell r="U2240">
            <v>0</v>
          </cell>
          <cell r="V2240">
            <v>1949.6</v>
          </cell>
          <cell r="W2240">
            <v>0</v>
          </cell>
          <cell r="X2240">
            <v>0</v>
          </cell>
          <cell r="Y2240">
            <v>0</v>
          </cell>
          <cell r="Z2240">
            <v>0</v>
          </cell>
          <cell r="AA2240">
            <v>0</v>
          </cell>
          <cell r="AB2240">
            <v>0</v>
          </cell>
          <cell r="AC2240">
            <v>0</v>
          </cell>
          <cell r="AD2240">
            <v>0</v>
          </cell>
        </row>
        <row r="2241">
          <cell r="B2241" t="str">
            <v>MASON CO-REGULATEDROLLOFFRORENT40D</v>
          </cell>
          <cell r="J2241" t="str">
            <v>RORENT40D</v>
          </cell>
          <cell r="K2241" t="str">
            <v>40YD ROLL OFF-DAILY RENT</v>
          </cell>
          <cell r="S2241">
            <v>0</v>
          </cell>
          <cell r="T2241">
            <v>0</v>
          </cell>
          <cell r="U2241">
            <v>0</v>
          </cell>
          <cell r="V2241">
            <v>2942.06</v>
          </cell>
          <cell r="W2241">
            <v>0</v>
          </cell>
          <cell r="X2241">
            <v>0</v>
          </cell>
          <cell r="Y2241">
            <v>0</v>
          </cell>
          <cell r="Z2241">
            <v>0</v>
          </cell>
          <cell r="AA2241">
            <v>0</v>
          </cell>
          <cell r="AB2241">
            <v>0</v>
          </cell>
          <cell r="AC2241">
            <v>0</v>
          </cell>
          <cell r="AD2241">
            <v>0</v>
          </cell>
        </row>
        <row r="2242">
          <cell r="B2242" t="str">
            <v>MASON CO-REGULATEDROLLOFFRORENT40M</v>
          </cell>
          <cell r="J2242" t="str">
            <v>RORENT40M</v>
          </cell>
          <cell r="K2242" t="str">
            <v>40YD ROLL OFF-MNTHLY RENT</v>
          </cell>
          <cell r="S2242">
            <v>0</v>
          </cell>
          <cell r="T2242">
            <v>0</v>
          </cell>
          <cell r="U2242">
            <v>0</v>
          </cell>
          <cell r="V2242">
            <v>331.48</v>
          </cell>
          <cell r="W2242">
            <v>0</v>
          </cell>
          <cell r="X2242">
            <v>0</v>
          </cell>
          <cell r="Y2242">
            <v>0</v>
          </cell>
          <cell r="Z2242">
            <v>0</v>
          </cell>
          <cell r="AA2242">
            <v>0</v>
          </cell>
          <cell r="AB2242">
            <v>0</v>
          </cell>
          <cell r="AC2242">
            <v>0</v>
          </cell>
          <cell r="AD2242">
            <v>0</v>
          </cell>
        </row>
        <row r="2243">
          <cell r="B2243" t="str">
            <v>MASON CO-REGULATEDROLLOFFCPHAUL10</v>
          </cell>
          <cell r="J2243" t="str">
            <v>CPHAUL10</v>
          </cell>
          <cell r="K2243" t="str">
            <v>10YD COMPACTOR-HAUL</v>
          </cell>
          <cell r="S2243">
            <v>0</v>
          </cell>
          <cell r="T2243">
            <v>0</v>
          </cell>
          <cell r="U2243">
            <v>0</v>
          </cell>
          <cell r="V2243">
            <v>126.71</v>
          </cell>
          <cell r="W2243">
            <v>0</v>
          </cell>
          <cell r="X2243">
            <v>0</v>
          </cell>
          <cell r="Y2243">
            <v>0</v>
          </cell>
          <cell r="Z2243">
            <v>0</v>
          </cell>
          <cell r="AA2243">
            <v>0</v>
          </cell>
          <cell r="AB2243">
            <v>0</v>
          </cell>
          <cell r="AC2243">
            <v>0</v>
          </cell>
          <cell r="AD2243">
            <v>0</v>
          </cell>
        </row>
        <row r="2244">
          <cell r="B2244" t="str">
            <v>MASON CO-REGULATEDROLLOFFCPHAUL15</v>
          </cell>
          <cell r="J2244" t="str">
            <v>CPHAUL15</v>
          </cell>
          <cell r="K2244" t="str">
            <v>15YD COMPACTOR-HAUL</v>
          </cell>
          <cell r="S2244">
            <v>0</v>
          </cell>
          <cell r="T2244">
            <v>0</v>
          </cell>
          <cell r="U2244">
            <v>0</v>
          </cell>
          <cell r="V2244">
            <v>438.51</v>
          </cell>
          <cell r="W2244">
            <v>0</v>
          </cell>
          <cell r="X2244">
            <v>0</v>
          </cell>
          <cell r="Y2244">
            <v>0</v>
          </cell>
          <cell r="Z2244">
            <v>0</v>
          </cell>
          <cell r="AA2244">
            <v>0</v>
          </cell>
          <cell r="AB2244">
            <v>0</v>
          </cell>
          <cell r="AC2244">
            <v>0</v>
          </cell>
          <cell r="AD2244">
            <v>0</v>
          </cell>
        </row>
        <row r="2245">
          <cell r="B2245" t="str">
            <v>MASON CO-REGULATEDROLLOFFCPHAUL25</v>
          </cell>
          <cell r="J2245" t="str">
            <v>CPHAUL25</v>
          </cell>
          <cell r="K2245" t="str">
            <v>25YD COMPACTOR-HAUL</v>
          </cell>
          <cell r="S2245">
            <v>0</v>
          </cell>
          <cell r="T2245">
            <v>0</v>
          </cell>
          <cell r="U2245">
            <v>0</v>
          </cell>
          <cell r="V2245">
            <v>1536.21</v>
          </cell>
          <cell r="W2245">
            <v>0</v>
          </cell>
          <cell r="X2245">
            <v>0</v>
          </cell>
          <cell r="Y2245">
            <v>0</v>
          </cell>
          <cell r="Z2245">
            <v>0</v>
          </cell>
          <cell r="AA2245">
            <v>0</v>
          </cell>
          <cell r="AB2245">
            <v>0</v>
          </cell>
          <cell r="AC2245">
            <v>0</v>
          </cell>
          <cell r="AD2245">
            <v>0</v>
          </cell>
        </row>
        <row r="2246">
          <cell r="B2246" t="str">
            <v>MASON CO-REGULATEDROLLOFFDISPMC-TON</v>
          </cell>
          <cell r="J2246" t="str">
            <v>DISPMC-TON</v>
          </cell>
          <cell r="K2246" t="str">
            <v>MC LANDFILL PER TON</v>
          </cell>
          <cell r="S2246">
            <v>0</v>
          </cell>
          <cell r="T2246">
            <v>0</v>
          </cell>
          <cell r="U2246">
            <v>0</v>
          </cell>
          <cell r="V2246">
            <v>36620.639999999999</v>
          </cell>
          <cell r="W2246">
            <v>0</v>
          </cell>
          <cell r="X2246">
            <v>0</v>
          </cell>
          <cell r="Y2246">
            <v>0</v>
          </cell>
          <cell r="Z2246">
            <v>0</v>
          </cell>
          <cell r="AA2246">
            <v>0</v>
          </cell>
          <cell r="AB2246">
            <v>0</v>
          </cell>
          <cell r="AC2246">
            <v>0</v>
          </cell>
          <cell r="AD2246">
            <v>0</v>
          </cell>
        </row>
        <row r="2247">
          <cell r="B2247" t="str">
            <v>MASON CO-REGULATEDROLLOFFDISPMCMISC</v>
          </cell>
          <cell r="J2247" t="str">
            <v>DISPMCMISC</v>
          </cell>
          <cell r="K2247" t="str">
            <v>DISPOSAL MISCELLANOUS</v>
          </cell>
          <cell r="S2247">
            <v>0</v>
          </cell>
          <cell r="T2247">
            <v>0</v>
          </cell>
          <cell r="U2247">
            <v>0</v>
          </cell>
          <cell r="V2247">
            <v>944.76</v>
          </cell>
          <cell r="W2247">
            <v>0</v>
          </cell>
          <cell r="X2247">
            <v>0</v>
          </cell>
          <cell r="Y2247">
            <v>0</v>
          </cell>
          <cell r="Z2247">
            <v>0</v>
          </cell>
          <cell r="AA2247">
            <v>0</v>
          </cell>
          <cell r="AB2247">
            <v>0</v>
          </cell>
          <cell r="AC2247">
            <v>0</v>
          </cell>
          <cell r="AD2247">
            <v>0</v>
          </cell>
        </row>
        <row r="2248">
          <cell r="B2248" t="str">
            <v>MASON CO-REGULATEDROLLOFFDISPOLY-TON</v>
          </cell>
          <cell r="J2248" t="str">
            <v>DISPOLY-TON</v>
          </cell>
          <cell r="K2248" t="str">
            <v>OLYMPIC LANDFILL PER TON</v>
          </cell>
          <cell r="S2248">
            <v>0</v>
          </cell>
          <cell r="T2248">
            <v>0</v>
          </cell>
          <cell r="U2248">
            <v>0</v>
          </cell>
          <cell r="V2248">
            <v>450.49</v>
          </cell>
          <cell r="W2248">
            <v>0</v>
          </cell>
          <cell r="X2248">
            <v>0</v>
          </cell>
          <cell r="Y2248">
            <v>0</v>
          </cell>
          <cell r="Z2248">
            <v>0</v>
          </cell>
          <cell r="AA2248">
            <v>0</v>
          </cell>
          <cell r="AB2248">
            <v>0</v>
          </cell>
          <cell r="AC2248">
            <v>0</v>
          </cell>
          <cell r="AD2248">
            <v>0</v>
          </cell>
        </row>
        <row r="2249">
          <cell r="B2249" t="str">
            <v>MASON CO-REGULATEDROLLOFFRODEL</v>
          </cell>
          <cell r="J2249" t="str">
            <v>RODEL</v>
          </cell>
          <cell r="K2249" t="str">
            <v>ROLL OFF-DELIVERY</v>
          </cell>
          <cell r="S2249">
            <v>0</v>
          </cell>
          <cell r="T2249">
            <v>0</v>
          </cell>
          <cell r="U2249">
            <v>0</v>
          </cell>
          <cell r="V2249">
            <v>3430.24</v>
          </cell>
          <cell r="W2249">
            <v>0</v>
          </cell>
          <cell r="X2249">
            <v>0</v>
          </cell>
          <cell r="Y2249">
            <v>0</v>
          </cell>
          <cell r="Z2249">
            <v>0</v>
          </cell>
          <cell r="AA2249">
            <v>0</v>
          </cell>
          <cell r="AB2249">
            <v>0</v>
          </cell>
          <cell r="AC2249">
            <v>0</v>
          </cell>
          <cell r="AD2249">
            <v>0</v>
          </cell>
        </row>
        <row r="2250">
          <cell r="B2250" t="str">
            <v>MASON CO-REGULATEDROLLOFFROHAUL10</v>
          </cell>
          <cell r="J2250" t="str">
            <v>ROHAUL10</v>
          </cell>
          <cell r="K2250" t="str">
            <v>10YD ROLL OFF HAUL</v>
          </cell>
          <cell r="S2250">
            <v>0</v>
          </cell>
          <cell r="T2250">
            <v>0</v>
          </cell>
          <cell r="U2250">
            <v>0</v>
          </cell>
          <cell r="V2250">
            <v>335.72</v>
          </cell>
          <cell r="W2250">
            <v>0</v>
          </cell>
          <cell r="X2250">
            <v>0</v>
          </cell>
          <cell r="Y2250">
            <v>0</v>
          </cell>
          <cell r="Z2250">
            <v>0</v>
          </cell>
          <cell r="AA2250">
            <v>0</v>
          </cell>
          <cell r="AB2250">
            <v>0</v>
          </cell>
          <cell r="AC2250">
            <v>0</v>
          </cell>
          <cell r="AD2250">
            <v>0</v>
          </cell>
        </row>
        <row r="2251">
          <cell r="B2251" t="str">
            <v>MASON CO-REGULATEDROLLOFFROHAUL10T</v>
          </cell>
          <cell r="J2251" t="str">
            <v>ROHAUL10T</v>
          </cell>
          <cell r="K2251" t="str">
            <v>ROHAUL10T</v>
          </cell>
          <cell r="S2251">
            <v>0</v>
          </cell>
          <cell r="T2251">
            <v>0</v>
          </cell>
          <cell r="U2251">
            <v>0</v>
          </cell>
          <cell r="V2251">
            <v>251.79</v>
          </cell>
          <cell r="W2251">
            <v>0</v>
          </cell>
          <cell r="X2251">
            <v>0</v>
          </cell>
          <cell r="Y2251">
            <v>0</v>
          </cell>
          <cell r="Z2251">
            <v>0</v>
          </cell>
          <cell r="AA2251">
            <v>0</v>
          </cell>
          <cell r="AB2251">
            <v>0</v>
          </cell>
          <cell r="AC2251">
            <v>0</v>
          </cell>
          <cell r="AD2251">
            <v>0</v>
          </cell>
        </row>
        <row r="2252">
          <cell r="B2252" t="str">
            <v>MASON CO-REGULATEDROLLOFFROHAUL20</v>
          </cell>
          <cell r="J2252" t="str">
            <v>ROHAUL20</v>
          </cell>
          <cell r="K2252" t="str">
            <v>20YD ROLL OFF-HAUL</v>
          </cell>
          <cell r="S2252">
            <v>0</v>
          </cell>
          <cell r="T2252">
            <v>0</v>
          </cell>
          <cell r="U2252">
            <v>0</v>
          </cell>
          <cell r="V2252">
            <v>3801.72</v>
          </cell>
          <cell r="W2252">
            <v>0</v>
          </cell>
          <cell r="X2252">
            <v>0</v>
          </cell>
          <cell r="Y2252">
            <v>0</v>
          </cell>
          <cell r="Z2252">
            <v>0</v>
          </cell>
          <cell r="AA2252">
            <v>0</v>
          </cell>
          <cell r="AB2252">
            <v>0</v>
          </cell>
          <cell r="AC2252">
            <v>0</v>
          </cell>
          <cell r="AD2252">
            <v>0</v>
          </cell>
        </row>
        <row r="2253">
          <cell r="B2253" t="str">
            <v>MASON CO-REGULATEDROLLOFFROHAUL20T</v>
          </cell>
          <cell r="J2253" t="str">
            <v>ROHAUL20T</v>
          </cell>
          <cell r="K2253" t="str">
            <v>20YD ROLL OFF TEMP HAUL</v>
          </cell>
          <cell r="S2253">
            <v>0</v>
          </cell>
          <cell r="T2253">
            <v>0</v>
          </cell>
          <cell r="U2253">
            <v>0</v>
          </cell>
          <cell r="V2253">
            <v>1949.6</v>
          </cell>
          <cell r="W2253">
            <v>0</v>
          </cell>
          <cell r="X2253">
            <v>0</v>
          </cell>
          <cell r="Y2253">
            <v>0</v>
          </cell>
          <cell r="Z2253">
            <v>0</v>
          </cell>
          <cell r="AA2253">
            <v>0</v>
          </cell>
          <cell r="AB2253">
            <v>0</v>
          </cell>
          <cell r="AC2253">
            <v>0</v>
          </cell>
          <cell r="AD2253">
            <v>0</v>
          </cell>
        </row>
        <row r="2254">
          <cell r="B2254" t="str">
            <v>MASON CO-REGULATEDROLLOFFROHAUL30</v>
          </cell>
          <cell r="J2254" t="str">
            <v>ROHAUL30</v>
          </cell>
          <cell r="K2254" t="str">
            <v>30YD ROLL OFF-HAUL</v>
          </cell>
          <cell r="S2254">
            <v>0</v>
          </cell>
          <cell r="T2254">
            <v>0</v>
          </cell>
          <cell r="U2254">
            <v>0</v>
          </cell>
          <cell r="V2254">
            <v>126.4</v>
          </cell>
          <cell r="W2254">
            <v>0</v>
          </cell>
          <cell r="X2254">
            <v>0</v>
          </cell>
          <cell r="Y2254">
            <v>0</v>
          </cell>
          <cell r="Z2254">
            <v>0</v>
          </cell>
          <cell r="AA2254">
            <v>0</v>
          </cell>
          <cell r="AB2254">
            <v>0</v>
          </cell>
          <cell r="AC2254">
            <v>0</v>
          </cell>
          <cell r="AD2254">
            <v>0</v>
          </cell>
        </row>
        <row r="2255">
          <cell r="B2255" t="str">
            <v>MASON CO-REGULATEDROLLOFFROHAUL40</v>
          </cell>
          <cell r="J2255" t="str">
            <v>ROHAUL40</v>
          </cell>
          <cell r="K2255" t="str">
            <v>40YD ROLL OFF-HAUL</v>
          </cell>
          <cell r="S2255">
            <v>0</v>
          </cell>
          <cell r="T2255">
            <v>0</v>
          </cell>
          <cell r="U2255">
            <v>0</v>
          </cell>
          <cell r="V2255">
            <v>1657.4</v>
          </cell>
          <cell r="W2255">
            <v>0</v>
          </cell>
          <cell r="X2255">
            <v>0</v>
          </cell>
          <cell r="Y2255">
            <v>0</v>
          </cell>
          <cell r="Z2255">
            <v>0</v>
          </cell>
          <cell r="AA2255">
            <v>0</v>
          </cell>
          <cell r="AB2255">
            <v>0</v>
          </cell>
          <cell r="AC2255">
            <v>0</v>
          </cell>
          <cell r="AD2255">
            <v>0</v>
          </cell>
        </row>
        <row r="2256">
          <cell r="B2256" t="str">
            <v>MASON CO-REGULATEDROLLOFFROHAUL40T</v>
          </cell>
          <cell r="J2256" t="str">
            <v>ROHAUL40T</v>
          </cell>
          <cell r="K2256" t="str">
            <v>40YD ROLL OFF TEMP HAUL</v>
          </cell>
          <cell r="S2256">
            <v>0</v>
          </cell>
          <cell r="T2256">
            <v>0</v>
          </cell>
          <cell r="U2256">
            <v>0</v>
          </cell>
          <cell r="V2256">
            <v>5303.68</v>
          </cell>
          <cell r="W2256">
            <v>0</v>
          </cell>
          <cell r="X2256">
            <v>0</v>
          </cell>
          <cell r="Y2256">
            <v>0</v>
          </cell>
          <cell r="Z2256">
            <v>0</v>
          </cell>
          <cell r="AA2256">
            <v>0</v>
          </cell>
          <cell r="AB2256">
            <v>0</v>
          </cell>
          <cell r="AC2256">
            <v>0</v>
          </cell>
          <cell r="AD2256">
            <v>0</v>
          </cell>
        </row>
        <row r="2257">
          <cell r="B2257" t="str">
            <v>MASON CO-REGULATEDROLLOFFROLID</v>
          </cell>
          <cell r="J2257" t="str">
            <v>ROLID</v>
          </cell>
          <cell r="K2257" t="str">
            <v>ROLL OFF-LID</v>
          </cell>
          <cell r="S2257">
            <v>0</v>
          </cell>
          <cell r="T2257">
            <v>0</v>
          </cell>
          <cell r="U2257">
            <v>0</v>
          </cell>
          <cell r="V2257">
            <v>11.76</v>
          </cell>
          <cell r="W2257">
            <v>0</v>
          </cell>
          <cell r="X2257">
            <v>0</v>
          </cell>
          <cell r="Y2257">
            <v>0</v>
          </cell>
          <cell r="Z2257">
            <v>0</v>
          </cell>
          <cell r="AA2257">
            <v>0</v>
          </cell>
          <cell r="AB2257">
            <v>0</v>
          </cell>
          <cell r="AC2257">
            <v>0</v>
          </cell>
          <cell r="AD2257">
            <v>0</v>
          </cell>
        </row>
        <row r="2258">
          <cell r="B2258" t="str">
            <v>MASON CO-REGULATEDROLLOFFROMILE</v>
          </cell>
          <cell r="J2258" t="str">
            <v>ROMILE</v>
          </cell>
          <cell r="K2258" t="str">
            <v>ROLL OFF-MILEAGE</v>
          </cell>
          <cell r="S2258">
            <v>0</v>
          </cell>
          <cell r="T2258">
            <v>0</v>
          </cell>
          <cell r="U2258">
            <v>0</v>
          </cell>
          <cell r="V2258">
            <v>1151.82</v>
          </cell>
          <cell r="W2258">
            <v>0</v>
          </cell>
          <cell r="X2258">
            <v>0</v>
          </cell>
          <cell r="Y2258">
            <v>0</v>
          </cell>
          <cell r="Z2258">
            <v>0</v>
          </cell>
          <cell r="AA2258">
            <v>0</v>
          </cell>
          <cell r="AB2258">
            <v>0</v>
          </cell>
          <cell r="AC2258">
            <v>0</v>
          </cell>
          <cell r="AD2258">
            <v>0</v>
          </cell>
        </row>
        <row r="2259">
          <cell r="B2259" t="str">
            <v>MASON CO-REGULATEDROLLOFFRORELOCATE</v>
          </cell>
          <cell r="J2259" t="str">
            <v>RORELOCATE</v>
          </cell>
          <cell r="K2259" t="str">
            <v>ROLL OFF RELOCATE</v>
          </cell>
          <cell r="S2259">
            <v>0</v>
          </cell>
          <cell r="T2259">
            <v>0</v>
          </cell>
          <cell r="U2259">
            <v>0</v>
          </cell>
          <cell r="V2259">
            <v>97.48</v>
          </cell>
          <cell r="W2259">
            <v>0</v>
          </cell>
          <cell r="X2259">
            <v>0</v>
          </cell>
          <cell r="Y2259">
            <v>0</v>
          </cell>
          <cell r="Z2259">
            <v>0</v>
          </cell>
          <cell r="AA2259">
            <v>0</v>
          </cell>
          <cell r="AB2259">
            <v>0</v>
          </cell>
          <cell r="AC2259">
            <v>0</v>
          </cell>
          <cell r="AD2259">
            <v>0</v>
          </cell>
        </row>
        <row r="2260">
          <cell r="B2260" t="str">
            <v>MASON CO-REGULATEDROLLOFFRORENT10D</v>
          </cell>
          <cell r="J2260" t="str">
            <v>RORENT10D</v>
          </cell>
          <cell r="K2260" t="str">
            <v>10YD ROLL OFF DAILY RENT</v>
          </cell>
          <cell r="S2260">
            <v>0</v>
          </cell>
          <cell r="T2260">
            <v>0</v>
          </cell>
          <cell r="U2260">
            <v>0</v>
          </cell>
          <cell r="V2260">
            <v>83.7</v>
          </cell>
          <cell r="W2260">
            <v>0</v>
          </cell>
          <cell r="X2260">
            <v>0</v>
          </cell>
          <cell r="Y2260">
            <v>0</v>
          </cell>
          <cell r="Z2260">
            <v>0</v>
          </cell>
          <cell r="AA2260">
            <v>0</v>
          </cell>
          <cell r="AB2260">
            <v>0</v>
          </cell>
          <cell r="AC2260">
            <v>0</v>
          </cell>
          <cell r="AD2260">
            <v>0</v>
          </cell>
        </row>
        <row r="2261">
          <cell r="B2261" t="str">
            <v>MASON CO-REGULATEDROLLOFFRORENT20D</v>
          </cell>
          <cell r="J2261" t="str">
            <v>RORENT20D</v>
          </cell>
          <cell r="K2261" t="str">
            <v>20YD ROLL OFF-DAILY RENT</v>
          </cell>
          <cell r="S2261">
            <v>0</v>
          </cell>
          <cell r="T2261">
            <v>0</v>
          </cell>
          <cell r="U2261">
            <v>0</v>
          </cell>
          <cell r="V2261">
            <v>498.83</v>
          </cell>
          <cell r="W2261">
            <v>0</v>
          </cell>
          <cell r="X2261">
            <v>0</v>
          </cell>
          <cell r="Y2261">
            <v>0</v>
          </cell>
          <cell r="Z2261">
            <v>0</v>
          </cell>
          <cell r="AA2261">
            <v>0</v>
          </cell>
          <cell r="AB2261">
            <v>0</v>
          </cell>
          <cell r="AC2261">
            <v>0</v>
          </cell>
          <cell r="AD2261">
            <v>0</v>
          </cell>
        </row>
        <row r="2262">
          <cell r="B2262" t="str">
            <v>MASON CO-REGULATEDROLLOFFRORENT40D</v>
          </cell>
          <cell r="J2262" t="str">
            <v>RORENT40D</v>
          </cell>
          <cell r="K2262" t="str">
            <v>40YD ROLL OFF-DAILY RENT</v>
          </cell>
          <cell r="S2262">
            <v>0</v>
          </cell>
          <cell r="T2262">
            <v>0</v>
          </cell>
          <cell r="U2262">
            <v>0</v>
          </cell>
          <cell r="V2262">
            <v>889.24</v>
          </cell>
          <cell r="W2262">
            <v>0</v>
          </cell>
          <cell r="X2262">
            <v>0</v>
          </cell>
          <cell r="Y2262">
            <v>0</v>
          </cell>
          <cell r="Z2262">
            <v>0</v>
          </cell>
          <cell r="AA2262">
            <v>0</v>
          </cell>
          <cell r="AB2262">
            <v>0</v>
          </cell>
          <cell r="AC2262">
            <v>0</v>
          </cell>
          <cell r="AD2262">
            <v>0</v>
          </cell>
        </row>
        <row r="2263">
          <cell r="B2263" t="str">
            <v>MASON CO-REGULATEDSURCFUEL-RES MASON</v>
          </cell>
          <cell r="J2263" t="str">
            <v>FUEL-RES MASON</v>
          </cell>
          <cell r="K2263" t="str">
            <v>FUEL &amp; MATERIAL SURCHARGE</v>
          </cell>
          <cell r="S2263">
            <v>0</v>
          </cell>
          <cell r="T2263">
            <v>0</v>
          </cell>
          <cell r="U2263">
            <v>0</v>
          </cell>
          <cell r="V2263">
            <v>0</v>
          </cell>
          <cell r="W2263">
            <v>0</v>
          </cell>
          <cell r="X2263">
            <v>0</v>
          </cell>
          <cell r="Y2263">
            <v>0</v>
          </cell>
          <cell r="Z2263">
            <v>0</v>
          </cell>
          <cell r="AA2263">
            <v>0</v>
          </cell>
          <cell r="AB2263">
            <v>0</v>
          </cell>
          <cell r="AC2263">
            <v>0</v>
          </cell>
          <cell r="AD2263">
            <v>0</v>
          </cell>
        </row>
        <row r="2264">
          <cell r="B2264" t="str">
            <v>MASON CO-REGULATEDSURCFUEL-ACCTG MASON</v>
          </cell>
          <cell r="J2264" t="str">
            <v>FUEL-ACCTG MASON</v>
          </cell>
          <cell r="K2264" t="str">
            <v>FUEL &amp; MATERIAL SURCHARGE</v>
          </cell>
          <cell r="S2264">
            <v>0</v>
          </cell>
          <cell r="T2264">
            <v>0</v>
          </cell>
          <cell r="U2264">
            <v>0</v>
          </cell>
          <cell r="V2264">
            <v>0</v>
          </cell>
          <cell r="W2264">
            <v>0</v>
          </cell>
          <cell r="X2264">
            <v>0</v>
          </cell>
          <cell r="Y2264">
            <v>0</v>
          </cell>
          <cell r="Z2264">
            <v>0</v>
          </cell>
          <cell r="AA2264">
            <v>0</v>
          </cell>
          <cell r="AB2264">
            <v>0</v>
          </cell>
          <cell r="AC2264">
            <v>0</v>
          </cell>
          <cell r="AD2264">
            <v>0</v>
          </cell>
        </row>
        <row r="2265">
          <cell r="B2265" t="str">
            <v>MASON CO-REGULATEDSURCFUEL-COM MASON</v>
          </cell>
          <cell r="J2265" t="str">
            <v>FUEL-COM MASON</v>
          </cell>
          <cell r="K2265" t="str">
            <v>FUEL &amp; MATERIAL SURCHARGE</v>
          </cell>
          <cell r="S2265">
            <v>0</v>
          </cell>
          <cell r="T2265">
            <v>0</v>
          </cell>
          <cell r="U2265">
            <v>0</v>
          </cell>
          <cell r="V2265">
            <v>0</v>
          </cell>
          <cell r="W2265">
            <v>0</v>
          </cell>
          <cell r="X2265">
            <v>0</v>
          </cell>
          <cell r="Y2265">
            <v>0</v>
          </cell>
          <cell r="Z2265">
            <v>0</v>
          </cell>
          <cell r="AA2265">
            <v>0</v>
          </cell>
          <cell r="AB2265">
            <v>0</v>
          </cell>
          <cell r="AC2265">
            <v>0</v>
          </cell>
          <cell r="AD2265">
            <v>0</v>
          </cell>
        </row>
        <row r="2266">
          <cell r="B2266" t="str">
            <v>MASON CO-REGULATEDSURCFUEL-RECY MASON</v>
          </cell>
          <cell r="J2266" t="str">
            <v>FUEL-RECY MASON</v>
          </cell>
          <cell r="K2266" t="str">
            <v>FUEL &amp; MATERIAL SURCHARGE</v>
          </cell>
          <cell r="S2266">
            <v>0</v>
          </cell>
          <cell r="T2266">
            <v>0</v>
          </cell>
          <cell r="U2266">
            <v>0</v>
          </cell>
          <cell r="V2266">
            <v>0</v>
          </cell>
          <cell r="W2266">
            <v>0</v>
          </cell>
          <cell r="X2266">
            <v>0</v>
          </cell>
          <cell r="Y2266">
            <v>0</v>
          </cell>
          <cell r="Z2266">
            <v>0</v>
          </cell>
          <cell r="AA2266">
            <v>0</v>
          </cell>
          <cell r="AB2266">
            <v>0</v>
          </cell>
          <cell r="AC2266">
            <v>0</v>
          </cell>
          <cell r="AD2266">
            <v>0</v>
          </cell>
        </row>
        <row r="2267">
          <cell r="B2267" t="str">
            <v>MASON CO-REGULATEDSURCFUEL-RES MASON</v>
          </cell>
          <cell r="J2267" t="str">
            <v>FUEL-RES MASON</v>
          </cell>
          <cell r="K2267" t="str">
            <v>FUEL &amp; MATERIAL SURCHARGE</v>
          </cell>
          <cell r="S2267">
            <v>0</v>
          </cell>
          <cell r="T2267">
            <v>0</v>
          </cell>
          <cell r="U2267">
            <v>0</v>
          </cell>
          <cell r="V2267">
            <v>0</v>
          </cell>
          <cell r="W2267">
            <v>0</v>
          </cell>
          <cell r="X2267">
            <v>0</v>
          </cell>
          <cell r="Y2267">
            <v>0</v>
          </cell>
          <cell r="Z2267">
            <v>0</v>
          </cell>
          <cell r="AA2267">
            <v>0</v>
          </cell>
          <cell r="AB2267">
            <v>0</v>
          </cell>
          <cell r="AC2267">
            <v>0</v>
          </cell>
          <cell r="AD2267">
            <v>0</v>
          </cell>
        </row>
        <row r="2268">
          <cell r="B2268" t="str">
            <v>MASON CO-REGULATEDSURCFUEL-ACCTG MASON</v>
          </cell>
          <cell r="J2268" t="str">
            <v>FUEL-ACCTG MASON</v>
          </cell>
          <cell r="K2268" t="str">
            <v>FUEL &amp; MATERIAL SURCHARGE</v>
          </cell>
          <cell r="S2268">
            <v>0</v>
          </cell>
          <cell r="T2268">
            <v>0</v>
          </cell>
          <cell r="U2268">
            <v>0</v>
          </cell>
          <cell r="V2268">
            <v>0</v>
          </cell>
          <cell r="W2268">
            <v>0</v>
          </cell>
          <cell r="X2268">
            <v>0</v>
          </cell>
          <cell r="Y2268">
            <v>0</v>
          </cell>
          <cell r="Z2268">
            <v>0</v>
          </cell>
          <cell r="AA2268">
            <v>0</v>
          </cell>
          <cell r="AB2268">
            <v>0</v>
          </cell>
          <cell r="AC2268">
            <v>0</v>
          </cell>
          <cell r="AD2268">
            <v>0</v>
          </cell>
        </row>
        <row r="2269">
          <cell r="B2269" t="str">
            <v>MASON CO-REGULATEDSURCFUEL-COM MASON</v>
          </cell>
          <cell r="J2269" t="str">
            <v>FUEL-COM MASON</v>
          </cell>
          <cell r="K2269" t="str">
            <v>FUEL &amp; MATERIAL SURCHARGE</v>
          </cell>
          <cell r="S2269">
            <v>0</v>
          </cell>
          <cell r="T2269">
            <v>0</v>
          </cell>
          <cell r="U2269">
            <v>0</v>
          </cell>
          <cell r="V2269">
            <v>0</v>
          </cell>
          <cell r="W2269">
            <v>0</v>
          </cell>
          <cell r="X2269">
            <v>0</v>
          </cell>
          <cell r="Y2269">
            <v>0</v>
          </cell>
          <cell r="Z2269">
            <v>0</v>
          </cell>
          <cell r="AA2269">
            <v>0</v>
          </cell>
          <cell r="AB2269">
            <v>0</v>
          </cell>
          <cell r="AC2269">
            <v>0</v>
          </cell>
          <cell r="AD2269">
            <v>0</v>
          </cell>
        </row>
        <row r="2270">
          <cell r="B2270" t="str">
            <v>MASON CO-REGULATEDSURCFUEL-RECY MASON</v>
          </cell>
          <cell r="J2270" t="str">
            <v>FUEL-RECY MASON</v>
          </cell>
          <cell r="K2270" t="str">
            <v>FUEL &amp; MATERIAL SURCHARGE</v>
          </cell>
          <cell r="S2270">
            <v>0</v>
          </cell>
          <cell r="T2270">
            <v>0</v>
          </cell>
          <cell r="U2270">
            <v>0</v>
          </cell>
          <cell r="V2270">
            <v>0</v>
          </cell>
          <cell r="W2270">
            <v>0</v>
          </cell>
          <cell r="X2270">
            <v>0</v>
          </cell>
          <cell r="Y2270">
            <v>0</v>
          </cell>
          <cell r="Z2270">
            <v>0</v>
          </cell>
          <cell r="AA2270">
            <v>0</v>
          </cell>
          <cell r="AB2270">
            <v>0</v>
          </cell>
          <cell r="AC2270">
            <v>0</v>
          </cell>
          <cell r="AD2270">
            <v>0</v>
          </cell>
        </row>
        <row r="2271">
          <cell r="B2271" t="str">
            <v>MASON CO-REGULATEDSURCFUEL-RES MASON</v>
          </cell>
          <cell r="J2271" t="str">
            <v>FUEL-RES MASON</v>
          </cell>
          <cell r="K2271" t="str">
            <v>FUEL &amp; MATERIAL SURCHARGE</v>
          </cell>
          <cell r="S2271">
            <v>0</v>
          </cell>
          <cell r="T2271">
            <v>0</v>
          </cell>
          <cell r="U2271">
            <v>0</v>
          </cell>
          <cell r="V2271">
            <v>0</v>
          </cell>
          <cell r="W2271">
            <v>0</v>
          </cell>
          <cell r="X2271">
            <v>0</v>
          </cell>
          <cell r="Y2271">
            <v>0</v>
          </cell>
          <cell r="Z2271">
            <v>0</v>
          </cell>
          <cell r="AA2271">
            <v>0</v>
          </cell>
          <cell r="AB2271">
            <v>0</v>
          </cell>
          <cell r="AC2271">
            <v>0</v>
          </cell>
          <cell r="AD2271">
            <v>0</v>
          </cell>
        </row>
        <row r="2272">
          <cell r="B2272" t="str">
            <v>MASON CO-REGULATEDSURCFUEL-RO MASON</v>
          </cell>
          <cell r="J2272" t="str">
            <v>FUEL-RO MASON</v>
          </cell>
          <cell r="K2272" t="str">
            <v>FUEL &amp; MATERIAL SURCHARGE</v>
          </cell>
          <cell r="S2272">
            <v>0</v>
          </cell>
          <cell r="T2272">
            <v>0</v>
          </cell>
          <cell r="U2272">
            <v>0</v>
          </cell>
          <cell r="V2272">
            <v>0</v>
          </cell>
          <cell r="W2272">
            <v>0</v>
          </cell>
          <cell r="X2272">
            <v>0</v>
          </cell>
          <cell r="Y2272">
            <v>0</v>
          </cell>
          <cell r="Z2272">
            <v>0</v>
          </cell>
          <cell r="AA2272">
            <v>0</v>
          </cell>
          <cell r="AB2272">
            <v>0</v>
          </cell>
          <cell r="AC2272">
            <v>0</v>
          </cell>
          <cell r="AD2272">
            <v>0</v>
          </cell>
        </row>
        <row r="2273">
          <cell r="B2273" t="str">
            <v>MASON CO-REGULATEDSURCFUEL-COM MASON</v>
          </cell>
          <cell r="J2273" t="str">
            <v>FUEL-COM MASON</v>
          </cell>
          <cell r="K2273" t="str">
            <v>FUEL &amp; MATERIAL SURCHARGE</v>
          </cell>
          <cell r="S2273">
            <v>0</v>
          </cell>
          <cell r="T2273">
            <v>0</v>
          </cell>
          <cell r="U2273">
            <v>0</v>
          </cell>
          <cell r="V2273">
            <v>0</v>
          </cell>
          <cell r="W2273">
            <v>0</v>
          </cell>
          <cell r="X2273">
            <v>0</v>
          </cell>
          <cell r="Y2273">
            <v>0</v>
          </cell>
          <cell r="Z2273">
            <v>0</v>
          </cell>
          <cell r="AA2273">
            <v>0</v>
          </cell>
          <cell r="AB2273">
            <v>0</v>
          </cell>
          <cell r="AC2273">
            <v>0</v>
          </cell>
          <cell r="AD2273">
            <v>0</v>
          </cell>
        </row>
        <row r="2274">
          <cell r="B2274" t="str">
            <v>MASON CO-REGULATEDSURCFUEL-RECY MASON</v>
          </cell>
          <cell r="J2274" t="str">
            <v>FUEL-RECY MASON</v>
          </cell>
          <cell r="K2274" t="str">
            <v>FUEL &amp; MATERIAL SURCHARGE</v>
          </cell>
          <cell r="S2274">
            <v>0</v>
          </cell>
          <cell r="T2274">
            <v>0</v>
          </cell>
          <cell r="U2274">
            <v>0</v>
          </cell>
          <cell r="V2274">
            <v>0</v>
          </cell>
          <cell r="W2274">
            <v>0</v>
          </cell>
          <cell r="X2274">
            <v>0</v>
          </cell>
          <cell r="Y2274">
            <v>0</v>
          </cell>
          <cell r="Z2274">
            <v>0</v>
          </cell>
          <cell r="AA2274">
            <v>0</v>
          </cell>
          <cell r="AB2274">
            <v>0</v>
          </cell>
          <cell r="AC2274">
            <v>0</v>
          </cell>
          <cell r="AD2274">
            <v>0</v>
          </cell>
        </row>
        <row r="2275">
          <cell r="B2275" t="str">
            <v>MASON CO-REGULATEDSURCFUEL-RES MASON</v>
          </cell>
          <cell r="J2275" t="str">
            <v>FUEL-RES MASON</v>
          </cell>
          <cell r="K2275" t="str">
            <v>FUEL &amp; MATERIAL SURCHARGE</v>
          </cell>
          <cell r="S2275">
            <v>0</v>
          </cell>
          <cell r="T2275">
            <v>0</v>
          </cell>
          <cell r="U2275">
            <v>0</v>
          </cell>
          <cell r="V2275">
            <v>0</v>
          </cell>
          <cell r="W2275">
            <v>0</v>
          </cell>
          <cell r="X2275">
            <v>0</v>
          </cell>
          <cell r="Y2275">
            <v>0</v>
          </cell>
          <cell r="Z2275">
            <v>0</v>
          </cell>
          <cell r="AA2275">
            <v>0</v>
          </cell>
          <cell r="AB2275">
            <v>0</v>
          </cell>
          <cell r="AC2275">
            <v>0</v>
          </cell>
          <cell r="AD2275">
            <v>0</v>
          </cell>
        </row>
        <row r="2276">
          <cell r="B2276" t="str">
            <v>MASON CO-REGULATEDSURCFUEL-RO MASON</v>
          </cell>
          <cell r="J2276" t="str">
            <v>FUEL-RO MASON</v>
          </cell>
          <cell r="K2276" t="str">
            <v>FUEL &amp; MATERIAL SURCHARGE</v>
          </cell>
          <cell r="S2276">
            <v>0</v>
          </cell>
          <cell r="T2276">
            <v>0</v>
          </cell>
          <cell r="U2276">
            <v>0</v>
          </cell>
          <cell r="V2276">
            <v>0</v>
          </cell>
          <cell r="W2276">
            <v>0</v>
          </cell>
          <cell r="X2276">
            <v>0</v>
          </cell>
          <cell r="Y2276">
            <v>0</v>
          </cell>
          <cell r="Z2276">
            <v>0</v>
          </cell>
          <cell r="AA2276">
            <v>0</v>
          </cell>
          <cell r="AB2276">
            <v>0</v>
          </cell>
          <cell r="AC2276">
            <v>0</v>
          </cell>
          <cell r="AD2276">
            <v>0</v>
          </cell>
        </row>
        <row r="2277">
          <cell r="B2277" t="str">
            <v>MASON CO-REGULATEDSURCFUEL-COM MASON</v>
          </cell>
          <cell r="J2277" t="str">
            <v>FUEL-COM MASON</v>
          </cell>
          <cell r="K2277" t="str">
            <v>FUEL &amp; MATERIAL SURCHARGE</v>
          </cell>
          <cell r="S2277">
            <v>0</v>
          </cell>
          <cell r="T2277">
            <v>0</v>
          </cell>
          <cell r="U2277">
            <v>0</v>
          </cell>
          <cell r="V2277">
            <v>0</v>
          </cell>
          <cell r="W2277">
            <v>0</v>
          </cell>
          <cell r="X2277">
            <v>0</v>
          </cell>
          <cell r="Y2277">
            <v>0</v>
          </cell>
          <cell r="Z2277">
            <v>0</v>
          </cell>
          <cell r="AA2277">
            <v>0</v>
          </cell>
          <cell r="AB2277">
            <v>0</v>
          </cell>
          <cell r="AC2277">
            <v>0</v>
          </cell>
          <cell r="AD2277">
            <v>0</v>
          </cell>
        </row>
        <row r="2278">
          <cell r="B2278" t="str">
            <v>MASON CO-REGULATEDSURCFUEL-RES MASON</v>
          </cell>
          <cell r="J2278" t="str">
            <v>FUEL-RES MASON</v>
          </cell>
          <cell r="K2278" t="str">
            <v>FUEL &amp; MATERIAL SURCHARGE</v>
          </cell>
          <cell r="S2278">
            <v>0</v>
          </cell>
          <cell r="T2278">
            <v>0</v>
          </cell>
          <cell r="U2278">
            <v>0</v>
          </cell>
          <cell r="V2278">
            <v>0</v>
          </cell>
          <cell r="W2278">
            <v>0</v>
          </cell>
          <cell r="X2278">
            <v>0</v>
          </cell>
          <cell r="Y2278">
            <v>0</v>
          </cell>
          <cell r="Z2278">
            <v>0</v>
          </cell>
          <cell r="AA2278">
            <v>0</v>
          </cell>
          <cell r="AB2278">
            <v>0</v>
          </cell>
          <cell r="AC2278">
            <v>0</v>
          </cell>
          <cell r="AD2278">
            <v>0</v>
          </cell>
        </row>
        <row r="2279">
          <cell r="B2279" t="str">
            <v>MASON CO-REGULATEDSURCFUEL-RO MASON</v>
          </cell>
          <cell r="J2279" t="str">
            <v>FUEL-RO MASON</v>
          </cell>
          <cell r="K2279" t="str">
            <v>FUEL &amp; MATERIAL SURCHARGE</v>
          </cell>
          <cell r="S2279">
            <v>0</v>
          </cell>
          <cell r="T2279">
            <v>0</v>
          </cell>
          <cell r="U2279">
            <v>0</v>
          </cell>
          <cell r="V2279">
            <v>0</v>
          </cell>
          <cell r="W2279">
            <v>0</v>
          </cell>
          <cell r="X2279">
            <v>0</v>
          </cell>
          <cell r="Y2279">
            <v>0</v>
          </cell>
          <cell r="Z2279">
            <v>0</v>
          </cell>
          <cell r="AA2279">
            <v>0</v>
          </cell>
          <cell r="AB2279">
            <v>0</v>
          </cell>
          <cell r="AC2279">
            <v>0</v>
          </cell>
          <cell r="AD2279">
            <v>0</v>
          </cell>
        </row>
        <row r="2280">
          <cell r="B2280" t="str">
            <v>MASON CO-REGULATEDTAXESREF</v>
          </cell>
          <cell r="J2280" t="str">
            <v>REF</v>
          </cell>
          <cell r="K2280" t="str">
            <v>3.6% WA Refuse Tax</v>
          </cell>
          <cell r="S2280">
            <v>0</v>
          </cell>
          <cell r="T2280">
            <v>0</v>
          </cell>
          <cell r="U2280">
            <v>0</v>
          </cell>
          <cell r="V2280">
            <v>0.97</v>
          </cell>
          <cell r="W2280">
            <v>0</v>
          </cell>
          <cell r="X2280">
            <v>0</v>
          </cell>
          <cell r="Y2280">
            <v>0</v>
          </cell>
          <cell r="Z2280">
            <v>0</v>
          </cell>
          <cell r="AA2280">
            <v>0</v>
          </cell>
          <cell r="AB2280">
            <v>0</v>
          </cell>
          <cell r="AC2280">
            <v>0</v>
          </cell>
          <cell r="AD2280">
            <v>0</v>
          </cell>
        </row>
        <row r="2281">
          <cell r="B2281" t="str">
            <v>MASON CO-REGULATEDTAXESREF</v>
          </cell>
          <cell r="J2281" t="str">
            <v>REF</v>
          </cell>
          <cell r="K2281" t="str">
            <v>3.6% WA Refuse Tax</v>
          </cell>
          <cell r="S2281">
            <v>0</v>
          </cell>
          <cell r="T2281">
            <v>0</v>
          </cell>
          <cell r="U2281">
            <v>0</v>
          </cell>
          <cell r="V2281">
            <v>1554.57</v>
          </cell>
          <cell r="W2281">
            <v>0</v>
          </cell>
          <cell r="X2281">
            <v>0</v>
          </cell>
          <cell r="Y2281">
            <v>0</v>
          </cell>
          <cell r="Z2281">
            <v>0</v>
          </cell>
          <cell r="AA2281">
            <v>0</v>
          </cell>
          <cell r="AB2281">
            <v>0</v>
          </cell>
          <cell r="AC2281">
            <v>0</v>
          </cell>
          <cell r="AD2281">
            <v>0</v>
          </cell>
        </row>
        <row r="2282">
          <cell r="B2282" t="str">
            <v>MASON CO-REGULATEDTAXESSALES TAX</v>
          </cell>
          <cell r="J2282" t="str">
            <v>SALES TAX</v>
          </cell>
          <cell r="K2282" t="str">
            <v>8.5% Sales Tax</v>
          </cell>
          <cell r="S2282">
            <v>0</v>
          </cell>
          <cell r="T2282">
            <v>0</v>
          </cell>
          <cell r="U2282">
            <v>0</v>
          </cell>
          <cell r="V2282">
            <v>591.23</v>
          </cell>
          <cell r="W2282">
            <v>0</v>
          </cell>
          <cell r="X2282">
            <v>0</v>
          </cell>
          <cell r="Y2282">
            <v>0</v>
          </cell>
          <cell r="Z2282">
            <v>0</v>
          </cell>
          <cell r="AA2282">
            <v>0</v>
          </cell>
          <cell r="AB2282">
            <v>0</v>
          </cell>
          <cell r="AC2282">
            <v>0</v>
          </cell>
          <cell r="AD2282">
            <v>0</v>
          </cell>
        </row>
        <row r="2283">
          <cell r="B2283" t="str">
            <v>MASON CO-REGULATEDTAXESREF</v>
          </cell>
          <cell r="J2283" t="str">
            <v>REF</v>
          </cell>
          <cell r="K2283" t="str">
            <v>3.6% WA Refuse Tax</v>
          </cell>
          <cell r="S2283">
            <v>0</v>
          </cell>
          <cell r="T2283">
            <v>0</v>
          </cell>
          <cell r="U2283">
            <v>0</v>
          </cell>
          <cell r="V2283">
            <v>199.23</v>
          </cell>
          <cell r="W2283">
            <v>0</v>
          </cell>
          <cell r="X2283">
            <v>0</v>
          </cell>
          <cell r="Y2283">
            <v>0</v>
          </cell>
          <cell r="Z2283">
            <v>0</v>
          </cell>
          <cell r="AA2283">
            <v>0</v>
          </cell>
          <cell r="AB2283">
            <v>0</v>
          </cell>
          <cell r="AC2283">
            <v>0</v>
          </cell>
          <cell r="AD2283">
            <v>0</v>
          </cell>
        </row>
        <row r="2284">
          <cell r="B2284" t="str">
            <v>MASON CO-REGULATEDTAXESREF</v>
          </cell>
          <cell r="J2284" t="str">
            <v>REF</v>
          </cell>
          <cell r="K2284" t="str">
            <v>3.6% WA Refuse Tax</v>
          </cell>
          <cell r="S2284">
            <v>0</v>
          </cell>
          <cell r="T2284">
            <v>0</v>
          </cell>
          <cell r="U2284">
            <v>0</v>
          </cell>
          <cell r="V2284">
            <v>119.19</v>
          </cell>
          <cell r="W2284">
            <v>0</v>
          </cell>
          <cell r="X2284">
            <v>0</v>
          </cell>
          <cell r="Y2284">
            <v>0</v>
          </cell>
          <cell r="Z2284">
            <v>0</v>
          </cell>
          <cell r="AA2284">
            <v>0</v>
          </cell>
          <cell r="AB2284">
            <v>0</v>
          </cell>
          <cell r="AC2284">
            <v>0</v>
          </cell>
          <cell r="AD2284">
            <v>0</v>
          </cell>
        </row>
        <row r="2285">
          <cell r="B2285" t="str">
            <v>MASON CO-REGULATEDTAXESSALES TAX</v>
          </cell>
          <cell r="J2285" t="str">
            <v>SALES TAX</v>
          </cell>
          <cell r="K2285" t="str">
            <v>8.5% Sales Tax</v>
          </cell>
          <cell r="S2285">
            <v>0</v>
          </cell>
          <cell r="T2285">
            <v>0</v>
          </cell>
          <cell r="U2285">
            <v>0</v>
          </cell>
          <cell r="V2285">
            <v>25.37</v>
          </cell>
          <cell r="W2285">
            <v>0</v>
          </cell>
          <cell r="X2285">
            <v>0</v>
          </cell>
          <cell r="Y2285">
            <v>0</v>
          </cell>
          <cell r="Z2285">
            <v>0</v>
          </cell>
          <cell r="AA2285">
            <v>0</v>
          </cell>
          <cell r="AB2285">
            <v>0</v>
          </cell>
          <cell r="AC2285">
            <v>0</v>
          </cell>
          <cell r="AD2285">
            <v>0</v>
          </cell>
        </row>
        <row r="2286">
          <cell r="B2286" t="str">
            <v>MASON CO-REGULATEDTAXESREF</v>
          </cell>
          <cell r="J2286" t="str">
            <v>REF</v>
          </cell>
          <cell r="K2286" t="str">
            <v>3.6% WA Refuse Tax</v>
          </cell>
          <cell r="S2286">
            <v>0</v>
          </cell>
          <cell r="T2286">
            <v>0</v>
          </cell>
          <cell r="U2286">
            <v>0</v>
          </cell>
          <cell r="V2286">
            <v>1534.36</v>
          </cell>
          <cell r="W2286">
            <v>0</v>
          </cell>
          <cell r="X2286">
            <v>0</v>
          </cell>
          <cell r="Y2286">
            <v>0</v>
          </cell>
          <cell r="Z2286">
            <v>0</v>
          </cell>
          <cell r="AA2286">
            <v>0</v>
          </cell>
          <cell r="AB2286">
            <v>0</v>
          </cell>
          <cell r="AC2286">
            <v>0</v>
          </cell>
          <cell r="AD2286">
            <v>0</v>
          </cell>
        </row>
        <row r="2287">
          <cell r="B2287" t="str">
            <v>MASON CO-REGULATEDTAXESSALES TAX</v>
          </cell>
          <cell r="J2287" t="str">
            <v>SALES TAX</v>
          </cell>
          <cell r="K2287" t="str">
            <v>8.5% Sales Tax</v>
          </cell>
          <cell r="S2287">
            <v>0</v>
          </cell>
          <cell r="T2287">
            <v>0</v>
          </cell>
          <cell r="U2287">
            <v>0</v>
          </cell>
          <cell r="V2287">
            <v>1023.69</v>
          </cell>
          <cell r="W2287">
            <v>0</v>
          </cell>
          <cell r="X2287">
            <v>0</v>
          </cell>
          <cell r="Y2287">
            <v>0</v>
          </cell>
          <cell r="Z2287">
            <v>0</v>
          </cell>
          <cell r="AA2287">
            <v>0</v>
          </cell>
          <cell r="AB2287">
            <v>0</v>
          </cell>
          <cell r="AC2287">
            <v>0</v>
          </cell>
          <cell r="AD2287">
            <v>0</v>
          </cell>
        </row>
        <row r="2288">
          <cell r="B2288" t="str">
            <v>MASON CO-UNREGULATEDACCOUNTING ADJUSTMENTSFINCHG</v>
          </cell>
          <cell r="J2288" t="str">
            <v>FINCHG</v>
          </cell>
          <cell r="K2288" t="str">
            <v>LATE FEE</v>
          </cell>
          <cell r="S2288">
            <v>0</v>
          </cell>
          <cell r="T2288">
            <v>0</v>
          </cell>
          <cell r="U2288">
            <v>0</v>
          </cell>
          <cell r="V2288">
            <v>21.7</v>
          </cell>
          <cell r="W2288">
            <v>0</v>
          </cell>
          <cell r="X2288">
            <v>0</v>
          </cell>
          <cell r="Y2288">
            <v>0</v>
          </cell>
          <cell r="Z2288">
            <v>0</v>
          </cell>
          <cell r="AA2288">
            <v>0</v>
          </cell>
          <cell r="AB2288">
            <v>0</v>
          </cell>
          <cell r="AC2288">
            <v>0</v>
          </cell>
          <cell r="AD2288">
            <v>0</v>
          </cell>
        </row>
        <row r="2289">
          <cell r="B2289" t="str">
            <v>MASON CO-UNREGULATEDACCOUNTING ADJUSTMENTSFINCHG</v>
          </cell>
          <cell r="J2289" t="str">
            <v>FINCHG</v>
          </cell>
          <cell r="K2289" t="str">
            <v>LATE FEE</v>
          </cell>
          <cell r="S2289">
            <v>0</v>
          </cell>
          <cell r="T2289">
            <v>0</v>
          </cell>
          <cell r="U2289">
            <v>0</v>
          </cell>
          <cell r="V2289">
            <v>-2</v>
          </cell>
          <cell r="W2289">
            <v>0</v>
          </cell>
          <cell r="X2289">
            <v>0</v>
          </cell>
          <cell r="Y2289">
            <v>0</v>
          </cell>
          <cell r="Z2289">
            <v>0</v>
          </cell>
          <cell r="AA2289">
            <v>0</v>
          </cell>
          <cell r="AB2289">
            <v>0</v>
          </cell>
          <cell r="AC2289">
            <v>0</v>
          </cell>
          <cell r="AD2289">
            <v>0</v>
          </cell>
        </row>
        <row r="2290">
          <cell r="B2290" t="str">
            <v>MASON CO-UNREGULATEDCOMMERCIAL - REARLOADUNLOCKRECY</v>
          </cell>
          <cell r="J2290" t="str">
            <v>UNLOCKRECY</v>
          </cell>
          <cell r="K2290" t="str">
            <v>UNLOCK / UNLATCH RECY</v>
          </cell>
          <cell r="S2290">
            <v>0</v>
          </cell>
          <cell r="T2290">
            <v>0</v>
          </cell>
          <cell r="U2290">
            <v>0</v>
          </cell>
          <cell r="V2290">
            <v>17.71</v>
          </cell>
          <cell r="W2290">
            <v>0</v>
          </cell>
          <cell r="X2290">
            <v>0</v>
          </cell>
          <cell r="Y2290">
            <v>0</v>
          </cell>
          <cell r="Z2290">
            <v>0</v>
          </cell>
          <cell r="AA2290">
            <v>0</v>
          </cell>
          <cell r="AB2290">
            <v>0</v>
          </cell>
          <cell r="AC2290">
            <v>0</v>
          </cell>
          <cell r="AD2290">
            <v>0</v>
          </cell>
        </row>
        <row r="2291">
          <cell r="B2291" t="str">
            <v>MASON CO-UNREGULATEDCOMMERCIAL - REARLOADSCI</v>
          </cell>
          <cell r="J2291" t="str">
            <v>SCI</v>
          </cell>
          <cell r="K2291" t="str">
            <v>SHRED CALL IN</v>
          </cell>
          <cell r="S2291">
            <v>0</v>
          </cell>
          <cell r="T2291">
            <v>0</v>
          </cell>
          <cell r="U2291">
            <v>0</v>
          </cell>
          <cell r="V2291">
            <v>94</v>
          </cell>
          <cell r="W2291">
            <v>0</v>
          </cell>
          <cell r="X2291">
            <v>0</v>
          </cell>
          <cell r="Y2291">
            <v>0</v>
          </cell>
          <cell r="Z2291">
            <v>0</v>
          </cell>
          <cell r="AA2291">
            <v>0</v>
          </cell>
          <cell r="AB2291">
            <v>0</v>
          </cell>
          <cell r="AC2291">
            <v>0</v>
          </cell>
          <cell r="AD2291">
            <v>0</v>
          </cell>
        </row>
        <row r="2292">
          <cell r="B2292" t="str">
            <v>MASON CO-UNREGULATEDCOMMERCIAL - REARLOADSQUAX</v>
          </cell>
          <cell r="J2292" t="str">
            <v>SQUAX</v>
          </cell>
          <cell r="K2292" t="str">
            <v>SQUAXIN ISLAND CONTRACT</v>
          </cell>
          <cell r="S2292">
            <v>0</v>
          </cell>
          <cell r="T2292">
            <v>0</v>
          </cell>
          <cell r="U2292">
            <v>0</v>
          </cell>
          <cell r="V2292">
            <v>4320.74</v>
          </cell>
          <cell r="W2292">
            <v>0</v>
          </cell>
          <cell r="X2292">
            <v>0</v>
          </cell>
          <cell r="Y2292">
            <v>0</v>
          </cell>
          <cell r="Z2292">
            <v>0</v>
          </cell>
          <cell r="AA2292">
            <v>0</v>
          </cell>
          <cell r="AB2292">
            <v>0</v>
          </cell>
          <cell r="AC2292">
            <v>0</v>
          </cell>
          <cell r="AD2292">
            <v>0</v>
          </cell>
        </row>
        <row r="2293">
          <cell r="B2293" t="str">
            <v>MASON CO-UNREGULATEDCOMMERCIAL RECYCLE96CRCOGE1</v>
          </cell>
          <cell r="J2293" t="str">
            <v>96CRCOGE1</v>
          </cell>
          <cell r="K2293" t="str">
            <v>96 COMMINGLE WG-EOW</v>
          </cell>
          <cell r="S2293">
            <v>0</v>
          </cell>
          <cell r="T2293">
            <v>0</v>
          </cell>
          <cell r="U2293">
            <v>0</v>
          </cell>
          <cell r="V2293">
            <v>736.1</v>
          </cell>
          <cell r="W2293">
            <v>0</v>
          </cell>
          <cell r="X2293">
            <v>0</v>
          </cell>
          <cell r="Y2293">
            <v>0</v>
          </cell>
          <cell r="Z2293">
            <v>0</v>
          </cell>
          <cell r="AA2293">
            <v>0</v>
          </cell>
          <cell r="AB2293">
            <v>0</v>
          </cell>
          <cell r="AC2293">
            <v>0</v>
          </cell>
          <cell r="AD2293">
            <v>0</v>
          </cell>
        </row>
        <row r="2294">
          <cell r="B2294" t="str">
            <v>MASON CO-UNREGULATEDCOMMERCIAL RECYCLE96CRCOGM1</v>
          </cell>
          <cell r="J2294" t="str">
            <v>96CRCOGM1</v>
          </cell>
          <cell r="K2294" t="str">
            <v>96 COMMINGLE WGMNTHLY</v>
          </cell>
          <cell r="S2294">
            <v>0</v>
          </cell>
          <cell r="T2294">
            <v>0</v>
          </cell>
          <cell r="U2294">
            <v>0</v>
          </cell>
          <cell r="V2294">
            <v>216.71</v>
          </cell>
          <cell r="W2294">
            <v>0</v>
          </cell>
          <cell r="X2294">
            <v>0</v>
          </cell>
          <cell r="Y2294">
            <v>0</v>
          </cell>
          <cell r="Z2294">
            <v>0</v>
          </cell>
          <cell r="AA2294">
            <v>0</v>
          </cell>
          <cell r="AB2294">
            <v>0</v>
          </cell>
          <cell r="AC2294">
            <v>0</v>
          </cell>
          <cell r="AD2294">
            <v>0</v>
          </cell>
        </row>
        <row r="2295">
          <cell r="B2295" t="str">
            <v>MASON CO-UNREGULATEDCOMMERCIAL RECYCLE96CRCOGW1</v>
          </cell>
          <cell r="J2295" t="str">
            <v>96CRCOGW1</v>
          </cell>
          <cell r="K2295" t="str">
            <v>96 COMMINGLE WG-WEEKLY</v>
          </cell>
          <cell r="S2295">
            <v>0</v>
          </cell>
          <cell r="T2295">
            <v>0</v>
          </cell>
          <cell r="U2295">
            <v>0</v>
          </cell>
          <cell r="V2295">
            <v>649.29</v>
          </cell>
          <cell r="W2295">
            <v>0</v>
          </cell>
          <cell r="X2295">
            <v>0</v>
          </cell>
          <cell r="Y2295">
            <v>0</v>
          </cell>
          <cell r="Z2295">
            <v>0</v>
          </cell>
          <cell r="AA2295">
            <v>0</v>
          </cell>
          <cell r="AB2295">
            <v>0</v>
          </cell>
          <cell r="AC2295">
            <v>0</v>
          </cell>
          <cell r="AD2295">
            <v>0</v>
          </cell>
        </row>
        <row r="2296">
          <cell r="B2296" t="str">
            <v>MASON CO-UNREGULATEDCOMMERCIAL RECYCLE96CRCONGE1</v>
          </cell>
          <cell r="J2296" t="str">
            <v>96CRCONGE1</v>
          </cell>
          <cell r="K2296" t="str">
            <v>96 COMMINGLE NG-EOW</v>
          </cell>
          <cell r="S2296">
            <v>0</v>
          </cell>
          <cell r="T2296">
            <v>0</v>
          </cell>
          <cell r="U2296">
            <v>0</v>
          </cell>
          <cell r="V2296">
            <v>1439.73</v>
          </cell>
          <cell r="W2296">
            <v>0</v>
          </cell>
          <cell r="X2296">
            <v>0</v>
          </cell>
          <cell r="Y2296">
            <v>0</v>
          </cell>
          <cell r="Z2296">
            <v>0</v>
          </cell>
          <cell r="AA2296">
            <v>0</v>
          </cell>
          <cell r="AB2296">
            <v>0</v>
          </cell>
          <cell r="AC2296">
            <v>0</v>
          </cell>
          <cell r="AD2296">
            <v>0</v>
          </cell>
        </row>
        <row r="2297">
          <cell r="B2297" t="str">
            <v>MASON CO-UNREGULATEDCOMMERCIAL RECYCLE96CRCONGM1</v>
          </cell>
          <cell r="J2297" t="str">
            <v>96CRCONGM1</v>
          </cell>
          <cell r="K2297" t="str">
            <v>96 COMMINGLE NG-MNTHLY</v>
          </cell>
          <cell r="S2297">
            <v>0</v>
          </cell>
          <cell r="T2297">
            <v>0</v>
          </cell>
          <cell r="U2297">
            <v>0</v>
          </cell>
          <cell r="V2297">
            <v>500.1</v>
          </cell>
          <cell r="W2297">
            <v>0</v>
          </cell>
          <cell r="X2297">
            <v>0</v>
          </cell>
          <cell r="Y2297">
            <v>0</v>
          </cell>
          <cell r="Z2297">
            <v>0</v>
          </cell>
          <cell r="AA2297">
            <v>0</v>
          </cell>
          <cell r="AB2297">
            <v>0</v>
          </cell>
          <cell r="AC2297">
            <v>0</v>
          </cell>
          <cell r="AD2297">
            <v>0</v>
          </cell>
        </row>
        <row r="2298">
          <cell r="B2298" t="str">
            <v>MASON CO-UNREGULATEDCOMMERCIAL RECYCLE96CRCONGW1</v>
          </cell>
          <cell r="J2298" t="str">
            <v>96CRCONGW1</v>
          </cell>
          <cell r="K2298" t="str">
            <v>96 COMMINGLE NG-WEEKLY</v>
          </cell>
          <cell r="S2298">
            <v>0</v>
          </cell>
          <cell r="T2298">
            <v>0</v>
          </cell>
          <cell r="U2298">
            <v>0</v>
          </cell>
          <cell r="V2298">
            <v>1636</v>
          </cell>
          <cell r="W2298">
            <v>0</v>
          </cell>
          <cell r="X2298">
            <v>0</v>
          </cell>
          <cell r="Y2298">
            <v>0</v>
          </cell>
          <cell r="Z2298">
            <v>0</v>
          </cell>
          <cell r="AA2298">
            <v>0</v>
          </cell>
          <cell r="AB2298">
            <v>0</v>
          </cell>
          <cell r="AC2298">
            <v>0</v>
          </cell>
          <cell r="AD2298">
            <v>0</v>
          </cell>
        </row>
        <row r="2299">
          <cell r="B2299" t="str">
            <v xml:space="preserve">MASON CO-UNREGULATEDCOMMERCIAL RECYCLER2YDOCCE </v>
          </cell>
          <cell r="J2299" t="str">
            <v xml:space="preserve">R2YDOCCE </v>
          </cell>
          <cell r="K2299" t="str">
            <v>2YD OCC-EOW</v>
          </cell>
          <cell r="S2299">
            <v>0</v>
          </cell>
          <cell r="T2299">
            <v>0</v>
          </cell>
          <cell r="U2299">
            <v>0</v>
          </cell>
          <cell r="V2299">
            <v>2018.42</v>
          </cell>
          <cell r="W2299">
            <v>0</v>
          </cell>
          <cell r="X2299">
            <v>0</v>
          </cell>
          <cell r="Y2299">
            <v>0</v>
          </cell>
          <cell r="Z2299">
            <v>0</v>
          </cell>
          <cell r="AA2299">
            <v>0</v>
          </cell>
          <cell r="AB2299">
            <v>0</v>
          </cell>
          <cell r="AC2299">
            <v>0</v>
          </cell>
          <cell r="AD2299">
            <v>0</v>
          </cell>
        </row>
        <row r="2300">
          <cell r="B2300" t="str">
            <v>MASON CO-UNREGULATEDCOMMERCIAL RECYCLER2YDOCCEX</v>
          </cell>
          <cell r="J2300" t="str">
            <v>R2YDOCCEX</v>
          </cell>
          <cell r="K2300" t="str">
            <v>2YD OCC-EXTRA CONTAINER</v>
          </cell>
          <cell r="S2300">
            <v>0</v>
          </cell>
          <cell r="T2300">
            <v>0</v>
          </cell>
          <cell r="U2300">
            <v>0</v>
          </cell>
          <cell r="V2300">
            <v>843.18</v>
          </cell>
          <cell r="W2300">
            <v>0</v>
          </cell>
          <cell r="X2300">
            <v>0</v>
          </cell>
          <cell r="Y2300">
            <v>0</v>
          </cell>
          <cell r="Z2300">
            <v>0</v>
          </cell>
          <cell r="AA2300">
            <v>0</v>
          </cell>
          <cell r="AB2300">
            <v>0</v>
          </cell>
          <cell r="AC2300">
            <v>0</v>
          </cell>
          <cell r="AD2300">
            <v>0</v>
          </cell>
        </row>
        <row r="2301">
          <cell r="B2301" t="str">
            <v>MASON CO-UNREGULATEDCOMMERCIAL RECYCLER2YDOCCM</v>
          </cell>
          <cell r="J2301" t="str">
            <v>R2YDOCCM</v>
          </cell>
          <cell r="K2301" t="str">
            <v>2YD OCC-MNTHLY</v>
          </cell>
          <cell r="S2301">
            <v>0</v>
          </cell>
          <cell r="T2301">
            <v>0</v>
          </cell>
          <cell r="U2301">
            <v>0</v>
          </cell>
          <cell r="V2301">
            <v>938.08</v>
          </cell>
          <cell r="W2301">
            <v>0</v>
          </cell>
          <cell r="X2301">
            <v>0</v>
          </cell>
          <cell r="Y2301">
            <v>0</v>
          </cell>
          <cell r="Z2301">
            <v>0</v>
          </cell>
          <cell r="AA2301">
            <v>0</v>
          </cell>
          <cell r="AB2301">
            <v>0</v>
          </cell>
          <cell r="AC2301">
            <v>0</v>
          </cell>
          <cell r="AD2301">
            <v>0</v>
          </cell>
        </row>
        <row r="2302">
          <cell r="B2302" t="str">
            <v>MASON CO-UNREGULATEDCOMMERCIAL RECYCLER2YDOCCOC</v>
          </cell>
          <cell r="J2302" t="str">
            <v>R2YDOCCOC</v>
          </cell>
          <cell r="K2302" t="str">
            <v>2YD OCC-ON CALL</v>
          </cell>
          <cell r="S2302">
            <v>0</v>
          </cell>
          <cell r="T2302">
            <v>0</v>
          </cell>
          <cell r="U2302">
            <v>0</v>
          </cell>
          <cell r="V2302">
            <v>36.08</v>
          </cell>
          <cell r="W2302">
            <v>0</v>
          </cell>
          <cell r="X2302">
            <v>0</v>
          </cell>
          <cell r="Y2302">
            <v>0</v>
          </cell>
          <cell r="Z2302">
            <v>0</v>
          </cell>
          <cell r="AA2302">
            <v>0</v>
          </cell>
          <cell r="AB2302">
            <v>0</v>
          </cell>
          <cell r="AC2302">
            <v>0</v>
          </cell>
          <cell r="AD2302">
            <v>0</v>
          </cell>
        </row>
        <row r="2303">
          <cell r="B2303" t="str">
            <v>MASON CO-UNREGULATEDCOMMERCIAL RECYCLER2YDOCCW</v>
          </cell>
          <cell r="J2303" t="str">
            <v>R2YDOCCW</v>
          </cell>
          <cell r="K2303" t="str">
            <v>2YD OCC-WEEKLY</v>
          </cell>
          <cell r="S2303">
            <v>0</v>
          </cell>
          <cell r="T2303">
            <v>0</v>
          </cell>
          <cell r="U2303">
            <v>0</v>
          </cell>
          <cell r="V2303">
            <v>2837</v>
          </cell>
          <cell r="W2303">
            <v>0</v>
          </cell>
          <cell r="X2303">
            <v>0</v>
          </cell>
          <cell r="Y2303">
            <v>0</v>
          </cell>
          <cell r="Z2303">
            <v>0</v>
          </cell>
          <cell r="AA2303">
            <v>0</v>
          </cell>
          <cell r="AB2303">
            <v>0</v>
          </cell>
          <cell r="AC2303">
            <v>0</v>
          </cell>
          <cell r="AD2303">
            <v>0</v>
          </cell>
        </row>
        <row r="2304">
          <cell r="B2304" t="str">
            <v>MASON CO-UNREGULATEDCOMMERCIAL RECYCLERECYLOCK</v>
          </cell>
          <cell r="J2304" t="str">
            <v>RECYLOCK</v>
          </cell>
          <cell r="K2304" t="str">
            <v>LOCK/UNLOCK RECYCLING</v>
          </cell>
          <cell r="S2304">
            <v>0</v>
          </cell>
          <cell r="T2304">
            <v>0</v>
          </cell>
          <cell r="U2304">
            <v>0</v>
          </cell>
          <cell r="V2304">
            <v>53.13</v>
          </cell>
          <cell r="W2304">
            <v>0</v>
          </cell>
          <cell r="X2304">
            <v>0</v>
          </cell>
          <cell r="Y2304">
            <v>0</v>
          </cell>
          <cell r="Z2304">
            <v>0</v>
          </cell>
          <cell r="AA2304">
            <v>0</v>
          </cell>
          <cell r="AB2304">
            <v>0</v>
          </cell>
          <cell r="AC2304">
            <v>0</v>
          </cell>
          <cell r="AD2304">
            <v>0</v>
          </cell>
        </row>
        <row r="2305">
          <cell r="B2305" t="str">
            <v>MASON CO-UNREGULATEDCOMMERCIAL RECYCLEWLKNRECY</v>
          </cell>
          <cell r="J2305" t="str">
            <v>WLKNRECY</v>
          </cell>
          <cell r="K2305" t="str">
            <v>WALK IN RECYCLE</v>
          </cell>
          <cell r="S2305">
            <v>0</v>
          </cell>
          <cell r="T2305">
            <v>0</v>
          </cell>
          <cell r="U2305">
            <v>0</v>
          </cell>
          <cell r="V2305">
            <v>5.32</v>
          </cell>
          <cell r="W2305">
            <v>0</v>
          </cell>
          <cell r="X2305">
            <v>0</v>
          </cell>
          <cell r="Y2305">
            <v>0</v>
          </cell>
          <cell r="Z2305">
            <v>0</v>
          </cell>
          <cell r="AA2305">
            <v>0</v>
          </cell>
          <cell r="AB2305">
            <v>0</v>
          </cell>
          <cell r="AC2305">
            <v>0</v>
          </cell>
          <cell r="AD2305">
            <v>0</v>
          </cell>
        </row>
        <row r="2306">
          <cell r="B2306" t="str">
            <v>MASON CO-UNREGULATEDCOMMERCIAL RECYCLE96CRCONGOC</v>
          </cell>
          <cell r="J2306" t="str">
            <v>96CRCONGOC</v>
          </cell>
          <cell r="K2306" t="str">
            <v>96 COMMINGLE NGON CALL</v>
          </cell>
          <cell r="S2306">
            <v>0</v>
          </cell>
          <cell r="T2306">
            <v>0</v>
          </cell>
          <cell r="U2306">
            <v>0</v>
          </cell>
          <cell r="V2306">
            <v>100.02</v>
          </cell>
          <cell r="W2306">
            <v>0</v>
          </cell>
          <cell r="X2306">
            <v>0</v>
          </cell>
          <cell r="Y2306">
            <v>0</v>
          </cell>
          <cell r="Z2306">
            <v>0</v>
          </cell>
          <cell r="AA2306">
            <v>0</v>
          </cell>
          <cell r="AB2306">
            <v>0</v>
          </cell>
          <cell r="AC2306">
            <v>0</v>
          </cell>
          <cell r="AD2306">
            <v>0</v>
          </cell>
        </row>
        <row r="2307">
          <cell r="B2307" t="str">
            <v>MASON CO-UNREGULATEDCOMMERCIAL RECYCLEDEL-REC</v>
          </cell>
          <cell r="J2307" t="str">
            <v>DEL-REC</v>
          </cell>
          <cell r="K2307" t="str">
            <v>DELIVER RECYCLE BIN</v>
          </cell>
          <cell r="S2307">
            <v>0</v>
          </cell>
          <cell r="T2307">
            <v>0</v>
          </cell>
          <cell r="U2307">
            <v>0</v>
          </cell>
          <cell r="V2307">
            <v>70</v>
          </cell>
          <cell r="W2307">
            <v>0</v>
          </cell>
          <cell r="X2307">
            <v>0</v>
          </cell>
          <cell r="Y2307">
            <v>0</v>
          </cell>
          <cell r="Z2307">
            <v>0</v>
          </cell>
          <cell r="AA2307">
            <v>0</v>
          </cell>
          <cell r="AB2307">
            <v>0</v>
          </cell>
          <cell r="AC2307">
            <v>0</v>
          </cell>
          <cell r="AD2307">
            <v>0</v>
          </cell>
        </row>
        <row r="2308">
          <cell r="B2308" t="str">
            <v xml:space="preserve">MASON CO-UNREGULATEDCOMMERCIAL RECYCLER2YDOCCE </v>
          </cell>
          <cell r="J2308" t="str">
            <v xml:space="preserve">R2YDOCCE </v>
          </cell>
          <cell r="K2308" t="str">
            <v>2YD OCC-EOW</v>
          </cell>
          <cell r="S2308">
            <v>0</v>
          </cell>
          <cell r="T2308">
            <v>0</v>
          </cell>
          <cell r="U2308">
            <v>0</v>
          </cell>
          <cell r="V2308">
            <v>-140.82</v>
          </cell>
          <cell r="W2308">
            <v>0</v>
          </cell>
          <cell r="X2308">
            <v>0</v>
          </cell>
          <cell r="Y2308">
            <v>0</v>
          </cell>
          <cell r="Z2308">
            <v>0</v>
          </cell>
          <cell r="AA2308">
            <v>0</v>
          </cell>
          <cell r="AB2308">
            <v>0</v>
          </cell>
          <cell r="AC2308">
            <v>0</v>
          </cell>
          <cell r="AD2308">
            <v>0</v>
          </cell>
        </row>
        <row r="2309">
          <cell r="B2309" t="str">
            <v>MASON CO-UNREGULATEDCOMMERCIAL RECYCLER2YDOCCOC</v>
          </cell>
          <cell r="J2309" t="str">
            <v>R2YDOCCOC</v>
          </cell>
          <cell r="K2309" t="str">
            <v>2YD OCC-ON CALL</v>
          </cell>
          <cell r="S2309">
            <v>0</v>
          </cell>
          <cell r="T2309">
            <v>0</v>
          </cell>
          <cell r="U2309">
            <v>0</v>
          </cell>
          <cell r="V2309">
            <v>613.36</v>
          </cell>
          <cell r="W2309">
            <v>0</v>
          </cell>
          <cell r="X2309">
            <v>0</v>
          </cell>
          <cell r="Y2309">
            <v>0</v>
          </cell>
          <cell r="Z2309">
            <v>0</v>
          </cell>
          <cell r="AA2309">
            <v>0</v>
          </cell>
          <cell r="AB2309">
            <v>0</v>
          </cell>
          <cell r="AC2309">
            <v>0</v>
          </cell>
          <cell r="AD2309">
            <v>0</v>
          </cell>
        </row>
        <row r="2310">
          <cell r="B2310" t="str">
            <v>MASON CO-UNREGULATEDCOMMERCIAL RECYCLERECYLOCK</v>
          </cell>
          <cell r="J2310" t="str">
            <v>RECYLOCK</v>
          </cell>
          <cell r="K2310" t="str">
            <v>LOCK/UNLOCK RECYCLING</v>
          </cell>
          <cell r="S2310">
            <v>0</v>
          </cell>
          <cell r="T2310">
            <v>0</v>
          </cell>
          <cell r="U2310">
            <v>0</v>
          </cell>
          <cell r="V2310">
            <v>15.18</v>
          </cell>
          <cell r="W2310">
            <v>0</v>
          </cell>
          <cell r="X2310">
            <v>0</v>
          </cell>
          <cell r="Y2310">
            <v>0</v>
          </cell>
          <cell r="Z2310">
            <v>0</v>
          </cell>
          <cell r="AA2310">
            <v>0</v>
          </cell>
          <cell r="AB2310">
            <v>0</v>
          </cell>
          <cell r="AC2310">
            <v>0</v>
          </cell>
          <cell r="AD2310">
            <v>0</v>
          </cell>
        </row>
        <row r="2311">
          <cell r="B2311" t="str">
            <v>MASON CO-UNREGULATEDCOMMERCIAL RECYCLEROLLOUTOCC</v>
          </cell>
          <cell r="J2311" t="str">
            <v>ROLLOUTOCC</v>
          </cell>
          <cell r="K2311" t="str">
            <v>ROLL OUT FEE - RECYCLE</v>
          </cell>
          <cell r="S2311">
            <v>0</v>
          </cell>
          <cell r="T2311">
            <v>0</v>
          </cell>
          <cell r="U2311">
            <v>0</v>
          </cell>
          <cell r="V2311">
            <v>338.4</v>
          </cell>
          <cell r="W2311">
            <v>0</v>
          </cell>
          <cell r="X2311">
            <v>0</v>
          </cell>
          <cell r="Y2311">
            <v>0</v>
          </cell>
          <cell r="Z2311">
            <v>0</v>
          </cell>
          <cell r="AA2311">
            <v>0</v>
          </cell>
          <cell r="AB2311">
            <v>0</v>
          </cell>
          <cell r="AC2311">
            <v>0</v>
          </cell>
          <cell r="AD2311">
            <v>0</v>
          </cell>
        </row>
        <row r="2312">
          <cell r="B2312" t="str">
            <v>MASON CO-UNREGULATEDCOMMERCIAL RECYCLEWLKNRECY</v>
          </cell>
          <cell r="J2312" t="str">
            <v>WLKNRECY</v>
          </cell>
          <cell r="K2312" t="str">
            <v>WALK IN RECYCLE</v>
          </cell>
          <cell r="S2312">
            <v>0</v>
          </cell>
          <cell r="T2312">
            <v>0</v>
          </cell>
          <cell r="U2312">
            <v>0</v>
          </cell>
          <cell r="V2312">
            <v>273.98</v>
          </cell>
          <cell r="W2312">
            <v>0</v>
          </cell>
          <cell r="X2312">
            <v>0</v>
          </cell>
          <cell r="Y2312">
            <v>0</v>
          </cell>
          <cell r="Z2312">
            <v>0</v>
          </cell>
          <cell r="AA2312">
            <v>0</v>
          </cell>
          <cell r="AB2312">
            <v>0</v>
          </cell>
          <cell r="AC2312">
            <v>0</v>
          </cell>
          <cell r="AD2312">
            <v>0</v>
          </cell>
        </row>
        <row r="2313">
          <cell r="B2313" t="str">
            <v>MASON CO-UNREGULATEDPAYMENTSCC-KOL</v>
          </cell>
          <cell r="J2313" t="str">
            <v>CC-KOL</v>
          </cell>
          <cell r="K2313" t="str">
            <v>ONLINE PAYMENT-CC</v>
          </cell>
          <cell r="S2313">
            <v>0</v>
          </cell>
          <cell r="T2313">
            <v>0</v>
          </cell>
          <cell r="U2313">
            <v>0</v>
          </cell>
          <cell r="V2313">
            <v>-3670.24</v>
          </cell>
          <cell r="W2313">
            <v>0</v>
          </cell>
          <cell r="X2313">
            <v>0</v>
          </cell>
          <cell r="Y2313">
            <v>0</v>
          </cell>
          <cell r="Z2313">
            <v>0</v>
          </cell>
          <cell r="AA2313">
            <v>0</v>
          </cell>
          <cell r="AB2313">
            <v>0</v>
          </cell>
          <cell r="AC2313">
            <v>0</v>
          </cell>
          <cell r="AD2313">
            <v>0</v>
          </cell>
        </row>
        <row r="2314">
          <cell r="B2314" t="str">
            <v>MASON CO-UNREGULATEDPAYMENTSPAY</v>
          </cell>
          <cell r="J2314" t="str">
            <v>PAY</v>
          </cell>
          <cell r="K2314" t="str">
            <v>PAYMENT-THANK YOU!</v>
          </cell>
          <cell r="S2314">
            <v>0</v>
          </cell>
          <cell r="T2314">
            <v>0</v>
          </cell>
          <cell r="U2314">
            <v>0</v>
          </cell>
          <cell r="V2314">
            <v>-5306.24</v>
          </cell>
          <cell r="W2314">
            <v>0</v>
          </cell>
          <cell r="X2314">
            <v>0</v>
          </cell>
          <cell r="Y2314">
            <v>0</v>
          </cell>
          <cell r="Z2314">
            <v>0</v>
          </cell>
          <cell r="AA2314">
            <v>0</v>
          </cell>
          <cell r="AB2314">
            <v>0</v>
          </cell>
          <cell r="AC2314">
            <v>0</v>
          </cell>
          <cell r="AD2314">
            <v>0</v>
          </cell>
        </row>
        <row r="2315">
          <cell r="B2315" t="str">
            <v>MASON CO-UNREGULATEDPAYMENTSPAY-CFREE</v>
          </cell>
          <cell r="J2315" t="str">
            <v>PAY-CFREE</v>
          </cell>
          <cell r="K2315" t="str">
            <v>PAYMENT-THANK YOU</v>
          </cell>
          <cell r="S2315">
            <v>0</v>
          </cell>
          <cell r="T2315">
            <v>0</v>
          </cell>
          <cell r="U2315">
            <v>0</v>
          </cell>
          <cell r="V2315">
            <v>-221.7</v>
          </cell>
          <cell r="W2315">
            <v>0</v>
          </cell>
          <cell r="X2315">
            <v>0</v>
          </cell>
          <cell r="Y2315">
            <v>0</v>
          </cell>
          <cell r="Z2315">
            <v>0</v>
          </cell>
          <cell r="AA2315">
            <v>0</v>
          </cell>
          <cell r="AB2315">
            <v>0</v>
          </cell>
          <cell r="AC2315">
            <v>0</v>
          </cell>
          <cell r="AD2315">
            <v>0</v>
          </cell>
        </row>
        <row r="2316">
          <cell r="B2316" t="str">
            <v>MASON CO-UNREGULATEDPAYMENTSPAY-KOL</v>
          </cell>
          <cell r="J2316" t="str">
            <v>PAY-KOL</v>
          </cell>
          <cell r="K2316" t="str">
            <v>PAYMENT-THANK YOU - OL</v>
          </cell>
          <cell r="S2316">
            <v>0</v>
          </cell>
          <cell r="T2316">
            <v>0</v>
          </cell>
          <cell r="U2316">
            <v>0</v>
          </cell>
          <cell r="V2316">
            <v>-1666.83</v>
          </cell>
          <cell r="W2316">
            <v>0</v>
          </cell>
          <cell r="X2316">
            <v>0</v>
          </cell>
          <cell r="Y2316">
            <v>0</v>
          </cell>
          <cell r="Z2316">
            <v>0</v>
          </cell>
          <cell r="AA2316">
            <v>0</v>
          </cell>
          <cell r="AB2316">
            <v>0</v>
          </cell>
          <cell r="AC2316">
            <v>0</v>
          </cell>
          <cell r="AD2316">
            <v>0</v>
          </cell>
        </row>
        <row r="2317">
          <cell r="B2317" t="str">
            <v>MASON CO-UNREGULATEDPAYMENTSPAY-NATL</v>
          </cell>
          <cell r="J2317" t="str">
            <v>PAY-NATL</v>
          </cell>
          <cell r="K2317" t="str">
            <v>PAYMENT THANK YOU</v>
          </cell>
          <cell r="S2317">
            <v>0</v>
          </cell>
          <cell r="T2317">
            <v>0</v>
          </cell>
          <cell r="U2317">
            <v>0</v>
          </cell>
          <cell r="V2317">
            <v>-255.19</v>
          </cell>
          <cell r="W2317">
            <v>0</v>
          </cell>
          <cell r="X2317">
            <v>0</v>
          </cell>
          <cell r="Y2317">
            <v>0</v>
          </cell>
          <cell r="Z2317">
            <v>0</v>
          </cell>
          <cell r="AA2317">
            <v>0</v>
          </cell>
          <cell r="AB2317">
            <v>0</v>
          </cell>
          <cell r="AC2317">
            <v>0</v>
          </cell>
          <cell r="AD2317">
            <v>0</v>
          </cell>
        </row>
        <row r="2318">
          <cell r="B2318" t="str">
            <v>MASON CO-UNREGULATEDPAYMENTSPAY-OAK</v>
          </cell>
          <cell r="J2318" t="str">
            <v>PAY-OAK</v>
          </cell>
          <cell r="K2318" t="str">
            <v>OAKLEAF PAYMENT</v>
          </cell>
          <cell r="S2318">
            <v>0</v>
          </cell>
          <cell r="T2318">
            <v>0</v>
          </cell>
          <cell r="U2318">
            <v>0</v>
          </cell>
          <cell r="V2318">
            <v>-200.1</v>
          </cell>
          <cell r="W2318">
            <v>0</v>
          </cell>
          <cell r="X2318">
            <v>0</v>
          </cell>
          <cell r="Y2318">
            <v>0</v>
          </cell>
          <cell r="Z2318">
            <v>0</v>
          </cell>
          <cell r="AA2318">
            <v>0</v>
          </cell>
          <cell r="AB2318">
            <v>0</v>
          </cell>
          <cell r="AC2318">
            <v>0</v>
          </cell>
          <cell r="AD2318">
            <v>0</v>
          </cell>
        </row>
        <row r="2319">
          <cell r="B2319" t="str">
            <v>MASON CO-UNREGULATEDPAYMENTSPAY-RPPS</v>
          </cell>
          <cell r="J2319" t="str">
            <v>PAY-RPPS</v>
          </cell>
          <cell r="K2319" t="str">
            <v>RPSS PAYMENT</v>
          </cell>
          <cell r="S2319">
            <v>0</v>
          </cell>
          <cell r="T2319">
            <v>0</v>
          </cell>
          <cell r="U2319">
            <v>0</v>
          </cell>
          <cell r="V2319">
            <v>-16.670000000000002</v>
          </cell>
          <cell r="W2319">
            <v>0</v>
          </cell>
          <cell r="X2319">
            <v>0</v>
          </cell>
          <cell r="Y2319">
            <v>0</v>
          </cell>
          <cell r="Z2319">
            <v>0</v>
          </cell>
          <cell r="AA2319">
            <v>0</v>
          </cell>
          <cell r="AB2319">
            <v>0</v>
          </cell>
          <cell r="AC2319">
            <v>0</v>
          </cell>
          <cell r="AD2319">
            <v>0</v>
          </cell>
        </row>
        <row r="2320">
          <cell r="B2320" t="str">
            <v>MASON CO-UNREGULATEDPAYMENTSPAYL</v>
          </cell>
          <cell r="J2320" t="str">
            <v>PAYL</v>
          </cell>
          <cell r="K2320" t="str">
            <v>PAYMENT-THANK YOU!</v>
          </cell>
          <cell r="S2320">
            <v>0</v>
          </cell>
          <cell r="T2320">
            <v>0</v>
          </cell>
          <cell r="U2320">
            <v>0</v>
          </cell>
          <cell r="V2320">
            <v>-20119.29</v>
          </cell>
          <cell r="W2320">
            <v>0</v>
          </cell>
          <cell r="X2320">
            <v>0</v>
          </cell>
          <cell r="Y2320">
            <v>0</v>
          </cell>
          <cell r="Z2320">
            <v>0</v>
          </cell>
          <cell r="AA2320">
            <v>0</v>
          </cell>
          <cell r="AB2320">
            <v>0</v>
          </cell>
          <cell r="AC2320">
            <v>0</v>
          </cell>
          <cell r="AD2320">
            <v>0</v>
          </cell>
        </row>
        <row r="2321">
          <cell r="B2321" t="str">
            <v>MASON CO-UNREGULATEDPAYMENTSPAYMET</v>
          </cell>
          <cell r="J2321" t="str">
            <v>PAYMET</v>
          </cell>
          <cell r="K2321" t="str">
            <v>METAVANTE ONLINE PAYMENT</v>
          </cell>
          <cell r="S2321">
            <v>0</v>
          </cell>
          <cell r="T2321">
            <v>0</v>
          </cell>
          <cell r="U2321">
            <v>0</v>
          </cell>
          <cell r="V2321">
            <v>-96.2</v>
          </cell>
          <cell r="W2321">
            <v>0</v>
          </cell>
          <cell r="X2321">
            <v>0</v>
          </cell>
          <cell r="Y2321">
            <v>0</v>
          </cell>
          <cell r="Z2321">
            <v>0</v>
          </cell>
          <cell r="AA2321">
            <v>0</v>
          </cell>
          <cell r="AB2321">
            <v>0</v>
          </cell>
          <cell r="AC2321">
            <v>0</v>
          </cell>
          <cell r="AD2321">
            <v>0</v>
          </cell>
        </row>
        <row r="2322">
          <cell r="B2322" t="str">
            <v>MASON CO-UNREGULATEDROLLOFFROLID</v>
          </cell>
          <cell r="J2322" t="str">
            <v>ROLID</v>
          </cell>
          <cell r="K2322" t="str">
            <v>ROLL OFF-LID</v>
          </cell>
          <cell r="S2322">
            <v>0</v>
          </cell>
          <cell r="T2322">
            <v>0</v>
          </cell>
          <cell r="U2322">
            <v>0</v>
          </cell>
          <cell r="V2322">
            <v>58.24</v>
          </cell>
          <cell r="W2322">
            <v>0</v>
          </cell>
          <cell r="X2322">
            <v>0</v>
          </cell>
          <cell r="Y2322">
            <v>0</v>
          </cell>
          <cell r="Z2322">
            <v>0</v>
          </cell>
          <cell r="AA2322">
            <v>0</v>
          </cell>
          <cell r="AB2322">
            <v>0</v>
          </cell>
          <cell r="AC2322">
            <v>0</v>
          </cell>
          <cell r="AD2322">
            <v>0</v>
          </cell>
        </row>
        <row r="2323">
          <cell r="B2323" t="str">
            <v>MASON CO-UNREGULATEDROLLOFFROLIDRECY</v>
          </cell>
          <cell r="J2323" t="str">
            <v>ROLIDRECY</v>
          </cell>
          <cell r="K2323" t="str">
            <v>ROLL OFF LID-RECYCLE</v>
          </cell>
          <cell r="S2323">
            <v>0</v>
          </cell>
          <cell r="T2323">
            <v>0</v>
          </cell>
          <cell r="U2323">
            <v>0</v>
          </cell>
          <cell r="V2323">
            <v>87.36</v>
          </cell>
          <cell r="W2323">
            <v>0</v>
          </cell>
          <cell r="X2323">
            <v>0</v>
          </cell>
          <cell r="Y2323">
            <v>0</v>
          </cell>
          <cell r="Z2323">
            <v>0</v>
          </cell>
          <cell r="AA2323">
            <v>0</v>
          </cell>
          <cell r="AB2323">
            <v>0</v>
          </cell>
          <cell r="AC2323">
            <v>0</v>
          </cell>
          <cell r="AD2323">
            <v>0</v>
          </cell>
        </row>
        <row r="2324">
          <cell r="B2324" t="str">
            <v>MASON CO-UNREGULATEDROLLOFFRORENT10MRECY</v>
          </cell>
          <cell r="J2324" t="str">
            <v>RORENT10MRECY</v>
          </cell>
          <cell r="K2324" t="str">
            <v>ROLL OFF RENT MONTHLY-REC</v>
          </cell>
          <cell r="S2324">
            <v>0</v>
          </cell>
          <cell r="T2324">
            <v>0</v>
          </cell>
          <cell r="U2324">
            <v>0</v>
          </cell>
          <cell r="V2324">
            <v>83.93</v>
          </cell>
          <cell r="W2324">
            <v>0</v>
          </cell>
          <cell r="X2324">
            <v>0</v>
          </cell>
          <cell r="Y2324">
            <v>0</v>
          </cell>
          <cell r="Z2324">
            <v>0</v>
          </cell>
          <cell r="AA2324">
            <v>0</v>
          </cell>
          <cell r="AB2324">
            <v>0</v>
          </cell>
          <cell r="AC2324">
            <v>0</v>
          </cell>
          <cell r="AD2324">
            <v>0</v>
          </cell>
        </row>
        <row r="2325">
          <cell r="B2325" t="str">
            <v>MASON CO-UNREGULATEDROLLOFFRORENT20DRECY</v>
          </cell>
          <cell r="J2325" t="str">
            <v>RORENT20DRECY</v>
          </cell>
          <cell r="K2325" t="str">
            <v>ROLL OFF RENT DAILY-RECYL</v>
          </cell>
          <cell r="S2325">
            <v>0</v>
          </cell>
          <cell r="T2325">
            <v>0</v>
          </cell>
          <cell r="U2325">
            <v>0</v>
          </cell>
          <cell r="V2325">
            <v>180.3</v>
          </cell>
          <cell r="W2325">
            <v>0</v>
          </cell>
          <cell r="X2325">
            <v>0</v>
          </cell>
          <cell r="Y2325">
            <v>0</v>
          </cell>
          <cell r="Z2325">
            <v>0</v>
          </cell>
          <cell r="AA2325">
            <v>0</v>
          </cell>
          <cell r="AB2325">
            <v>0</v>
          </cell>
          <cell r="AC2325">
            <v>0</v>
          </cell>
          <cell r="AD2325">
            <v>0</v>
          </cell>
        </row>
        <row r="2326">
          <cell r="B2326" t="str">
            <v>MASON CO-UNREGULATEDROLLOFFRORENT20M</v>
          </cell>
          <cell r="J2326" t="str">
            <v>RORENT20M</v>
          </cell>
          <cell r="K2326" t="str">
            <v>20YD ROLL OFF-MNTHLY RENT</v>
          </cell>
          <cell r="S2326">
            <v>0</v>
          </cell>
          <cell r="T2326">
            <v>0</v>
          </cell>
          <cell r="U2326">
            <v>0</v>
          </cell>
          <cell r="V2326">
            <v>97.48</v>
          </cell>
          <cell r="W2326">
            <v>0</v>
          </cell>
          <cell r="X2326">
            <v>0</v>
          </cell>
          <cell r="Y2326">
            <v>0</v>
          </cell>
          <cell r="Z2326">
            <v>0</v>
          </cell>
          <cell r="AA2326">
            <v>0</v>
          </cell>
          <cell r="AB2326">
            <v>0</v>
          </cell>
          <cell r="AC2326">
            <v>0</v>
          </cell>
          <cell r="AD2326">
            <v>0</v>
          </cell>
        </row>
        <row r="2327">
          <cell r="B2327" t="str">
            <v>MASON CO-UNREGULATEDROLLOFFRORENT20MRECY</v>
          </cell>
          <cell r="J2327" t="str">
            <v>RORENT20MRECY</v>
          </cell>
          <cell r="K2327" t="str">
            <v>ROLL OFF RENT MONTHLY-REC</v>
          </cell>
          <cell r="S2327">
            <v>0</v>
          </cell>
          <cell r="T2327">
            <v>0</v>
          </cell>
          <cell r="U2327">
            <v>0</v>
          </cell>
          <cell r="V2327">
            <v>3514.7</v>
          </cell>
          <cell r="W2327">
            <v>0</v>
          </cell>
          <cell r="X2327">
            <v>0</v>
          </cell>
          <cell r="Y2327">
            <v>0</v>
          </cell>
          <cell r="Z2327">
            <v>0</v>
          </cell>
          <cell r="AA2327">
            <v>0</v>
          </cell>
          <cell r="AB2327">
            <v>0</v>
          </cell>
          <cell r="AC2327">
            <v>0</v>
          </cell>
          <cell r="AD2327">
            <v>0</v>
          </cell>
        </row>
        <row r="2328">
          <cell r="B2328" t="str">
            <v>MASON CO-UNREGULATEDROLLOFFRORENT40DRECY</v>
          </cell>
          <cell r="J2328" t="str">
            <v>RORENT40DRECY</v>
          </cell>
          <cell r="K2328" t="str">
            <v>ROLL OFF RENT DAILY-RECYL</v>
          </cell>
          <cell r="S2328">
            <v>0</v>
          </cell>
          <cell r="T2328">
            <v>0</v>
          </cell>
          <cell r="U2328">
            <v>0</v>
          </cell>
          <cell r="V2328">
            <v>236.5</v>
          </cell>
          <cell r="W2328">
            <v>0</v>
          </cell>
          <cell r="X2328">
            <v>0</v>
          </cell>
          <cell r="Y2328">
            <v>0</v>
          </cell>
          <cell r="Z2328">
            <v>0</v>
          </cell>
          <cell r="AA2328">
            <v>0</v>
          </cell>
          <cell r="AB2328">
            <v>0</v>
          </cell>
          <cell r="AC2328">
            <v>0</v>
          </cell>
          <cell r="AD2328">
            <v>0</v>
          </cell>
        </row>
        <row r="2329">
          <cell r="B2329" t="str">
            <v>MASON CO-UNREGULATEDROLLOFFRORENT40M</v>
          </cell>
          <cell r="J2329" t="str">
            <v>RORENT40M</v>
          </cell>
          <cell r="K2329" t="str">
            <v>40YD ROLL OFF-MNTHLY RENT</v>
          </cell>
          <cell r="S2329">
            <v>0</v>
          </cell>
          <cell r="T2329">
            <v>0</v>
          </cell>
          <cell r="U2329">
            <v>0</v>
          </cell>
          <cell r="V2329">
            <v>1325.92</v>
          </cell>
          <cell r="W2329">
            <v>0</v>
          </cell>
          <cell r="X2329">
            <v>0</v>
          </cell>
          <cell r="Y2329">
            <v>0</v>
          </cell>
          <cell r="Z2329">
            <v>0</v>
          </cell>
          <cell r="AA2329">
            <v>0</v>
          </cell>
          <cell r="AB2329">
            <v>0</v>
          </cell>
          <cell r="AC2329">
            <v>0</v>
          </cell>
          <cell r="AD2329">
            <v>0</v>
          </cell>
        </row>
        <row r="2330">
          <cell r="B2330" t="str">
            <v>MASON CO-UNREGULATEDROLLOFFBELFAIR</v>
          </cell>
          <cell r="J2330" t="str">
            <v>BELFAIR</v>
          </cell>
          <cell r="K2330" t="str">
            <v>BELFAIR TRANSFER BOX HAUL</v>
          </cell>
          <cell r="S2330">
            <v>0</v>
          </cell>
          <cell r="T2330">
            <v>0</v>
          </cell>
          <cell r="U2330">
            <v>0</v>
          </cell>
          <cell r="V2330">
            <v>2722.5</v>
          </cell>
          <cell r="W2330">
            <v>0</v>
          </cell>
          <cell r="X2330">
            <v>0</v>
          </cell>
          <cell r="Y2330">
            <v>0</v>
          </cell>
          <cell r="Z2330">
            <v>0</v>
          </cell>
          <cell r="AA2330">
            <v>0</v>
          </cell>
          <cell r="AB2330">
            <v>0</v>
          </cell>
          <cell r="AC2330">
            <v>0</v>
          </cell>
          <cell r="AD2330">
            <v>0</v>
          </cell>
        </row>
        <row r="2331">
          <cell r="B2331" t="str">
            <v>MASON CO-UNREGULATEDROLLOFFBLUEBOX</v>
          </cell>
          <cell r="J2331" t="str">
            <v>BLUEBOX</v>
          </cell>
          <cell r="K2331" t="str">
            <v>RECYCLING BLUE BOX</v>
          </cell>
          <cell r="S2331">
            <v>0</v>
          </cell>
          <cell r="T2331">
            <v>0</v>
          </cell>
          <cell r="U2331">
            <v>0</v>
          </cell>
          <cell r="V2331">
            <v>9384.6299999999992</v>
          </cell>
          <cell r="W2331">
            <v>0</v>
          </cell>
          <cell r="X2331">
            <v>0</v>
          </cell>
          <cell r="Y2331">
            <v>0</v>
          </cell>
          <cell r="Z2331">
            <v>0</v>
          </cell>
          <cell r="AA2331">
            <v>0</v>
          </cell>
          <cell r="AB2331">
            <v>0</v>
          </cell>
          <cell r="AC2331">
            <v>0</v>
          </cell>
          <cell r="AD2331">
            <v>0</v>
          </cell>
        </row>
        <row r="2332">
          <cell r="B2332" t="str">
            <v>MASON CO-UNREGULATEDROLLOFFHOODSPORT</v>
          </cell>
          <cell r="J2332" t="str">
            <v>HOODSPORT</v>
          </cell>
          <cell r="K2332" t="str">
            <v>HOODSPORT TRANSFER HAUL</v>
          </cell>
          <cell r="S2332">
            <v>0</v>
          </cell>
          <cell r="T2332">
            <v>0</v>
          </cell>
          <cell r="U2332">
            <v>0</v>
          </cell>
          <cell r="V2332">
            <v>177.97</v>
          </cell>
          <cell r="W2332">
            <v>0</v>
          </cell>
          <cell r="X2332">
            <v>0</v>
          </cell>
          <cell r="Y2332">
            <v>0</v>
          </cell>
          <cell r="Z2332">
            <v>0</v>
          </cell>
          <cell r="AA2332">
            <v>0</v>
          </cell>
          <cell r="AB2332">
            <v>0</v>
          </cell>
          <cell r="AC2332">
            <v>0</v>
          </cell>
          <cell r="AD2332">
            <v>0</v>
          </cell>
        </row>
        <row r="2333">
          <cell r="B2333" t="str">
            <v>MASON CO-UNREGULATEDROLLOFFRECYHAUL</v>
          </cell>
          <cell r="J2333" t="str">
            <v>RECYHAUL</v>
          </cell>
          <cell r="K2333" t="str">
            <v>ROLL OFF RECYCLE HAUL</v>
          </cell>
          <cell r="S2333">
            <v>0</v>
          </cell>
          <cell r="T2333">
            <v>0</v>
          </cell>
          <cell r="U2333">
            <v>0</v>
          </cell>
          <cell r="V2333">
            <v>1573.74</v>
          </cell>
          <cell r="W2333">
            <v>0</v>
          </cell>
          <cell r="X2333">
            <v>0</v>
          </cell>
          <cell r="Y2333">
            <v>0</v>
          </cell>
          <cell r="Z2333">
            <v>0</v>
          </cell>
          <cell r="AA2333">
            <v>0</v>
          </cell>
          <cell r="AB2333">
            <v>0</v>
          </cell>
          <cell r="AC2333">
            <v>0</v>
          </cell>
          <cell r="AD2333">
            <v>0</v>
          </cell>
        </row>
        <row r="2334">
          <cell r="B2334" t="str">
            <v>MASON CO-UNREGULATEDROLLOFFROMILERECY</v>
          </cell>
          <cell r="J2334" t="str">
            <v>ROMILERECY</v>
          </cell>
          <cell r="K2334" t="str">
            <v>ROLL OFF MILEAGE RECYCLE</v>
          </cell>
          <cell r="S2334">
            <v>0</v>
          </cell>
          <cell r="T2334">
            <v>0</v>
          </cell>
          <cell r="U2334">
            <v>0</v>
          </cell>
          <cell r="V2334">
            <v>247.86</v>
          </cell>
          <cell r="W2334">
            <v>0</v>
          </cell>
          <cell r="X2334">
            <v>0</v>
          </cell>
          <cell r="Y2334">
            <v>0</v>
          </cell>
          <cell r="Z2334">
            <v>0</v>
          </cell>
          <cell r="AA2334">
            <v>0</v>
          </cell>
          <cell r="AB2334">
            <v>0</v>
          </cell>
          <cell r="AC2334">
            <v>0</v>
          </cell>
          <cell r="AD2334">
            <v>0</v>
          </cell>
        </row>
        <row r="2335">
          <cell r="B2335" t="str">
            <v>MASON CO-UNREGULATEDROLLOFFRORENT20DRECY</v>
          </cell>
          <cell r="J2335" t="str">
            <v>RORENT20DRECY</v>
          </cell>
          <cell r="K2335" t="str">
            <v>ROLL OFF RENT DAILY-RECYL</v>
          </cell>
          <cell r="S2335">
            <v>0</v>
          </cell>
          <cell r="T2335">
            <v>0</v>
          </cell>
          <cell r="U2335">
            <v>0</v>
          </cell>
          <cell r="V2335">
            <v>36.06</v>
          </cell>
          <cell r="W2335">
            <v>0</v>
          </cell>
          <cell r="X2335">
            <v>0</v>
          </cell>
          <cell r="Y2335">
            <v>0</v>
          </cell>
          <cell r="Z2335">
            <v>0</v>
          </cell>
          <cell r="AA2335">
            <v>0</v>
          </cell>
          <cell r="AB2335">
            <v>0</v>
          </cell>
          <cell r="AC2335">
            <v>0</v>
          </cell>
          <cell r="AD2335">
            <v>0</v>
          </cell>
        </row>
        <row r="2336">
          <cell r="B2336" t="str">
            <v>MASON CO-UNREGULATEDROLLOFFUNION</v>
          </cell>
          <cell r="J2336" t="str">
            <v>UNION</v>
          </cell>
          <cell r="K2336" t="str">
            <v>UNION TRANSFER BOX HAUL</v>
          </cell>
          <cell r="S2336">
            <v>0</v>
          </cell>
          <cell r="T2336">
            <v>0</v>
          </cell>
          <cell r="U2336">
            <v>0</v>
          </cell>
          <cell r="V2336">
            <v>177.97</v>
          </cell>
          <cell r="W2336">
            <v>0</v>
          </cell>
          <cell r="X2336">
            <v>0</v>
          </cell>
          <cell r="Y2336">
            <v>0</v>
          </cell>
          <cell r="Z2336">
            <v>0</v>
          </cell>
          <cell r="AA2336">
            <v>0</v>
          </cell>
          <cell r="AB2336">
            <v>0</v>
          </cell>
          <cell r="AC2336">
            <v>0</v>
          </cell>
          <cell r="AD2336">
            <v>0</v>
          </cell>
        </row>
        <row r="2337">
          <cell r="B2337" t="str">
            <v>MASON CO-UNREGULATEDSTORAGESTORENT22</v>
          </cell>
          <cell r="J2337" t="str">
            <v>STORENT22</v>
          </cell>
          <cell r="K2337" t="str">
            <v>PORTABLE STORAGE RENT 22</v>
          </cell>
          <cell r="S2337">
            <v>0</v>
          </cell>
          <cell r="T2337">
            <v>0</v>
          </cell>
          <cell r="U2337">
            <v>0</v>
          </cell>
          <cell r="V2337">
            <v>200</v>
          </cell>
          <cell r="W2337">
            <v>0</v>
          </cell>
          <cell r="X2337">
            <v>0</v>
          </cell>
          <cell r="Y2337">
            <v>0</v>
          </cell>
          <cell r="Z2337">
            <v>0</v>
          </cell>
          <cell r="AA2337">
            <v>0</v>
          </cell>
          <cell r="AB2337">
            <v>0</v>
          </cell>
          <cell r="AC2337">
            <v>0</v>
          </cell>
          <cell r="AD2337">
            <v>0</v>
          </cell>
        </row>
        <row r="2338">
          <cell r="B2338" t="str">
            <v>MASON CO-UNREGULATEDSURCFUEL-RECY MASON</v>
          </cell>
          <cell r="J2338" t="str">
            <v>FUEL-RECY MASON</v>
          </cell>
          <cell r="K2338" t="str">
            <v>FUEL &amp; MATERIAL SURCHARGE</v>
          </cell>
          <cell r="S2338">
            <v>0</v>
          </cell>
          <cell r="T2338">
            <v>0</v>
          </cell>
          <cell r="U2338">
            <v>0</v>
          </cell>
          <cell r="V2338">
            <v>0</v>
          </cell>
          <cell r="W2338">
            <v>0</v>
          </cell>
          <cell r="X2338">
            <v>0</v>
          </cell>
          <cell r="Y2338">
            <v>0</v>
          </cell>
          <cell r="Z2338">
            <v>0</v>
          </cell>
          <cell r="AA2338">
            <v>0</v>
          </cell>
          <cell r="AB2338">
            <v>0</v>
          </cell>
          <cell r="AC2338">
            <v>0</v>
          </cell>
          <cell r="AD2338">
            <v>0</v>
          </cell>
        </row>
        <row r="2339">
          <cell r="B2339" t="str">
            <v>MASON CO-UNREGULATEDSURCFUEL-RECY MASON</v>
          </cell>
          <cell r="J2339" t="str">
            <v>FUEL-RECY MASON</v>
          </cell>
          <cell r="K2339" t="str">
            <v>FUEL &amp; MATERIAL SURCHARGE</v>
          </cell>
          <cell r="S2339">
            <v>0</v>
          </cell>
          <cell r="T2339">
            <v>0</v>
          </cell>
          <cell r="U2339">
            <v>0</v>
          </cell>
          <cell r="V2339">
            <v>0</v>
          </cell>
          <cell r="W2339">
            <v>0</v>
          </cell>
          <cell r="X2339">
            <v>0</v>
          </cell>
          <cell r="Y2339">
            <v>0</v>
          </cell>
          <cell r="Z2339">
            <v>0</v>
          </cell>
          <cell r="AA2339">
            <v>0</v>
          </cell>
          <cell r="AB2339">
            <v>0</v>
          </cell>
          <cell r="AC2339">
            <v>0</v>
          </cell>
          <cell r="AD2339">
            <v>0</v>
          </cell>
        </row>
        <row r="2340">
          <cell r="B2340" t="str">
            <v>MASON CO-UNREGULATEDSURCFUEL-RO MASON</v>
          </cell>
          <cell r="J2340" t="str">
            <v>FUEL-RO MASON</v>
          </cell>
          <cell r="K2340" t="str">
            <v>FUEL &amp; MATERIAL SURCHARGE</v>
          </cell>
          <cell r="S2340">
            <v>0</v>
          </cell>
          <cell r="T2340">
            <v>0</v>
          </cell>
          <cell r="U2340">
            <v>0</v>
          </cell>
          <cell r="V2340">
            <v>0</v>
          </cell>
          <cell r="W2340">
            <v>0</v>
          </cell>
          <cell r="X2340">
            <v>0</v>
          </cell>
          <cell r="Y2340">
            <v>0</v>
          </cell>
          <cell r="Z2340">
            <v>0</v>
          </cell>
          <cell r="AA2340">
            <v>0</v>
          </cell>
          <cell r="AB2340">
            <v>0</v>
          </cell>
          <cell r="AC2340">
            <v>0</v>
          </cell>
          <cell r="AD2340">
            <v>0</v>
          </cell>
        </row>
        <row r="2341">
          <cell r="B2341" t="str">
            <v>MASON CO-UNREGULATEDTAXESSALES TAX</v>
          </cell>
          <cell r="J2341" t="str">
            <v>SALES TAX</v>
          </cell>
          <cell r="K2341" t="str">
            <v>8.5% Sales Tax</v>
          </cell>
          <cell r="S2341">
            <v>0</v>
          </cell>
          <cell r="T2341">
            <v>0</v>
          </cell>
          <cell r="U2341">
            <v>0</v>
          </cell>
          <cell r="V2341">
            <v>31.46</v>
          </cell>
          <cell r="W2341">
            <v>0</v>
          </cell>
          <cell r="X2341">
            <v>0</v>
          </cell>
          <cell r="Y2341">
            <v>0</v>
          </cell>
          <cell r="Z2341">
            <v>0</v>
          </cell>
          <cell r="AA2341">
            <v>0</v>
          </cell>
          <cell r="AB2341">
            <v>0</v>
          </cell>
          <cell r="AC2341">
            <v>0</v>
          </cell>
          <cell r="AD2341">
            <v>0</v>
          </cell>
        </row>
        <row r="2342">
          <cell r="B2342" t="str">
            <v>MASON CO-UNREGULATEDTAXESSALES TAX</v>
          </cell>
          <cell r="J2342" t="str">
            <v>SALES TAX</v>
          </cell>
          <cell r="K2342" t="str">
            <v>8.5% Sales Tax</v>
          </cell>
          <cell r="S2342">
            <v>0</v>
          </cell>
          <cell r="T2342">
            <v>0</v>
          </cell>
          <cell r="U2342">
            <v>0</v>
          </cell>
          <cell r="V2342">
            <v>177.05</v>
          </cell>
          <cell r="W2342">
            <v>0</v>
          </cell>
          <cell r="X2342">
            <v>0</v>
          </cell>
          <cell r="Y2342">
            <v>0</v>
          </cell>
          <cell r="Z2342">
            <v>0</v>
          </cell>
          <cell r="AA2342">
            <v>0</v>
          </cell>
          <cell r="AB2342">
            <v>0</v>
          </cell>
          <cell r="AC2342">
            <v>0</v>
          </cell>
          <cell r="AD2342">
            <v>0</v>
          </cell>
        </row>
        <row r="2343">
          <cell r="B2343" t="str">
            <v>CITY OF SHELTON-CONTRACTACCOUNTING ADJUSTMENTSFINCHG</v>
          </cell>
          <cell r="J2343" t="str">
            <v>FINCHG</v>
          </cell>
          <cell r="K2343" t="str">
            <v>LATE FEE</v>
          </cell>
          <cell r="S2343">
            <v>0</v>
          </cell>
          <cell r="T2343">
            <v>0</v>
          </cell>
          <cell r="U2343">
            <v>0</v>
          </cell>
          <cell r="V2343">
            <v>0</v>
          </cell>
          <cell r="W2343">
            <v>925.7</v>
          </cell>
          <cell r="X2343">
            <v>0</v>
          </cell>
          <cell r="Y2343">
            <v>0</v>
          </cell>
          <cell r="Z2343">
            <v>0</v>
          </cell>
          <cell r="AA2343">
            <v>0</v>
          </cell>
          <cell r="AB2343">
            <v>0</v>
          </cell>
          <cell r="AC2343">
            <v>0</v>
          </cell>
          <cell r="AD2343">
            <v>0</v>
          </cell>
        </row>
        <row r="2344">
          <cell r="B2344" t="str">
            <v>CITY OF SHELTON-CONTRACTACCOUNTING ADJUSTMENTSFINCHG</v>
          </cell>
          <cell r="J2344" t="str">
            <v>FINCHG</v>
          </cell>
          <cell r="K2344" t="str">
            <v>LATE FEE</v>
          </cell>
          <cell r="S2344">
            <v>0</v>
          </cell>
          <cell r="T2344">
            <v>0</v>
          </cell>
          <cell r="U2344">
            <v>0</v>
          </cell>
          <cell r="V2344">
            <v>0</v>
          </cell>
          <cell r="W2344">
            <v>-8.2100000000000009</v>
          </cell>
          <cell r="X2344">
            <v>0</v>
          </cell>
          <cell r="Y2344">
            <v>0</v>
          </cell>
          <cell r="Z2344">
            <v>0</v>
          </cell>
          <cell r="AA2344">
            <v>0</v>
          </cell>
          <cell r="AB2344">
            <v>0</v>
          </cell>
          <cell r="AC2344">
            <v>0</v>
          </cell>
          <cell r="AD2344">
            <v>0</v>
          </cell>
        </row>
        <row r="2345">
          <cell r="B2345" t="str">
            <v>CITY OF SHELTON-CONTRACTACCOUNTING ADJUSTMENTSMM</v>
          </cell>
          <cell r="J2345" t="str">
            <v>MM</v>
          </cell>
          <cell r="K2345" t="str">
            <v>MOVE MONEY</v>
          </cell>
          <cell r="S2345">
            <v>0</v>
          </cell>
          <cell r="T2345">
            <v>0</v>
          </cell>
          <cell r="U2345">
            <v>0</v>
          </cell>
          <cell r="V2345">
            <v>0</v>
          </cell>
          <cell r="W2345">
            <v>-252.85</v>
          </cell>
          <cell r="X2345">
            <v>0</v>
          </cell>
          <cell r="Y2345">
            <v>0</v>
          </cell>
          <cell r="Z2345">
            <v>0</v>
          </cell>
          <cell r="AA2345">
            <v>0</v>
          </cell>
          <cell r="AB2345">
            <v>0</v>
          </cell>
          <cell r="AC2345">
            <v>0</v>
          </cell>
          <cell r="AD2345">
            <v>0</v>
          </cell>
        </row>
        <row r="2346">
          <cell r="B2346" t="str">
            <v>CITY OF SHELTON-CONTRACTACCOUNTING ADJUSTMENTSREFUND</v>
          </cell>
          <cell r="J2346" t="str">
            <v>REFUND</v>
          </cell>
          <cell r="K2346" t="str">
            <v>REFUND</v>
          </cell>
          <cell r="S2346">
            <v>0</v>
          </cell>
          <cell r="T2346">
            <v>0</v>
          </cell>
          <cell r="U2346">
            <v>0</v>
          </cell>
          <cell r="V2346">
            <v>0</v>
          </cell>
          <cell r="W2346">
            <v>0</v>
          </cell>
          <cell r="X2346">
            <v>0</v>
          </cell>
          <cell r="Y2346">
            <v>0</v>
          </cell>
          <cell r="Z2346">
            <v>0</v>
          </cell>
          <cell r="AA2346">
            <v>0</v>
          </cell>
          <cell r="AB2346">
            <v>0</v>
          </cell>
          <cell r="AC2346">
            <v>0</v>
          </cell>
          <cell r="AD2346">
            <v>0</v>
          </cell>
        </row>
        <row r="2347">
          <cell r="B2347" t="str">
            <v>CITY OF SHELTON-CONTRACTACCOUNTING ADJUSTMENTSRETCK-LB</v>
          </cell>
          <cell r="J2347" t="str">
            <v>RETCK-LB</v>
          </cell>
          <cell r="K2347" t="str">
            <v>RETURNED CHECK - LOCKBOX</v>
          </cell>
          <cell r="S2347">
            <v>0</v>
          </cell>
          <cell r="T2347">
            <v>0</v>
          </cell>
          <cell r="U2347">
            <v>0</v>
          </cell>
          <cell r="V2347">
            <v>0</v>
          </cell>
          <cell r="W2347">
            <v>25.88</v>
          </cell>
          <cell r="X2347">
            <v>0</v>
          </cell>
          <cell r="Y2347">
            <v>0</v>
          </cell>
          <cell r="Z2347">
            <v>0</v>
          </cell>
          <cell r="AA2347">
            <v>0</v>
          </cell>
          <cell r="AB2347">
            <v>0</v>
          </cell>
          <cell r="AC2347">
            <v>0</v>
          </cell>
          <cell r="AD2347">
            <v>0</v>
          </cell>
        </row>
        <row r="2348">
          <cell r="B2348" t="str">
            <v>CITY OF SHELTON-CONTRACTCOMMERCIAL  FRONTLOADLOOSE-COMM</v>
          </cell>
          <cell r="J2348" t="str">
            <v>LOOSE-COMM</v>
          </cell>
          <cell r="K2348" t="str">
            <v>LOOSE MATERIAL - COMM</v>
          </cell>
          <cell r="S2348">
            <v>0</v>
          </cell>
          <cell r="T2348">
            <v>0</v>
          </cell>
          <cell r="U2348">
            <v>0</v>
          </cell>
          <cell r="V2348">
            <v>0</v>
          </cell>
          <cell r="W2348">
            <v>233.24</v>
          </cell>
          <cell r="X2348">
            <v>0</v>
          </cell>
          <cell r="Y2348">
            <v>0</v>
          </cell>
          <cell r="Z2348">
            <v>0</v>
          </cell>
          <cell r="AA2348">
            <v>0</v>
          </cell>
          <cell r="AB2348">
            <v>0</v>
          </cell>
          <cell r="AC2348">
            <v>0</v>
          </cell>
          <cell r="AD2348">
            <v>0</v>
          </cell>
        </row>
        <row r="2349">
          <cell r="B2349" t="str">
            <v>CITY OF SHELTON-CONTRACTCOMMERCIAL - REARLOAD300CW1</v>
          </cell>
          <cell r="J2349" t="str">
            <v>300CW1</v>
          </cell>
          <cell r="K2349" t="str">
            <v>1-300 GL CART WEEKLY SVC</v>
          </cell>
          <cell r="S2349">
            <v>0</v>
          </cell>
          <cell r="T2349">
            <v>0</v>
          </cell>
          <cell r="U2349">
            <v>0</v>
          </cell>
          <cell r="V2349">
            <v>0</v>
          </cell>
          <cell r="W2349">
            <v>41989.61</v>
          </cell>
          <cell r="X2349">
            <v>0</v>
          </cell>
          <cell r="Y2349">
            <v>0</v>
          </cell>
          <cell r="Z2349">
            <v>0</v>
          </cell>
          <cell r="AA2349">
            <v>0</v>
          </cell>
          <cell r="AB2349">
            <v>0</v>
          </cell>
          <cell r="AC2349">
            <v>0</v>
          </cell>
          <cell r="AD2349">
            <v>0</v>
          </cell>
        </row>
        <row r="2350">
          <cell r="B2350" t="str">
            <v>CITY OF SHELTON-CONTRACTCOMMERCIAL - REARLOAD64CW1</v>
          </cell>
          <cell r="J2350" t="str">
            <v>64CW1</v>
          </cell>
          <cell r="K2350" t="str">
            <v>1-64 GL CART WEEKLY SVC</v>
          </cell>
          <cell r="S2350">
            <v>0</v>
          </cell>
          <cell r="T2350">
            <v>0</v>
          </cell>
          <cell r="U2350">
            <v>0</v>
          </cell>
          <cell r="V2350">
            <v>0</v>
          </cell>
          <cell r="W2350">
            <v>1350.01</v>
          </cell>
          <cell r="X2350">
            <v>0</v>
          </cell>
          <cell r="Y2350">
            <v>0</v>
          </cell>
          <cell r="Z2350">
            <v>0</v>
          </cell>
          <cell r="AA2350">
            <v>0</v>
          </cell>
          <cell r="AB2350">
            <v>0</v>
          </cell>
          <cell r="AC2350">
            <v>0</v>
          </cell>
          <cell r="AD2350">
            <v>0</v>
          </cell>
        </row>
        <row r="2351">
          <cell r="B2351" t="str">
            <v>CITY OF SHELTON-CONTRACTCOMMERCIAL - REARLOAD96CW1</v>
          </cell>
          <cell r="J2351" t="str">
            <v>96CW1</v>
          </cell>
          <cell r="K2351" t="str">
            <v>1-96 GL CART WEEKLY SVC</v>
          </cell>
          <cell r="S2351">
            <v>0</v>
          </cell>
          <cell r="T2351">
            <v>0</v>
          </cell>
          <cell r="U2351">
            <v>0</v>
          </cell>
          <cell r="V2351">
            <v>0</v>
          </cell>
          <cell r="W2351">
            <v>3852.44</v>
          </cell>
          <cell r="X2351">
            <v>0</v>
          </cell>
          <cell r="Y2351">
            <v>0</v>
          </cell>
          <cell r="Z2351">
            <v>0</v>
          </cell>
          <cell r="AA2351">
            <v>0</v>
          </cell>
          <cell r="AB2351">
            <v>0</v>
          </cell>
          <cell r="AC2351">
            <v>0</v>
          </cell>
          <cell r="AD2351">
            <v>0</v>
          </cell>
        </row>
        <row r="2352">
          <cell r="B2352" t="str">
            <v>CITY OF SHELTON-CONTRACTCOMMERCIAL - REARLOADR1.5YDE</v>
          </cell>
          <cell r="J2352" t="str">
            <v>R1.5YDE</v>
          </cell>
          <cell r="K2352" t="str">
            <v>1.5 YD 1X EOW</v>
          </cell>
          <cell r="S2352">
            <v>0</v>
          </cell>
          <cell r="T2352">
            <v>0</v>
          </cell>
          <cell r="U2352">
            <v>0</v>
          </cell>
          <cell r="V2352">
            <v>0</v>
          </cell>
          <cell r="W2352">
            <v>40.24</v>
          </cell>
          <cell r="X2352">
            <v>0</v>
          </cell>
          <cell r="Y2352">
            <v>0</v>
          </cell>
          <cell r="Z2352">
            <v>0</v>
          </cell>
          <cell r="AA2352">
            <v>0</v>
          </cell>
          <cell r="AB2352">
            <v>0</v>
          </cell>
          <cell r="AC2352">
            <v>0</v>
          </cell>
          <cell r="AD2352">
            <v>0</v>
          </cell>
        </row>
        <row r="2353">
          <cell r="B2353" t="str">
            <v>CITY OF SHELTON-CONTRACTCOMMERCIAL - REARLOADR1.5YDRENTM</v>
          </cell>
          <cell r="J2353" t="str">
            <v>R1.5YDRENTM</v>
          </cell>
          <cell r="K2353" t="str">
            <v>1.5YD CONTAINER RENT-MTH</v>
          </cell>
          <cell r="S2353">
            <v>0</v>
          </cell>
          <cell r="T2353">
            <v>0</v>
          </cell>
          <cell r="U2353">
            <v>0</v>
          </cell>
          <cell r="V2353">
            <v>0</v>
          </cell>
          <cell r="W2353">
            <v>9.5399999999999991</v>
          </cell>
          <cell r="X2353">
            <v>0</v>
          </cell>
          <cell r="Y2353">
            <v>0</v>
          </cell>
          <cell r="Z2353">
            <v>0</v>
          </cell>
          <cell r="AA2353">
            <v>0</v>
          </cell>
          <cell r="AB2353">
            <v>0</v>
          </cell>
          <cell r="AC2353">
            <v>0</v>
          </cell>
          <cell r="AD2353">
            <v>0</v>
          </cell>
        </row>
        <row r="2354">
          <cell r="B2354" t="str">
            <v>CITY OF SHELTON-CONTRACTCOMMERCIAL - REARLOADSL096.0GEO001CGW</v>
          </cell>
          <cell r="J2354" t="str">
            <v>SL096.0GEO001CGW</v>
          </cell>
          <cell r="K2354" t="str">
            <v>96 GL EOW COM GREENWASTE</v>
          </cell>
          <cell r="S2354">
            <v>0</v>
          </cell>
          <cell r="T2354">
            <v>0</v>
          </cell>
          <cell r="U2354">
            <v>0</v>
          </cell>
          <cell r="V2354">
            <v>0</v>
          </cell>
          <cell r="W2354">
            <v>100.57</v>
          </cell>
          <cell r="X2354">
            <v>0</v>
          </cell>
          <cell r="Y2354">
            <v>0</v>
          </cell>
          <cell r="Z2354">
            <v>0</v>
          </cell>
          <cell r="AA2354">
            <v>0</v>
          </cell>
          <cell r="AB2354">
            <v>0</v>
          </cell>
          <cell r="AC2354">
            <v>0</v>
          </cell>
          <cell r="AD2354">
            <v>0</v>
          </cell>
        </row>
        <row r="2355">
          <cell r="B2355" t="str">
            <v>CITY OF SHELTON-CONTRACTCOMMERCIAL - REARLOADUNLOCKREF</v>
          </cell>
          <cell r="J2355" t="str">
            <v>UNLOCKREF</v>
          </cell>
          <cell r="K2355" t="str">
            <v>UNLOCK / UNLATCH REFUSE</v>
          </cell>
          <cell r="S2355">
            <v>0</v>
          </cell>
          <cell r="T2355">
            <v>0</v>
          </cell>
          <cell r="U2355">
            <v>0</v>
          </cell>
          <cell r="V2355">
            <v>0</v>
          </cell>
          <cell r="W2355">
            <v>346.43</v>
          </cell>
          <cell r="X2355">
            <v>0</v>
          </cell>
          <cell r="Y2355">
            <v>0</v>
          </cell>
          <cell r="Z2355">
            <v>0</v>
          </cell>
          <cell r="AA2355">
            <v>0</v>
          </cell>
          <cell r="AB2355">
            <v>0</v>
          </cell>
          <cell r="AC2355">
            <v>0</v>
          </cell>
          <cell r="AD2355">
            <v>0</v>
          </cell>
        </row>
        <row r="2356">
          <cell r="B2356" t="str">
            <v>CITY OF SHELTON-CONTRACTCOMMERCIAL - REARLOADEP300-COM</v>
          </cell>
          <cell r="J2356" t="str">
            <v>EP300-COM</v>
          </cell>
          <cell r="K2356" t="str">
            <v>EXTRA PICKUP 300 GL - COM</v>
          </cell>
          <cell r="S2356">
            <v>0</v>
          </cell>
          <cell r="T2356">
            <v>0</v>
          </cell>
          <cell r="U2356">
            <v>0</v>
          </cell>
          <cell r="V2356">
            <v>0</v>
          </cell>
          <cell r="W2356">
            <v>300.60000000000002</v>
          </cell>
          <cell r="X2356">
            <v>0</v>
          </cell>
          <cell r="Y2356">
            <v>0</v>
          </cell>
          <cell r="Z2356">
            <v>0</v>
          </cell>
          <cell r="AA2356">
            <v>0</v>
          </cell>
          <cell r="AB2356">
            <v>0</v>
          </cell>
          <cell r="AC2356">
            <v>0</v>
          </cell>
          <cell r="AD2356">
            <v>0</v>
          </cell>
        </row>
        <row r="2357">
          <cell r="B2357" t="str">
            <v>CITY OF SHELTON-CONTRACTCOMMERCIAL - REARLOADEP64-COM</v>
          </cell>
          <cell r="J2357" t="str">
            <v>EP64-COM</v>
          </cell>
          <cell r="K2357" t="str">
            <v>EXTRA PICKUP 64 GL - COM</v>
          </cell>
          <cell r="S2357">
            <v>0</v>
          </cell>
          <cell r="T2357">
            <v>0</v>
          </cell>
          <cell r="U2357">
            <v>0</v>
          </cell>
          <cell r="V2357">
            <v>0</v>
          </cell>
          <cell r="W2357">
            <v>310.62</v>
          </cell>
          <cell r="X2357">
            <v>0</v>
          </cell>
          <cell r="Y2357">
            <v>0</v>
          </cell>
          <cell r="Z2357">
            <v>0</v>
          </cell>
          <cell r="AA2357">
            <v>0</v>
          </cell>
          <cell r="AB2357">
            <v>0</v>
          </cell>
          <cell r="AC2357">
            <v>0</v>
          </cell>
          <cell r="AD2357">
            <v>0</v>
          </cell>
        </row>
        <row r="2358">
          <cell r="B2358" t="str">
            <v>CITY OF SHELTON-CONTRACTCOMMERCIAL - REARLOADEP96-COM</v>
          </cell>
          <cell r="J2358" t="str">
            <v>EP96-COM</v>
          </cell>
          <cell r="K2358" t="str">
            <v>EXTRA PICKUP 96 GL - COM</v>
          </cell>
          <cell r="S2358">
            <v>0</v>
          </cell>
          <cell r="T2358">
            <v>0</v>
          </cell>
          <cell r="U2358">
            <v>0</v>
          </cell>
          <cell r="V2358">
            <v>0</v>
          </cell>
          <cell r="W2358">
            <v>130.9</v>
          </cell>
          <cell r="X2358">
            <v>0</v>
          </cell>
          <cell r="Y2358">
            <v>0</v>
          </cell>
          <cell r="Z2358">
            <v>0</v>
          </cell>
          <cell r="AA2358">
            <v>0</v>
          </cell>
          <cell r="AB2358">
            <v>0</v>
          </cell>
          <cell r="AC2358">
            <v>0</v>
          </cell>
          <cell r="AD2358">
            <v>0</v>
          </cell>
        </row>
        <row r="2359">
          <cell r="B2359" t="str">
            <v>CITY OF SHELTON-CONTRACTCOMMERCIAL - REARLOADROLLOUTOC</v>
          </cell>
          <cell r="J2359" t="str">
            <v>ROLLOUTOC</v>
          </cell>
          <cell r="K2359" t="str">
            <v>ROLL OUT</v>
          </cell>
          <cell r="S2359">
            <v>0</v>
          </cell>
          <cell r="T2359">
            <v>0</v>
          </cell>
          <cell r="U2359">
            <v>0</v>
          </cell>
          <cell r="V2359">
            <v>0</v>
          </cell>
          <cell r="W2359">
            <v>24.01</v>
          </cell>
          <cell r="X2359">
            <v>0</v>
          </cell>
          <cell r="Y2359">
            <v>0</v>
          </cell>
          <cell r="Z2359">
            <v>0</v>
          </cell>
          <cell r="AA2359">
            <v>0</v>
          </cell>
          <cell r="AB2359">
            <v>0</v>
          </cell>
          <cell r="AC2359">
            <v>0</v>
          </cell>
          <cell r="AD2359">
            <v>0</v>
          </cell>
        </row>
        <row r="2360">
          <cell r="B2360" t="str">
            <v>CITY OF SHELTON-CONTRACTCOMMERCIAL - REARLOADUNLOCKREF</v>
          </cell>
          <cell r="J2360" t="str">
            <v>UNLOCKREF</v>
          </cell>
          <cell r="K2360" t="str">
            <v>UNLOCK / UNLATCH REFUSE</v>
          </cell>
          <cell r="S2360">
            <v>0</v>
          </cell>
          <cell r="T2360">
            <v>0</v>
          </cell>
          <cell r="U2360">
            <v>0</v>
          </cell>
          <cell r="V2360">
            <v>0</v>
          </cell>
          <cell r="W2360">
            <v>-6.86</v>
          </cell>
          <cell r="X2360">
            <v>0</v>
          </cell>
          <cell r="Y2360">
            <v>0</v>
          </cell>
          <cell r="Z2360">
            <v>0</v>
          </cell>
          <cell r="AA2360">
            <v>0</v>
          </cell>
          <cell r="AB2360">
            <v>0</v>
          </cell>
          <cell r="AC2360">
            <v>0</v>
          </cell>
          <cell r="AD2360">
            <v>0</v>
          </cell>
        </row>
        <row r="2361">
          <cell r="B2361" t="str">
            <v>CITY OF SHELTON-CONTRACTPAYMENTSCC-KOL</v>
          </cell>
          <cell r="J2361" t="str">
            <v>CC-KOL</v>
          </cell>
          <cell r="K2361" t="str">
            <v>ONLINE PAYMENT-CC</v>
          </cell>
          <cell r="S2361">
            <v>0</v>
          </cell>
          <cell r="T2361">
            <v>0</v>
          </cell>
          <cell r="U2361">
            <v>0</v>
          </cell>
          <cell r="V2361">
            <v>0</v>
          </cell>
          <cell r="W2361">
            <v>-42245.23</v>
          </cell>
          <cell r="X2361">
            <v>0</v>
          </cell>
          <cell r="Y2361">
            <v>0</v>
          </cell>
          <cell r="Z2361">
            <v>0</v>
          </cell>
          <cell r="AA2361">
            <v>0</v>
          </cell>
          <cell r="AB2361">
            <v>0</v>
          </cell>
          <cell r="AC2361">
            <v>0</v>
          </cell>
          <cell r="AD2361">
            <v>0</v>
          </cell>
        </row>
        <row r="2362">
          <cell r="B2362" t="str">
            <v>CITY OF SHELTON-CONTRACTPAYMENTSPAY</v>
          </cell>
          <cell r="J2362" t="str">
            <v>PAY</v>
          </cell>
          <cell r="K2362" t="str">
            <v>PAYMENT-THANK YOU!</v>
          </cell>
          <cell r="S2362">
            <v>0</v>
          </cell>
          <cell r="T2362">
            <v>0</v>
          </cell>
          <cell r="U2362">
            <v>0</v>
          </cell>
          <cell r="V2362">
            <v>0</v>
          </cell>
          <cell r="W2362">
            <v>-39817.379999999997</v>
          </cell>
          <cell r="X2362">
            <v>0</v>
          </cell>
          <cell r="Y2362">
            <v>0</v>
          </cell>
          <cell r="Z2362">
            <v>0</v>
          </cell>
          <cell r="AA2362">
            <v>0</v>
          </cell>
          <cell r="AB2362">
            <v>0</v>
          </cell>
          <cell r="AC2362">
            <v>0</v>
          </cell>
          <cell r="AD2362">
            <v>0</v>
          </cell>
        </row>
        <row r="2363">
          <cell r="B2363" t="str">
            <v>CITY OF SHELTON-CONTRACTPAYMENTSPAY EFT</v>
          </cell>
          <cell r="J2363" t="str">
            <v>PAY EFT</v>
          </cell>
          <cell r="K2363" t="str">
            <v>ELECTRONIC PAYMENT</v>
          </cell>
          <cell r="S2363">
            <v>0</v>
          </cell>
          <cell r="T2363">
            <v>0</v>
          </cell>
          <cell r="U2363">
            <v>0</v>
          </cell>
          <cell r="V2363">
            <v>0</v>
          </cell>
          <cell r="W2363">
            <v>-379.29</v>
          </cell>
          <cell r="X2363">
            <v>0</v>
          </cell>
          <cell r="Y2363">
            <v>0</v>
          </cell>
          <cell r="Z2363">
            <v>0</v>
          </cell>
          <cell r="AA2363">
            <v>0</v>
          </cell>
          <cell r="AB2363">
            <v>0</v>
          </cell>
          <cell r="AC2363">
            <v>0</v>
          </cell>
          <cell r="AD2363">
            <v>0</v>
          </cell>
        </row>
        <row r="2364">
          <cell r="B2364" t="str">
            <v>CITY OF SHELTON-CONTRACTPAYMENTSPAY ICT</v>
          </cell>
          <cell r="J2364" t="str">
            <v>PAY ICT</v>
          </cell>
          <cell r="K2364" t="str">
            <v>I/C PAYMENT THANK YOU!</v>
          </cell>
          <cell r="S2364">
            <v>0</v>
          </cell>
          <cell r="T2364">
            <v>0</v>
          </cell>
          <cell r="U2364">
            <v>0</v>
          </cell>
          <cell r="V2364">
            <v>0</v>
          </cell>
          <cell r="W2364">
            <v>-1252.5999999999999</v>
          </cell>
          <cell r="X2364">
            <v>0</v>
          </cell>
          <cell r="Y2364">
            <v>0</v>
          </cell>
          <cell r="Z2364">
            <v>0</v>
          </cell>
          <cell r="AA2364">
            <v>0</v>
          </cell>
          <cell r="AB2364">
            <v>0</v>
          </cell>
          <cell r="AC2364">
            <v>0</v>
          </cell>
          <cell r="AD2364">
            <v>0</v>
          </cell>
        </row>
        <row r="2365">
          <cell r="B2365" t="str">
            <v>CITY OF SHELTON-CONTRACTPAYMENTSPAY-CFREE</v>
          </cell>
          <cell r="J2365" t="str">
            <v>PAY-CFREE</v>
          </cell>
          <cell r="K2365" t="str">
            <v>PAYMENT-THANK YOU</v>
          </cell>
          <cell r="S2365">
            <v>0</v>
          </cell>
          <cell r="T2365">
            <v>0</v>
          </cell>
          <cell r="U2365">
            <v>0</v>
          </cell>
          <cell r="V2365">
            <v>0</v>
          </cell>
          <cell r="W2365">
            <v>-6929.85</v>
          </cell>
          <cell r="X2365">
            <v>0</v>
          </cell>
          <cell r="Y2365">
            <v>0</v>
          </cell>
          <cell r="Z2365">
            <v>0</v>
          </cell>
          <cell r="AA2365">
            <v>0</v>
          </cell>
          <cell r="AB2365">
            <v>0</v>
          </cell>
          <cell r="AC2365">
            <v>0</v>
          </cell>
          <cell r="AD2365">
            <v>0</v>
          </cell>
        </row>
        <row r="2366">
          <cell r="B2366" t="str">
            <v>CITY OF SHELTON-CONTRACTPAYMENTSPAY-KOL</v>
          </cell>
          <cell r="J2366" t="str">
            <v>PAY-KOL</v>
          </cell>
          <cell r="K2366" t="str">
            <v>PAYMENT-THANK YOU - OL</v>
          </cell>
          <cell r="S2366">
            <v>0</v>
          </cell>
          <cell r="T2366">
            <v>0</v>
          </cell>
          <cell r="U2366">
            <v>0</v>
          </cell>
          <cell r="V2366">
            <v>0</v>
          </cell>
          <cell r="W2366">
            <v>-12499.05</v>
          </cell>
          <cell r="X2366">
            <v>0</v>
          </cell>
          <cell r="Y2366">
            <v>0</v>
          </cell>
          <cell r="Z2366">
            <v>0</v>
          </cell>
          <cell r="AA2366">
            <v>0</v>
          </cell>
          <cell r="AB2366">
            <v>0</v>
          </cell>
          <cell r="AC2366">
            <v>0</v>
          </cell>
          <cell r="AD2366">
            <v>0</v>
          </cell>
        </row>
        <row r="2367">
          <cell r="B2367" t="str">
            <v>CITY OF SHELTON-CONTRACTPAYMENTSPAY-NATL</v>
          </cell>
          <cell r="J2367" t="str">
            <v>PAY-NATL</v>
          </cell>
          <cell r="K2367" t="str">
            <v>PAYMENT THANK YOU</v>
          </cell>
          <cell r="S2367">
            <v>0</v>
          </cell>
          <cell r="T2367">
            <v>0</v>
          </cell>
          <cell r="U2367">
            <v>0</v>
          </cell>
          <cell r="V2367">
            <v>0</v>
          </cell>
          <cell r="W2367">
            <v>-124.53</v>
          </cell>
          <cell r="X2367">
            <v>0</v>
          </cell>
          <cell r="Y2367">
            <v>0</v>
          </cell>
          <cell r="Z2367">
            <v>0</v>
          </cell>
          <cell r="AA2367">
            <v>0</v>
          </cell>
          <cell r="AB2367">
            <v>0</v>
          </cell>
          <cell r="AC2367">
            <v>0</v>
          </cell>
          <cell r="AD2367">
            <v>0</v>
          </cell>
        </row>
        <row r="2368">
          <cell r="B2368" t="str">
            <v>CITY OF SHELTON-CONTRACTPAYMENTSPAY-OAK</v>
          </cell>
          <cell r="J2368" t="str">
            <v>PAY-OAK</v>
          </cell>
          <cell r="K2368" t="str">
            <v>OAKLEAF PAYMENT</v>
          </cell>
          <cell r="S2368">
            <v>0</v>
          </cell>
          <cell r="T2368">
            <v>0</v>
          </cell>
          <cell r="U2368">
            <v>0</v>
          </cell>
          <cell r="V2368">
            <v>0</v>
          </cell>
          <cell r="W2368">
            <v>-522.21</v>
          </cell>
          <cell r="X2368">
            <v>0</v>
          </cell>
          <cell r="Y2368">
            <v>0</v>
          </cell>
          <cell r="Z2368">
            <v>0</v>
          </cell>
          <cell r="AA2368">
            <v>0</v>
          </cell>
          <cell r="AB2368">
            <v>0</v>
          </cell>
          <cell r="AC2368">
            <v>0</v>
          </cell>
          <cell r="AD2368">
            <v>0</v>
          </cell>
        </row>
        <row r="2369">
          <cell r="B2369" t="str">
            <v>CITY OF SHELTON-CONTRACTPAYMENTSPAY-RPPS</v>
          </cell>
          <cell r="J2369" t="str">
            <v>PAY-RPPS</v>
          </cell>
          <cell r="K2369" t="str">
            <v>RPSS PAYMENT</v>
          </cell>
          <cell r="S2369">
            <v>0</v>
          </cell>
          <cell r="T2369">
            <v>0</v>
          </cell>
          <cell r="U2369">
            <v>0</v>
          </cell>
          <cell r="V2369">
            <v>0</v>
          </cell>
          <cell r="W2369">
            <v>-360.2</v>
          </cell>
          <cell r="X2369">
            <v>0</v>
          </cell>
          <cell r="Y2369">
            <v>0</v>
          </cell>
          <cell r="Z2369">
            <v>0</v>
          </cell>
          <cell r="AA2369">
            <v>0</v>
          </cell>
          <cell r="AB2369">
            <v>0</v>
          </cell>
          <cell r="AC2369">
            <v>0</v>
          </cell>
          <cell r="AD2369">
            <v>0</v>
          </cell>
        </row>
        <row r="2370">
          <cell r="B2370" t="str">
            <v>CITY OF SHELTON-CONTRACTPAYMENTSPAYL</v>
          </cell>
          <cell r="J2370" t="str">
            <v>PAYL</v>
          </cell>
          <cell r="K2370" t="str">
            <v>PAYMENT-THANK YOU!</v>
          </cell>
          <cell r="S2370">
            <v>0</v>
          </cell>
          <cell r="T2370">
            <v>0</v>
          </cell>
          <cell r="U2370">
            <v>0</v>
          </cell>
          <cell r="V2370">
            <v>0</v>
          </cell>
          <cell r="W2370">
            <v>-47838.07</v>
          </cell>
          <cell r="X2370">
            <v>0</v>
          </cell>
          <cell r="Y2370">
            <v>0</v>
          </cell>
          <cell r="Z2370">
            <v>0</v>
          </cell>
          <cell r="AA2370">
            <v>0</v>
          </cell>
          <cell r="AB2370">
            <v>0</v>
          </cell>
          <cell r="AC2370">
            <v>0</v>
          </cell>
          <cell r="AD2370">
            <v>0</v>
          </cell>
        </row>
        <row r="2371">
          <cell r="B2371" t="str">
            <v>CITY OF SHELTON-CONTRACTPAYMENTSPAYMET</v>
          </cell>
          <cell r="J2371" t="str">
            <v>PAYMET</v>
          </cell>
          <cell r="K2371" t="str">
            <v>METAVANTE ONLINE PAYMENT</v>
          </cell>
          <cell r="S2371">
            <v>0</v>
          </cell>
          <cell r="T2371">
            <v>0</v>
          </cell>
          <cell r="U2371">
            <v>0</v>
          </cell>
          <cell r="V2371">
            <v>0</v>
          </cell>
          <cell r="W2371">
            <v>-2070.11</v>
          </cell>
          <cell r="X2371">
            <v>0</v>
          </cell>
          <cell r="Y2371">
            <v>0</v>
          </cell>
          <cell r="Z2371">
            <v>0</v>
          </cell>
          <cell r="AA2371">
            <v>0</v>
          </cell>
          <cell r="AB2371">
            <v>0</v>
          </cell>
          <cell r="AC2371">
            <v>0</v>
          </cell>
          <cell r="AD2371">
            <v>0</v>
          </cell>
        </row>
        <row r="2372">
          <cell r="B2372" t="str">
            <v>CITY OF SHELTON-CONTRACTPAYMENTSRET-KOL</v>
          </cell>
          <cell r="J2372" t="str">
            <v>RET-KOL</v>
          </cell>
          <cell r="K2372" t="str">
            <v>ONLINE PAYMENT RETURN</v>
          </cell>
          <cell r="S2372">
            <v>0</v>
          </cell>
          <cell r="T2372">
            <v>0</v>
          </cell>
          <cell r="U2372">
            <v>0</v>
          </cell>
          <cell r="V2372">
            <v>0</v>
          </cell>
          <cell r="W2372">
            <v>244.41</v>
          </cell>
          <cell r="X2372">
            <v>0</v>
          </cell>
          <cell r="Y2372">
            <v>0</v>
          </cell>
          <cell r="Z2372">
            <v>0</v>
          </cell>
          <cell r="AA2372">
            <v>0</v>
          </cell>
          <cell r="AB2372">
            <v>0</v>
          </cell>
          <cell r="AC2372">
            <v>0</v>
          </cell>
          <cell r="AD2372">
            <v>0</v>
          </cell>
        </row>
        <row r="2373">
          <cell r="B2373" t="str">
            <v>CITY OF SHELTON-CONTRACTRESIDENTIAL300RW1</v>
          </cell>
          <cell r="J2373" t="str">
            <v>300RW1</v>
          </cell>
          <cell r="K2373" t="str">
            <v>1-300 GL CART WEEKLY SVC</v>
          </cell>
          <cell r="S2373">
            <v>0</v>
          </cell>
          <cell r="T2373">
            <v>0</v>
          </cell>
          <cell r="U2373">
            <v>0</v>
          </cell>
          <cell r="V2373">
            <v>0</v>
          </cell>
          <cell r="W2373">
            <v>10235.540000000001</v>
          </cell>
          <cell r="X2373">
            <v>0</v>
          </cell>
          <cell r="Y2373">
            <v>0</v>
          </cell>
          <cell r="Z2373">
            <v>0</v>
          </cell>
          <cell r="AA2373">
            <v>0</v>
          </cell>
          <cell r="AB2373">
            <v>0</v>
          </cell>
          <cell r="AC2373">
            <v>0</v>
          </cell>
          <cell r="AD2373">
            <v>0</v>
          </cell>
        </row>
        <row r="2374">
          <cell r="B2374" t="str">
            <v>CITY OF SHELTON-CONTRACTRESIDENTIAL35RE1</v>
          </cell>
          <cell r="J2374" t="str">
            <v>35RE1</v>
          </cell>
          <cell r="K2374" t="str">
            <v>1-35 GAL CART EOW SVC</v>
          </cell>
          <cell r="S2374">
            <v>0</v>
          </cell>
          <cell r="T2374">
            <v>0</v>
          </cell>
          <cell r="U2374">
            <v>0</v>
          </cell>
          <cell r="V2374">
            <v>0</v>
          </cell>
          <cell r="W2374">
            <v>6162.16</v>
          </cell>
          <cell r="X2374">
            <v>0</v>
          </cell>
          <cell r="Y2374">
            <v>0</v>
          </cell>
          <cell r="Z2374">
            <v>0</v>
          </cell>
          <cell r="AA2374">
            <v>0</v>
          </cell>
          <cell r="AB2374">
            <v>0</v>
          </cell>
          <cell r="AC2374">
            <v>0</v>
          </cell>
          <cell r="AD2374">
            <v>0</v>
          </cell>
        </row>
        <row r="2375">
          <cell r="B2375" t="str">
            <v>CITY OF SHELTON-CONTRACTRESIDENTIAL35RE1RR</v>
          </cell>
          <cell r="J2375" t="str">
            <v>35RE1RR</v>
          </cell>
          <cell r="K2375" t="str">
            <v>1-35 GL CART EOW REDUCED RATE</v>
          </cell>
          <cell r="S2375">
            <v>0</v>
          </cell>
          <cell r="T2375">
            <v>0</v>
          </cell>
          <cell r="U2375">
            <v>0</v>
          </cell>
          <cell r="V2375">
            <v>0</v>
          </cell>
          <cell r="W2375">
            <v>823.56</v>
          </cell>
          <cell r="X2375">
            <v>0</v>
          </cell>
          <cell r="Y2375">
            <v>0</v>
          </cell>
          <cell r="Z2375">
            <v>0</v>
          </cell>
          <cell r="AA2375">
            <v>0</v>
          </cell>
          <cell r="AB2375">
            <v>0</v>
          </cell>
          <cell r="AC2375">
            <v>0</v>
          </cell>
          <cell r="AD2375">
            <v>0</v>
          </cell>
        </row>
        <row r="2376">
          <cell r="B2376" t="str">
            <v>CITY OF SHELTON-CONTRACTRESIDENTIAL64RE1</v>
          </cell>
          <cell r="J2376" t="str">
            <v>64RE1</v>
          </cell>
          <cell r="K2376" t="str">
            <v>1-64 GAL EOW</v>
          </cell>
          <cell r="S2376">
            <v>0</v>
          </cell>
          <cell r="T2376">
            <v>0</v>
          </cell>
          <cell r="U2376">
            <v>0</v>
          </cell>
          <cell r="V2376">
            <v>0</v>
          </cell>
          <cell r="W2376">
            <v>21939.360000000001</v>
          </cell>
          <cell r="X2376">
            <v>0</v>
          </cell>
          <cell r="Y2376">
            <v>0</v>
          </cell>
          <cell r="Z2376">
            <v>0</v>
          </cell>
          <cell r="AA2376">
            <v>0</v>
          </cell>
          <cell r="AB2376">
            <v>0</v>
          </cell>
          <cell r="AC2376">
            <v>0</v>
          </cell>
          <cell r="AD2376">
            <v>0</v>
          </cell>
        </row>
        <row r="2377">
          <cell r="B2377" t="str">
            <v>CITY OF SHELTON-CONTRACTRESIDENTIAL64RE1RR</v>
          </cell>
          <cell r="J2377" t="str">
            <v>64RE1RR</v>
          </cell>
          <cell r="K2377" t="str">
            <v>1-64 GL CART EOW REDUCED RATE</v>
          </cell>
          <cell r="S2377">
            <v>0</v>
          </cell>
          <cell r="T2377">
            <v>0</v>
          </cell>
          <cell r="U2377">
            <v>0</v>
          </cell>
          <cell r="V2377">
            <v>0</v>
          </cell>
          <cell r="W2377">
            <v>1436.7</v>
          </cell>
          <cell r="X2377">
            <v>0</v>
          </cell>
          <cell r="Y2377">
            <v>0</v>
          </cell>
          <cell r="Z2377">
            <v>0</v>
          </cell>
          <cell r="AA2377">
            <v>0</v>
          </cell>
          <cell r="AB2377">
            <v>0</v>
          </cell>
          <cell r="AC2377">
            <v>0</v>
          </cell>
          <cell r="AD2377">
            <v>0</v>
          </cell>
        </row>
        <row r="2378">
          <cell r="B2378" t="str">
            <v>CITY OF SHELTON-CONTRACTRESIDENTIAL64RW1</v>
          </cell>
          <cell r="J2378" t="str">
            <v>64RW1</v>
          </cell>
          <cell r="K2378" t="str">
            <v>1-64 GAL CART WEEKLY SVC</v>
          </cell>
          <cell r="S2378">
            <v>0</v>
          </cell>
          <cell r="T2378">
            <v>0</v>
          </cell>
          <cell r="U2378">
            <v>0</v>
          </cell>
          <cell r="V2378">
            <v>0</v>
          </cell>
          <cell r="W2378">
            <v>2450.0500000000002</v>
          </cell>
          <cell r="X2378">
            <v>0</v>
          </cell>
          <cell r="Y2378">
            <v>0</v>
          </cell>
          <cell r="Z2378">
            <v>0</v>
          </cell>
          <cell r="AA2378">
            <v>0</v>
          </cell>
          <cell r="AB2378">
            <v>0</v>
          </cell>
          <cell r="AC2378">
            <v>0</v>
          </cell>
          <cell r="AD2378">
            <v>0</v>
          </cell>
        </row>
        <row r="2379">
          <cell r="B2379" t="str">
            <v>CITY OF SHELTON-CONTRACTRESIDENTIAL64RW1RR</v>
          </cell>
          <cell r="J2379" t="str">
            <v>64RW1RR</v>
          </cell>
          <cell r="K2379" t="str">
            <v>1-64 GL CART WKLY REDUCED RATE</v>
          </cell>
          <cell r="S2379">
            <v>0</v>
          </cell>
          <cell r="T2379">
            <v>0</v>
          </cell>
          <cell r="U2379">
            <v>0</v>
          </cell>
          <cell r="V2379">
            <v>0</v>
          </cell>
          <cell r="W2379">
            <v>122.2</v>
          </cell>
          <cell r="X2379">
            <v>0</v>
          </cell>
          <cell r="Y2379">
            <v>0</v>
          </cell>
          <cell r="Z2379">
            <v>0</v>
          </cell>
          <cell r="AA2379">
            <v>0</v>
          </cell>
          <cell r="AB2379">
            <v>0</v>
          </cell>
          <cell r="AC2379">
            <v>0</v>
          </cell>
          <cell r="AD2379">
            <v>0</v>
          </cell>
        </row>
        <row r="2380">
          <cell r="B2380" t="str">
            <v>CITY OF SHELTON-CONTRACTRESIDENTIAL96RE1</v>
          </cell>
          <cell r="J2380" t="str">
            <v>96RE1</v>
          </cell>
          <cell r="K2380" t="str">
            <v>1-96 GAL EOW</v>
          </cell>
          <cell r="S2380">
            <v>0</v>
          </cell>
          <cell r="T2380">
            <v>0</v>
          </cell>
          <cell r="U2380">
            <v>0</v>
          </cell>
          <cell r="V2380">
            <v>0</v>
          </cell>
          <cell r="W2380">
            <v>12979.46</v>
          </cell>
          <cell r="X2380">
            <v>0</v>
          </cell>
          <cell r="Y2380">
            <v>0</v>
          </cell>
          <cell r="Z2380">
            <v>0</v>
          </cell>
          <cell r="AA2380">
            <v>0</v>
          </cell>
          <cell r="AB2380">
            <v>0</v>
          </cell>
          <cell r="AC2380">
            <v>0</v>
          </cell>
          <cell r="AD2380">
            <v>0</v>
          </cell>
        </row>
        <row r="2381">
          <cell r="B2381" t="str">
            <v>CITY OF SHELTON-CONTRACTRESIDENTIAL96RE1RR</v>
          </cell>
          <cell r="J2381" t="str">
            <v>96RE1RR</v>
          </cell>
          <cell r="K2381" t="str">
            <v>1-96 GL CART EOW REDUCED RATE</v>
          </cell>
          <cell r="S2381">
            <v>0</v>
          </cell>
          <cell r="T2381">
            <v>0</v>
          </cell>
          <cell r="U2381">
            <v>0</v>
          </cell>
          <cell r="V2381">
            <v>0</v>
          </cell>
          <cell r="W2381">
            <v>569.12</v>
          </cell>
          <cell r="X2381">
            <v>0</v>
          </cell>
          <cell r="Y2381">
            <v>0</v>
          </cell>
          <cell r="Z2381">
            <v>0</v>
          </cell>
          <cell r="AA2381">
            <v>0</v>
          </cell>
          <cell r="AB2381">
            <v>0</v>
          </cell>
          <cell r="AC2381">
            <v>0</v>
          </cell>
          <cell r="AD2381">
            <v>0</v>
          </cell>
        </row>
        <row r="2382">
          <cell r="B2382" t="str">
            <v>CITY OF SHELTON-CONTRACTRESIDENTIAL96RW1</v>
          </cell>
          <cell r="J2382" t="str">
            <v>96RW1</v>
          </cell>
          <cell r="K2382" t="str">
            <v>1-96 GAL CART WEEKLY SVC</v>
          </cell>
          <cell r="S2382">
            <v>0</v>
          </cell>
          <cell r="T2382">
            <v>0</v>
          </cell>
          <cell r="U2382">
            <v>0</v>
          </cell>
          <cell r="V2382">
            <v>0</v>
          </cell>
          <cell r="W2382">
            <v>1952.37</v>
          </cell>
          <cell r="X2382">
            <v>0</v>
          </cell>
          <cell r="Y2382">
            <v>0</v>
          </cell>
          <cell r="Z2382">
            <v>0</v>
          </cell>
          <cell r="AA2382">
            <v>0</v>
          </cell>
          <cell r="AB2382">
            <v>0</v>
          </cell>
          <cell r="AC2382">
            <v>0</v>
          </cell>
          <cell r="AD2382">
            <v>0</v>
          </cell>
        </row>
        <row r="2383">
          <cell r="B2383" t="str">
            <v>CITY OF SHELTON-CONTRACTRESIDENTIAL96RW1RR</v>
          </cell>
          <cell r="J2383" t="str">
            <v>96RW1RR</v>
          </cell>
          <cell r="K2383" t="str">
            <v>1-96 GL CART WKLY REDUCED RATE</v>
          </cell>
          <cell r="S2383">
            <v>0</v>
          </cell>
          <cell r="T2383">
            <v>0</v>
          </cell>
          <cell r="U2383">
            <v>0</v>
          </cell>
          <cell r="V2383">
            <v>0</v>
          </cell>
          <cell r="W2383">
            <v>68.599999999999994</v>
          </cell>
          <cell r="X2383">
            <v>0</v>
          </cell>
          <cell r="Y2383">
            <v>0</v>
          </cell>
          <cell r="Z2383">
            <v>0</v>
          </cell>
          <cell r="AA2383">
            <v>0</v>
          </cell>
          <cell r="AB2383">
            <v>0</v>
          </cell>
          <cell r="AC2383">
            <v>0</v>
          </cell>
          <cell r="AD2383">
            <v>0</v>
          </cell>
        </row>
        <row r="2384">
          <cell r="B2384" t="str">
            <v>CITY OF SHELTON-CONTRACTRESIDENTIALMINSVC-RESI</v>
          </cell>
          <cell r="J2384" t="str">
            <v>MINSVC-RESI</v>
          </cell>
          <cell r="K2384" t="str">
            <v>MINIMUM SERVICE</v>
          </cell>
          <cell r="S2384">
            <v>0</v>
          </cell>
          <cell r="T2384">
            <v>0</v>
          </cell>
          <cell r="U2384">
            <v>0</v>
          </cell>
          <cell r="V2384">
            <v>0</v>
          </cell>
          <cell r="W2384">
            <v>163.03</v>
          </cell>
          <cell r="X2384">
            <v>0</v>
          </cell>
          <cell r="Y2384">
            <v>0</v>
          </cell>
          <cell r="Z2384">
            <v>0</v>
          </cell>
          <cell r="AA2384">
            <v>0</v>
          </cell>
          <cell r="AB2384">
            <v>0</v>
          </cell>
          <cell r="AC2384">
            <v>0</v>
          </cell>
          <cell r="AD2384">
            <v>0</v>
          </cell>
        </row>
        <row r="2385">
          <cell r="B2385" t="str">
            <v>CITY OF SHELTON-CONTRACTRESIDENTIALROLLOUT 5-25</v>
          </cell>
          <cell r="J2385" t="str">
            <v>ROLLOUT 5-25</v>
          </cell>
          <cell r="K2385" t="str">
            <v>ROLL OUT FEE 5 - 25 FT</v>
          </cell>
          <cell r="S2385">
            <v>0</v>
          </cell>
          <cell r="T2385">
            <v>0</v>
          </cell>
          <cell r="U2385">
            <v>0</v>
          </cell>
          <cell r="V2385">
            <v>0</v>
          </cell>
          <cell r="W2385">
            <v>13.72</v>
          </cell>
          <cell r="X2385">
            <v>0</v>
          </cell>
          <cell r="Y2385">
            <v>0</v>
          </cell>
          <cell r="Z2385">
            <v>0</v>
          </cell>
          <cell r="AA2385">
            <v>0</v>
          </cell>
          <cell r="AB2385">
            <v>0</v>
          </cell>
          <cell r="AC2385">
            <v>0</v>
          </cell>
          <cell r="AD2385">
            <v>0</v>
          </cell>
        </row>
        <row r="2386">
          <cell r="B2386" t="str">
            <v>CITY OF SHELTON-CONTRACTRESIDENTIALSL096.0GEO001GW</v>
          </cell>
          <cell r="J2386" t="str">
            <v>SL096.0GEO001GW</v>
          </cell>
          <cell r="K2386" t="str">
            <v>SL 96 GL EOW GREENWASTE 1</v>
          </cell>
          <cell r="S2386">
            <v>0</v>
          </cell>
          <cell r="T2386">
            <v>0</v>
          </cell>
          <cell r="U2386">
            <v>0</v>
          </cell>
          <cell r="V2386">
            <v>0</v>
          </cell>
          <cell r="W2386">
            <v>2522.41</v>
          </cell>
          <cell r="X2386">
            <v>0</v>
          </cell>
          <cell r="Y2386">
            <v>0</v>
          </cell>
          <cell r="Z2386">
            <v>0</v>
          </cell>
          <cell r="AA2386">
            <v>0</v>
          </cell>
          <cell r="AB2386">
            <v>0</v>
          </cell>
          <cell r="AC2386">
            <v>0</v>
          </cell>
          <cell r="AD2386">
            <v>0</v>
          </cell>
        </row>
        <row r="2387">
          <cell r="B2387" t="str">
            <v>CITY OF SHELTON-CONTRACTRESIDENTIAL35RE1</v>
          </cell>
          <cell r="J2387" t="str">
            <v>35RE1</v>
          </cell>
          <cell r="K2387" t="str">
            <v>1-35 GAL CART EOW SVC</v>
          </cell>
          <cell r="S2387">
            <v>0</v>
          </cell>
          <cell r="T2387">
            <v>0</v>
          </cell>
          <cell r="U2387">
            <v>0</v>
          </cell>
          <cell r="V2387">
            <v>0</v>
          </cell>
          <cell r="W2387">
            <v>-2.74</v>
          </cell>
          <cell r="X2387">
            <v>0</v>
          </cell>
          <cell r="Y2387">
            <v>0</v>
          </cell>
          <cell r="Z2387">
            <v>0</v>
          </cell>
          <cell r="AA2387">
            <v>0</v>
          </cell>
          <cell r="AB2387">
            <v>0</v>
          </cell>
          <cell r="AC2387">
            <v>0</v>
          </cell>
          <cell r="AD2387">
            <v>0</v>
          </cell>
        </row>
        <row r="2388">
          <cell r="B2388" t="str">
            <v>CITY OF SHELTON-CONTRACTRESIDENTIAL96RW1</v>
          </cell>
          <cell r="J2388" t="str">
            <v>96RW1</v>
          </cell>
          <cell r="K2388" t="str">
            <v>1-96 GAL CART WEEKLY SVC</v>
          </cell>
          <cell r="S2388">
            <v>0</v>
          </cell>
          <cell r="T2388">
            <v>0</v>
          </cell>
          <cell r="U2388">
            <v>0</v>
          </cell>
          <cell r="V2388">
            <v>0</v>
          </cell>
          <cell r="W2388">
            <v>0</v>
          </cell>
          <cell r="X2388">
            <v>0</v>
          </cell>
          <cell r="Y2388">
            <v>0</v>
          </cell>
          <cell r="Z2388">
            <v>0</v>
          </cell>
          <cell r="AA2388">
            <v>0</v>
          </cell>
          <cell r="AB2388">
            <v>0</v>
          </cell>
          <cell r="AC2388">
            <v>0</v>
          </cell>
          <cell r="AD2388">
            <v>0</v>
          </cell>
        </row>
        <row r="2389">
          <cell r="B2389" t="str">
            <v>CITY OF SHELTON-CONTRACTRESIDENTIALEP300-RES</v>
          </cell>
          <cell r="J2389" t="str">
            <v>EP300-RES</v>
          </cell>
          <cell r="K2389" t="str">
            <v>EXTRA PICKUP 300 GL - RES</v>
          </cell>
          <cell r="S2389">
            <v>0</v>
          </cell>
          <cell r="T2389">
            <v>0</v>
          </cell>
          <cell r="U2389">
            <v>0</v>
          </cell>
          <cell r="V2389">
            <v>0</v>
          </cell>
          <cell r="W2389">
            <v>198.64</v>
          </cell>
          <cell r="X2389">
            <v>0</v>
          </cell>
          <cell r="Y2389">
            <v>0</v>
          </cell>
          <cell r="Z2389">
            <v>0</v>
          </cell>
          <cell r="AA2389">
            <v>0</v>
          </cell>
          <cell r="AB2389">
            <v>0</v>
          </cell>
          <cell r="AC2389">
            <v>0</v>
          </cell>
          <cell r="AD2389">
            <v>0</v>
          </cell>
        </row>
        <row r="2390">
          <cell r="B2390" t="str">
            <v>CITY OF SHELTON-CONTRACTRESIDENTIALEP35-RES</v>
          </cell>
          <cell r="J2390" t="str">
            <v>EP35-RES</v>
          </cell>
          <cell r="K2390" t="str">
            <v>EXTRA PICKUP 35 GL - RES</v>
          </cell>
          <cell r="S2390">
            <v>0</v>
          </cell>
          <cell r="T2390">
            <v>0</v>
          </cell>
          <cell r="U2390">
            <v>0</v>
          </cell>
          <cell r="V2390">
            <v>0</v>
          </cell>
          <cell r="W2390">
            <v>281.52</v>
          </cell>
          <cell r="X2390">
            <v>0</v>
          </cell>
          <cell r="Y2390">
            <v>0</v>
          </cell>
          <cell r="Z2390">
            <v>0</v>
          </cell>
          <cell r="AA2390">
            <v>0</v>
          </cell>
          <cell r="AB2390">
            <v>0</v>
          </cell>
          <cell r="AC2390">
            <v>0</v>
          </cell>
          <cell r="AD2390">
            <v>0</v>
          </cell>
        </row>
        <row r="2391">
          <cell r="B2391" t="str">
            <v>CITY OF SHELTON-CONTRACTRESIDENTIALEP64-RES</v>
          </cell>
          <cell r="J2391" t="str">
            <v>EP64-RES</v>
          </cell>
          <cell r="K2391" t="str">
            <v>EXTRA PICKUP 64 GL - RES</v>
          </cell>
          <cell r="S2391">
            <v>0</v>
          </cell>
          <cell r="T2391">
            <v>0</v>
          </cell>
          <cell r="U2391">
            <v>0</v>
          </cell>
          <cell r="V2391">
            <v>0</v>
          </cell>
          <cell r="W2391">
            <v>188.67</v>
          </cell>
          <cell r="X2391">
            <v>0</v>
          </cell>
          <cell r="Y2391">
            <v>0</v>
          </cell>
          <cell r="Z2391">
            <v>0</v>
          </cell>
          <cell r="AA2391">
            <v>0</v>
          </cell>
          <cell r="AB2391">
            <v>0</v>
          </cell>
          <cell r="AC2391">
            <v>0</v>
          </cell>
          <cell r="AD2391">
            <v>0</v>
          </cell>
        </row>
        <row r="2392">
          <cell r="B2392" t="str">
            <v>CITY OF SHELTON-CONTRACTRESIDENTIALEP96-RES</v>
          </cell>
          <cell r="J2392" t="str">
            <v>EP96-RES</v>
          </cell>
          <cell r="K2392" t="str">
            <v>EXTRA PICKUP 96 GL - RES</v>
          </cell>
          <cell r="S2392">
            <v>0</v>
          </cell>
          <cell r="T2392">
            <v>0</v>
          </cell>
          <cell r="U2392">
            <v>0</v>
          </cell>
          <cell r="V2392">
            <v>0</v>
          </cell>
          <cell r="W2392">
            <v>188.8</v>
          </cell>
          <cell r="X2392">
            <v>0</v>
          </cell>
          <cell r="Y2392">
            <v>0</v>
          </cell>
          <cell r="Z2392">
            <v>0</v>
          </cell>
          <cell r="AA2392">
            <v>0</v>
          </cell>
          <cell r="AB2392">
            <v>0</v>
          </cell>
          <cell r="AC2392">
            <v>0</v>
          </cell>
          <cell r="AD2392">
            <v>0</v>
          </cell>
        </row>
        <row r="2393">
          <cell r="B2393" t="str">
            <v>CITY OF SHELTON-CONTRACTRESIDENTIALREDELIVER</v>
          </cell>
          <cell r="J2393" t="str">
            <v>REDELIVER</v>
          </cell>
          <cell r="K2393" t="str">
            <v>DELIVERY CHARGE</v>
          </cell>
          <cell r="S2393">
            <v>0</v>
          </cell>
          <cell r="T2393">
            <v>0</v>
          </cell>
          <cell r="U2393">
            <v>0</v>
          </cell>
          <cell r="V2393">
            <v>0</v>
          </cell>
          <cell r="W2393">
            <v>188.76</v>
          </cell>
          <cell r="X2393">
            <v>0</v>
          </cell>
          <cell r="Y2393">
            <v>0</v>
          </cell>
          <cell r="Z2393">
            <v>0</v>
          </cell>
          <cell r="AA2393">
            <v>0</v>
          </cell>
          <cell r="AB2393">
            <v>0</v>
          </cell>
          <cell r="AC2393">
            <v>0</v>
          </cell>
          <cell r="AD2393">
            <v>0</v>
          </cell>
        </row>
        <row r="2394">
          <cell r="B2394" t="str">
            <v>CITY OF SHELTON-CONTRACTSURCFUEL-COM MASON</v>
          </cell>
          <cell r="J2394" t="str">
            <v>FUEL-COM MASON</v>
          </cell>
          <cell r="K2394" t="str">
            <v>FUEL &amp; MATERIAL SURCHARGE</v>
          </cell>
          <cell r="S2394">
            <v>0</v>
          </cell>
          <cell r="T2394">
            <v>0</v>
          </cell>
          <cell r="U2394">
            <v>0</v>
          </cell>
          <cell r="V2394">
            <v>0</v>
          </cell>
          <cell r="W2394">
            <v>0</v>
          </cell>
          <cell r="X2394">
            <v>0</v>
          </cell>
          <cell r="Y2394">
            <v>0</v>
          </cell>
          <cell r="Z2394">
            <v>0</v>
          </cell>
          <cell r="AA2394">
            <v>0</v>
          </cell>
          <cell r="AB2394">
            <v>0</v>
          </cell>
          <cell r="AC2394">
            <v>0</v>
          </cell>
          <cell r="AD2394">
            <v>0</v>
          </cell>
        </row>
        <row r="2395">
          <cell r="B2395" t="str">
            <v>CITY OF SHELTON-CONTRACTSURCFUEL-RES MASON</v>
          </cell>
          <cell r="J2395" t="str">
            <v>FUEL-RES MASON</v>
          </cell>
          <cell r="K2395" t="str">
            <v>FUEL &amp; MATERIAL SURCHARGE</v>
          </cell>
          <cell r="S2395">
            <v>0</v>
          </cell>
          <cell r="T2395">
            <v>0</v>
          </cell>
          <cell r="U2395">
            <v>0</v>
          </cell>
          <cell r="V2395">
            <v>0</v>
          </cell>
          <cell r="W2395">
            <v>0</v>
          </cell>
          <cell r="X2395">
            <v>0</v>
          </cell>
          <cell r="Y2395">
            <v>0</v>
          </cell>
          <cell r="Z2395">
            <v>0</v>
          </cell>
          <cell r="AA2395">
            <v>0</v>
          </cell>
          <cell r="AB2395">
            <v>0</v>
          </cell>
          <cell r="AC2395">
            <v>0</v>
          </cell>
          <cell r="AD2395">
            <v>0</v>
          </cell>
        </row>
        <row r="2396">
          <cell r="B2396" t="str">
            <v>CITY OF SHELTON-CONTRACTSURCFUEL-COM MASON</v>
          </cell>
          <cell r="J2396" t="str">
            <v>FUEL-COM MASON</v>
          </cell>
          <cell r="K2396" t="str">
            <v>FUEL &amp; MATERIAL SURCHARGE</v>
          </cell>
          <cell r="S2396">
            <v>0</v>
          </cell>
          <cell r="T2396">
            <v>0</v>
          </cell>
          <cell r="U2396">
            <v>0</v>
          </cell>
          <cell r="V2396">
            <v>0</v>
          </cell>
          <cell r="W2396">
            <v>0</v>
          </cell>
          <cell r="X2396">
            <v>0</v>
          </cell>
          <cell r="Y2396">
            <v>0</v>
          </cell>
          <cell r="Z2396">
            <v>0</v>
          </cell>
          <cell r="AA2396">
            <v>0</v>
          </cell>
          <cell r="AB2396">
            <v>0</v>
          </cell>
          <cell r="AC2396">
            <v>0</v>
          </cell>
          <cell r="AD2396">
            <v>0</v>
          </cell>
        </row>
        <row r="2397">
          <cell r="B2397" t="str">
            <v>CITY OF SHELTON-CONTRACTSURCFUEL-RES MASON</v>
          </cell>
          <cell r="J2397" t="str">
            <v>FUEL-RES MASON</v>
          </cell>
          <cell r="K2397" t="str">
            <v>FUEL &amp; MATERIAL SURCHARGE</v>
          </cell>
          <cell r="S2397">
            <v>0</v>
          </cell>
          <cell r="T2397">
            <v>0</v>
          </cell>
          <cell r="U2397">
            <v>0</v>
          </cell>
          <cell r="V2397">
            <v>0</v>
          </cell>
          <cell r="W2397">
            <v>0</v>
          </cell>
          <cell r="X2397">
            <v>0</v>
          </cell>
          <cell r="Y2397">
            <v>0</v>
          </cell>
          <cell r="Z2397">
            <v>0</v>
          </cell>
          <cell r="AA2397">
            <v>0</v>
          </cell>
          <cell r="AB2397">
            <v>0</v>
          </cell>
          <cell r="AC2397">
            <v>0</v>
          </cell>
          <cell r="AD2397">
            <v>0</v>
          </cell>
        </row>
        <row r="2398">
          <cell r="B2398" t="str">
            <v>CITY OF SHELTON-CONTRACTSURCFUEL-RES MASON</v>
          </cell>
          <cell r="J2398" t="str">
            <v>FUEL-RES MASON</v>
          </cell>
          <cell r="K2398" t="str">
            <v>FUEL &amp; MATERIAL SURCHARGE</v>
          </cell>
          <cell r="S2398">
            <v>0</v>
          </cell>
          <cell r="T2398">
            <v>0</v>
          </cell>
          <cell r="U2398">
            <v>0</v>
          </cell>
          <cell r="V2398">
            <v>0</v>
          </cell>
          <cell r="W2398">
            <v>0</v>
          </cell>
          <cell r="X2398">
            <v>0</v>
          </cell>
          <cell r="Y2398">
            <v>0</v>
          </cell>
          <cell r="Z2398">
            <v>0</v>
          </cell>
          <cell r="AA2398">
            <v>0</v>
          </cell>
          <cell r="AB2398">
            <v>0</v>
          </cell>
          <cell r="AC2398">
            <v>0</v>
          </cell>
          <cell r="AD2398">
            <v>0</v>
          </cell>
        </row>
        <row r="2399">
          <cell r="B2399" t="str">
            <v>CITY OF SHELTON-CONTRACTTAXESCITY OF SHELTON</v>
          </cell>
          <cell r="J2399" t="str">
            <v>CITY OF SHELTON</v>
          </cell>
          <cell r="K2399" t="str">
            <v>41.9% CITY UTILITY TAX</v>
          </cell>
          <cell r="S2399">
            <v>0</v>
          </cell>
          <cell r="T2399">
            <v>0</v>
          </cell>
          <cell r="U2399">
            <v>0</v>
          </cell>
          <cell r="V2399">
            <v>0</v>
          </cell>
          <cell r="W2399">
            <v>25805.91</v>
          </cell>
          <cell r="X2399">
            <v>0</v>
          </cell>
          <cell r="Y2399">
            <v>0</v>
          </cell>
          <cell r="Z2399">
            <v>0</v>
          </cell>
          <cell r="AA2399">
            <v>0</v>
          </cell>
          <cell r="AB2399">
            <v>0</v>
          </cell>
          <cell r="AC2399">
            <v>0</v>
          </cell>
          <cell r="AD2399">
            <v>0</v>
          </cell>
        </row>
        <row r="2400">
          <cell r="B2400" t="str">
            <v>CITY OF SHELTON-CONTRACTTAXESCITY OF SHELTON UTILITY</v>
          </cell>
          <cell r="J2400" t="str">
            <v>CITY OF SHELTON UTILITY</v>
          </cell>
          <cell r="K2400" t="str">
            <v>CONTRACT UTILITY ONLY</v>
          </cell>
          <cell r="S2400">
            <v>0</v>
          </cell>
          <cell r="T2400">
            <v>0</v>
          </cell>
          <cell r="U2400">
            <v>0</v>
          </cell>
          <cell r="V2400">
            <v>0</v>
          </cell>
          <cell r="W2400">
            <v>121.01</v>
          </cell>
          <cell r="X2400">
            <v>0</v>
          </cell>
          <cell r="Y2400">
            <v>0</v>
          </cell>
          <cell r="Z2400">
            <v>0</v>
          </cell>
          <cell r="AA2400">
            <v>0</v>
          </cell>
          <cell r="AB2400">
            <v>0</v>
          </cell>
          <cell r="AC2400">
            <v>0</v>
          </cell>
          <cell r="AD2400">
            <v>0</v>
          </cell>
        </row>
        <row r="2401">
          <cell r="B2401" t="str">
            <v>CITY OF SHELTON-CONTRACTTAXESREF</v>
          </cell>
          <cell r="J2401" t="str">
            <v>REF</v>
          </cell>
          <cell r="K2401" t="str">
            <v>3.6% WA Refuse Tax</v>
          </cell>
          <cell r="S2401">
            <v>0</v>
          </cell>
          <cell r="T2401">
            <v>0</v>
          </cell>
          <cell r="U2401">
            <v>0</v>
          </cell>
          <cell r="V2401">
            <v>0</v>
          </cell>
          <cell r="W2401">
            <v>1.49</v>
          </cell>
          <cell r="X2401">
            <v>0</v>
          </cell>
          <cell r="Y2401">
            <v>0</v>
          </cell>
          <cell r="Z2401">
            <v>0</v>
          </cell>
          <cell r="AA2401">
            <v>0</v>
          </cell>
          <cell r="AB2401">
            <v>0</v>
          </cell>
          <cell r="AC2401">
            <v>0</v>
          </cell>
          <cell r="AD2401">
            <v>0</v>
          </cell>
        </row>
        <row r="2402">
          <cell r="B2402" t="str">
            <v>CITY OF SHELTON-CONTRACTTAXESSHELTON SALES TAX</v>
          </cell>
          <cell r="J2402" t="str">
            <v>SHELTON SALES TAX</v>
          </cell>
          <cell r="K2402" t="str">
            <v>8.8% Sales Tax</v>
          </cell>
          <cell r="S2402">
            <v>0</v>
          </cell>
          <cell r="T2402">
            <v>0</v>
          </cell>
          <cell r="U2402">
            <v>0</v>
          </cell>
          <cell r="V2402">
            <v>0</v>
          </cell>
          <cell r="W2402">
            <v>3.12</v>
          </cell>
          <cell r="X2402">
            <v>0</v>
          </cell>
          <cell r="Y2402">
            <v>0</v>
          </cell>
          <cell r="Z2402">
            <v>0</v>
          </cell>
          <cell r="AA2402">
            <v>0</v>
          </cell>
          <cell r="AB2402">
            <v>0</v>
          </cell>
          <cell r="AC2402">
            <v>0</v>
          </cell>
          <cell r="AD2402">
            <v>0</v>
          </cell>
        </row>
        <row r="2403">
          <cell r="B2403" t="str">
            <v>CITY OF SHELTON-CONTRACTTAXESSHELTON WA REFUSE</v>
          </cell>
          <cell r="J2403" t="str">
            <v>SHELTON WA REFUSE</v>
          </cell>
          <cell r="K2403" t="str">
            <v>3.6% WA Refuse Tax</v>
          </cell>
          <cell r="S2403">
            <v>0</v>
          </cell>
          <cell r="T2403">
            <v>0</v>
          </cell>
          <cell r="U2403">
            <v>0</v>
          </cell>
          <cell r="V2403">
            <v>0</v>
          </cell>
          <cell r="W2403">
            <v>2214.83</v>
          </cell>
          <cell r="X2403">
            <v>0</v>
          </cell>
          <cell r="Y2403">
            <v>0</v>
          </cell>
          <cell r="Z2403">
            <v>0</v>
          </cell>
          <cell r="AA2403">
            <v>0</v>
          </cell>
          <cell r="AB2403">
            <v>0</v>
          </cell>
          <cell r="AC2403">
            <v>0</v>
          </cell>
          <cell r="AD2403">
            <v>0</v>
          </cell>
        </row>
        <row r="2404">
          <cell r="B2404" t="str">
            <v>CITY OF SHELTON-CONTRACTTAXESCITY OF SHELTON</v>
          </cell>
          <cell r="J2404" t="str">
            <v>CITY OF SHELTON</v>
          </cell>
          <cell r="K2404" t="str">
            <v>41.9% CITY UTILITY TAX</v>
          </cell>
          <cell r="S2404">
            <v>0</v>
          </cell>
          <cell r="T2404">
            <v>0</v>
          </cell>
          <cell r="U2404">
            <v>0</v>
          </cell>
          <cell r="V2404">
            <v>0</v>
          </cell>
          <cell r="W2404">
            <v>20366.68</v>
          </cell>
          <cell r="X2404">
            <v>0</v>
          </cell>
          <cell r="Y2404">
            <v>0</v>
          </cell>
          <cell r="Z2404">
            <v>0</v>
          </cell>
          <cell r="AA2404">
            <v>0</v>
          </cell>
          <cell r="AB2404">
            <v>0</v>
          </cell>
          <cell r="AC2404">
            <v>0</v>
          </cell>
          <cell r="AD2404">
            <v>0</v>
          </cell>
        </row>
        <row r="2405">
          <cell r="B2405" t="str">
            <v>CITY OF SHELTON-CONTRACTTAXESCITY OF SHELTON UTILITY</v>
          </cell>
          <cell r="J2405" t="str">
            <v>CITY OF SHELTON UTILITY</v>
          </cell>
          <cell r="K2405" t="str">
            <v>CONTRACT UTILITY ONLY</v>
          </cell>
          <cell r="S2405">
            <v>0</v>
          </cell>
          <cell r="T2405">
            <v>0</v>
          </cell>
          <cell r="U2405">
            <v>0</v>
          </cell>
          <cell r="V2405">
            <v>0</v>
          </cell>
          <cell r="W2405">
            <v>40.56</v>
          </cell>
          <cell r="X2405">
            <v>0</v>
          </cell>
          <cell r="Y2405">
            <v>0</v>
          </cell>
          <cell r="Z2405">
            <v>0</v>
          </cell>
          <cell r="AA2405">
            <v>0</v>
          </cell>
          <cell r="AB2405">
            <v>0</v>
          </cell>
          <cell r="AC2405">
            <v>0</v>
          </cell>
          <cell r="AD2405">
            <v>0</v>
          </cell>
        </row>
        <row r="2406">
          <cell r="B2406" t="str">
            <v>CITY OF SHELTON-CONTRACTTAXESREF</v>
          </cell>
          <cell r="J2406" t="str">
            <v>REF</v>
          </cell>
          <cell r="K2406" t="str">
            <v>3.6% WA Refuse Tax</v>
          </cell>
          <cell r="S2406">
            <v>0</v>
          </cell>
          <cell r="T2406">
            <v>0</v>
          </cell>
          <cell r="U2406">
            <v>0</v>
          </cell>
          <cell r="V2406">
            <v>0</v>
          </cell>
          <cell r="W2406">
            <v>11.67</v>
          </cell>
          <cell r="X2406">
            <v>0</v>
          </cell>
          <cell r="Y2406">
            <v>0</v>
          </cell>
          <cell r="Z2406">
            <v>0</v>
          </cell>
          <cell r="AA2406">
            <v>0</v>
          </cell>
          <cell r="AB2406">
            <v>0</v>
          </cell>
          <cell r="AC2406">
            <v>0</v>
          </cell>
          <cell r="AD2406">
            <v>0</v>
          </cell>
        </row>
        <row r="2407">
          <cell r="B2407" t="str">
            <v>CITY OF SHELTON-CONTRACTTAXESSHELTON SALES TAX</v>
          </cell>
          <cell r="J2407" t="str">
            <v>SHELTON SALES TAX</v>
          </cell>
          <cell r="K2407" t="str">
            <v>8.8% Sales Tax</v>
          </cell>
          <cell r="S2407">
            <v>0</v>
          </cell>
          <cell r="T2407">
            <v>0</v>
          </cell>
          <cell r="U2407">
            <v>0</v>
          </cell>
          <cell r="V2407">
            <v>0</v>
          </cell>
          <cell r="W2407">
            <v>12.16</v>
          </cell>
          <cell r="X2407">
            <v>0</v>
          </cell>
          <cell r="Y2407">
            <v>0</v>
          </cell>
          <cell r="Z2407">
            <v>0</v>
          </cell>
          <cell r="AA2407">
            <v>0</v>
          </cell>
          <cell r="AB2407">
            <v>0</v>
          </cell>
          <cell r="AC2407">
            <v>0</v>
          </cell>
          <cell r="AD2407">
            <v>0</v>
          </cell>
        </row>
        <row r="2408">
          <cell r="B2408" t="str">
            <v>CITY OF SHELTON-CONTRACTTAXESSHELTON UNREG REFUSE</v>
          </cell>
          <cell r="J2408" t="str">
            <v>SHELTON UNREG REFUSE</v>
          </cell>
          <cell r="K2408" t="str">
            <v>3.6% WA STATE REFUSE TAX</v>
          </cell>
          <cell r="S2408">
            <v>0</v>
          </cell>
          <cell r="T2408">
            <v>0</v>
          </cell>
          <cell r="U2408">
            <v>0</v>
          </cell>
          <cell r="V2408">
            <v>0</v>
          </cell>
          <cell r="W2408">
            <v>0.56000000000000005</v>
          </cell>
          <cell r="X2408">
            <v>0</v>
          </cell>
          <cell r="Y2408">
            <v>0</v>
          </cell>
          <cell r="Z2408">
            <v>0</v>
          </cell>
          <cell r="AA2408">
            <v>0</v>
          </cell>
          <cell r="AB2408">
            <v>0</v>
          </cell>
          <cell r="AC2408">
            <v>0</v>
          </cell>
          <cell r="AD2408">
            <v>0</v>
          </cell>
        </row>
        <row r="2409">
          <cell r="B2409" t="str">
            <v>CITY OF SHELTON-CONTRACTTAXESSHELTON WA REFUSE</v>
          </cell>
          <cell r="J2409" t="str">
            <v>SHELTON WA REFUSE</v>
          </cell>
          <cell r="K2409" t="str">
            <v>3.6% WA Refuse Tax</v>
          </cell>
          <cell r="S2409">
            <v>0</v>
          </cell>
          <cell r="T2409">
            <v>0</v>
          </cell>
          <cell r="U2409">
            <v>0</v>
          </cell>
          <cell r="V2409">
            <v>0</v>
          </cell>
          <cell r="W2409">
            <v>1647.29</v>
          </cell>
          <cell r="X2409">
            <v>0</v>
          </cell>
          <cell r="Y2409">
            <v>0</v>
          </cell>
          <cell r="Z2409">
            <v>0</v>
          </cell>
          <cell r="AA2409">
            <v>0</v>
          </cell>
          <cell r="AB2409">
            <v>0</v>
          </cell>
          <cell r="AC2409">
            <v>0</v>
          </cell>
          <cell r="AD2409">
            <v>0</v>
          </cell>
        </row>
        <row r="2410">
          <cell r="B2410" t="str">
            <v>CITY OF SHELTON-CONTRACTTAXESCITY OF SHELTON</v>
          </cell>
          <cell r="J2410" t="str">
            <v>CITY OF SHELTON</v>
          </cell>
          <cell r="K2410" t="str">
            <v>41.9% CITY UTILITY TAX</v>
          </cell>
          <cell r="S2410">
            <v>0</v>
          </cell>
          <cell r="T2410">
            <v>0</v>
          </cell>
          <cell r="U2410">
            <v>0</v>
          </cell>
          <cell r="V2410">
            <v>0</v>
          </cell>
          <cell r="W2410">
            <v>13.04</v>
          </cell>
          <cell r="X2410">
            <v>0</v>
          </cell>
          <cell r="Y2410">
            <v>0</v>
          </cell>
          <cell r="Z2410">
            <v>0</v>
          </cell>
          <cell r="AA2410">
            <v>0</v>
          </cell>
          <cell r="AB2410">
            <v>0</v>
          </cell>
          <cell r="AC2410">
            <v>0</v>
          </cell>
          <cell r="AD2410">
            <v>0</v>
          </cell>
        </row>
        <row r="2411">
          <cell r="B2411" t="str">
            <v>CITY OF SHELTON-CONTRACTTAXESSHELTON WA REFUSE</v>
          </cell>
          <cell r="J2411" t="str">
            <v>SHELTON WA REFUSE</v>
          </cell>
          <cell r="K2411" t="str">
            <v>3.6% WA Refuse Tax</v>
          </cell>
          <cell r="S2411">
            <v>0</v>
          </cell>
          <cell r="T2411">
            <v>0</v>
          </cell>
          <cell r="U2411">
            <v>0</v>
          </cell>
          <cell r="V2411">
            <v>0</v>
          </cell>
          <cell r="W2411">
            <v>1.1200000000000001</v>
          </cell>
          <cell r="X2411">
            <v>0</v>
          </cell>
          <cell r="Y2411">
            <v>0</v>
          </cell>
          <cell r="Z2411">
            <v>0</v>
          </cell>
          <cell r="AA2411">
            <v>0</v>
          </cell>
          <cell r="AB2411">
            <v>0</v>
          </cell>
          <cell r="AC2411">
            <v>0</v>
          </cell>
          <cell r="AD2411">
            <v>0</v>
          </cell>
        </row>
        <row r="2412">
          <cell r="B2412" t="str">
            <v>CITY of SHELTON-REGULATEDACCOUNTING ADJUSTMENTSFINCHG</v>
          </cell>
          <cell r="J2412" t="str">
            <v>FINCHG</v>
          </cell>
          <cell r="K2412" t="str">
            <v>LATE FEE</v>
          </cell>
          <cell r="S2412">
            <v>0</v>
          </cell>
          <cell r="T2412">
            <v>0</v>
          </cell>
          <cell r="U2412">
            <v>0</v>
          </cell>
          <cell r="V2412">
            <v>0</v>
          </cell>
          <cell r="W2412">
            <v>34.700000000000003</v>
          </cell>
          <cell r="X2412">
            <v>0</v>
          </cell>
          <cell r="Y2412">
            <v>0</v>
          </cell>
          <cell r="Z2412">
            <v>0</v>
          </cell>
          <cell r="AA2412">
            <v>0</v>
          </cell>
          <cell r="AB2412">
            <v>0</v>
          </cell>
          <cell r="AC2412">
            <v>0</v>
          </cell>
          <cell r="AD2412">
            <v>0</v>
          </cell>
        </row>
        <row r="2413">
          <cell r="B2413" t="str">
            <v>CITY of SHELTON-REGULATEDCOMMERCIAL - REARLOADR1.5YDRENTM</v>
          </cell>
          <cell r="J2413" t="str">
            <v>R1.5YDRENTM</v>
          </cell>
          <cell r="K2413" t="str">
            <v>1.5YD CONTAINER RENT-MTH</v>
          </cell>
          <cell r="S2413">
            <v>0</v>
          </cell>
          <cell r="T2413">
            <v>0</v>
          </cell>
          <cell r="U2413">
            <v>0</v>
          </cell>
          <cell r="V2413">
            <v>0</v>
          </cell>
          <cell r="W2413">
            <v>9.5399999999999991</v>
          </cell>
          <cell r="X2413">
            <v>0</v>
          </cell>
          <cell r="Y2413">
            <v>0</v>
          </cell>
          <cell r="Z2413">
            <v>0</v>
          </cell>
          <cell r="AA2413">
            <v>0</v>
          </cell>
          <cell r="AB2413">
            <v>0</v>
          </cell>
          <cell r="AC2413">
            <v>0</v>
          </cell>
          <cell r="AD2413">
            <v>0</v>
          </cell>
        </row>
        <row r="2414">
          <cell r="B2414" t="str">
            <v>CITY of SHELTON-REGULATEDCOMMERCIAL - REARLOADR1.5YDWM</v>
          </cell>
          <cell r="J2414" t="str">
            <v>R1.5YDWM</v>
          </cell>
          <cell r="K2414" t="str">
            <v>1.5 YD 1X WEEKLY</v>
          </cell>
          <cell r="S2414">
            <v>0</v>
          </cell>
          <cell r="T2414">
            <v>0</v>
          </cell>
          <cell r="U2414">
            <v>0</v>
          </cell>
          <cell r="V2414">
            <v>0</v>
          </cell>
          <cell r="W2414">
            <v>80.47</v>
          </cell>
          <cell r="X2414">
            <v>0</v>
          </cell>
          <cell r="Y2414">
            <v>0</v>
          </cell>
          <cell r="Z2414">
            <v>0</v>
          </cell>
          <cell r="AA2414">
            <v>0</v>
          </cell>
          <cell r="AB2414">
            <v>0</v>
          </cell>
          <cell r="AC2414">
            <v>0</v>
          </cell>
          <cell r="AD2414">
            <v>0</v>
          </cell>
        </row>
        <row r="2415">
          <cell r="B2415" t="str">
            <v>CITY of SHELTON-REGULATEDCOMMERCIAL - REARLOADR2YDRENTM</v>
          </cell>
          <cell r="J2415" t="str">
            <v>R2YDRENTM</v>
          </cell>
          <cell r="K2415" t="str">
            <v>2YD CONTAINER RENT-MTHLY</v>
          </cell>
          <cell r="S2415">
            <v>0</v>
          </cell>
          <cell r="T2415">
            <v>0</v>
          </cell>
          <cell r="U2415">
            <v>0</v>
          </cell>
          <cell r="V2415">
            <v>0</v>
          </cell>
          <cell r="W2415">
            <v>27.54</v>
          </cell>
          <cell r="X2415">
            <v>0</v>
          </cell>
          <cell r="Y2415">
            <v>0</v>
          </cell>
          <cell r="Z2415">
            <v>0</v>
          </cell>
          <cell r="AA2415">
            <v>0</v>
          </cell>
          <cell r="AB2415">
            <v>0</v>
          </cell>
          <cell r="AC2415">
            <v>0</v>
          </cell>
          <cell r="AD2415">
            <v>0</v>
          </cell>
        </row>
        <row r="2416">
          <cell r="B2416" t="str">
            <v>CITY of SHELTON-REGULATEDCOMMERCIAL - REARLOADR2YDW</v>
          </cell>
          <cell r="J2416" t="str">
            <v>R2YDW</v>
          </cell>
          <cell r="K2416" t="str">
            <v>2 YD 1X WEEKLY</v>
          </cell>
          <cell r="S2416">
            <v>0</v>
          </cell>
          <cell r="T2416">
            <v>0</v>
          </cell>
          <cell r="U2416">
            <v>0</v>
          </cell>
          <cell r="V2416">
            <v>0</v>
          </cell>
          <cell r="W2416">
            <v>215.64</v>
          </cell>
          <cell r="X2416">
            <v>0</v>
          </cell>
          <cell r="Y2416">
            <v>0</v>
          </cell>
          <cell r="Z2416">
            <v>0</v>
          </cell>
          <cell r="AA2416">
            <v>0</v>
          </cell>
          <cell r="AB2416">
            <v>0</v>
          </cell>
          <cell r="AC2416">
            <v>0</v>
          </cell>
          <cell r="AD2416">
            <v>0</v>
          </cell>
        </row>
        <row r="2417">
          <cell r="B2417" t="str">
            <v>CITY of SHELTON-REGULATEDCOMMERCIAL - REARLOADUNLOCKREF</v>
          </cell>
          <cell r="J2417" t="str">
            <v>UNLOCKREF</v>
          </cell>
          <cell r="K2417" t="str">
            <v>UNLOCK / UNLATCH REFUSE</v>
          </cell>
          <cell r="S2417">
            <v>0</v>
          </cell>
          <cell r="T2417">
            <v>0</v>
          </cell>
          <cell r="U2417">
            <v>0</v>
          </cell>
          <cell r="V2417">
            <v>0</v>
          </cell>
          <cell r="W2417">
            <v>10.119999999999999</v>
          </cell>
          <cell r="X2417">
            <v>0</v>
          </cell>
          <cell r="Y2417">
            <v>0</v>
          </cell>
          <cell r="Z2417">
            <v>0</v>
          </cell>
          <cell r="AA2417">
            <v>0</v>
          </cell>
          <cell r="AB2417">
            <v>0</v>
          </cell>
          <cell r="AC2417">
            <v>0</v>
          </cell>
          <cell r="AD2417">
            <v>0</v>
          </cell>
        </row>
        <row r="2418">
          <cell r="B2418" t="str">
            <v>CITY of SHELTON-REGULATEDCOMMERCIAL - REARLOADR2YDPU</v>
          </cell>
          <cell r="J2418" t="str">
            <v>R2YDPU</v>
          </cell>
          <cell r="K2418" t="str">
            <v>2YD CONTAINER PICKUP</v>
          </cell>
          <cell r="S2418">
            <v>0</v>
          </cell>
          <cell r="T2418">
            <v>0</v>
          </cell>
          <cell r="U2418">
            <v>0</v>
          </cell>
          <cell r="V2418">
            <v>0</v>
          </cell>
          <cell r="W2418">
            <v>24.9</v>
          </cell>
          <cell r="X2418">
            <v>0</v>
          </cell>
          <cell r="Y2418">
            <v>0</v>
          </cell>
          <cell r="Z2418">
            <v>0</v>
          </cell>
          <cell r="AA2418">
            <v>0</v>
          </cell>
          <cell r="AB2418">
            <v>0</v>
          </cell>
          <cell r="AC2418">
            <v>0</v>
          </cell>
          <cell r="AD2418">
            <v>0</v>
          </cell>
        </row>
        <row r="2419">
          <cell r="B2419" t="str">
            <v>CITY of SHELTON-REGULATEDPAYMENTSCC-KOL</v>
          </cell>
          <cell r="J2419" t="str">
            <v>CC-KOL</v>
          </cell>
          <cell r="K2419" t="str">
            <v>ONLINE PAYMENT-CC</v>
          </cell>
          <cell r="S2419">
            <v>0</v>
          </cell>
          <cell r="T2419">
            <v>0</v>
          </cell>
          <cell r="U2419">
            <v>0</v>
          </cell>
          <cell r="V2419">
            <v>0</v>
          </cell>
          <cell r="W2419">
            <v>-5656</v>
          </cell>
          <cell r="X2419">
            <v>0</v>
          </cell>
          <cell r="Y2419">
            <v>0</v>
          </cell>
          <cell r="Z2419">
            <v>0</v>
          </cell>
          <cell r="AA2419">
            <v>0</v>
          </cell>
          <cell r="AB2419">
            <v>0</v>
          </cell>
          <cell r="AC2419">
            <v>0</v>
          </cell>
          <cell r="AD2419">
            <v>0</v>
          </cell>
        </row>
        <row r="2420">
          <cell r="B2420" t="str">
            <v>CITY of SHELTON-REGULATEDPAYMENTSCCREF-KOL</v>
          </cell>
          <cell r="J2420" t="str">
            <v>CCREF-KOL</v>
          </cell>
          <cell r="K2420" t="str">
            <v>CREDIT CARD REFUND</v>
          </cell>
          <cell r="S2420">
            <v>0</v>
          </cell>
          <cell r="T2420">
            <v>0</v>
          </cell>
          <cell r="U2420">
            <v>0</v>
          </cell>
          <cell r="V2420">
            <v>0</v>
          </cell>
          <cell r="W2420">
            <v>479.63</v>
          </cell>
          <cell r="X2420">
            <v>0</v>
          </cell>
          <cell r="Y2420">
            <v>0</v>
          </cell>
          <cell r="Z2420">
            <v>0</v>
          </cell>
          <cell r="AA2420">
            <v>0</v>
          </cell>
          <cell r="AB2420">
            <v>0</v>
          </cell>
          <cell r="AC2420">
            <v>0</v>
          </cell>
          <cell r="AD2420">
            <v>0</v>
          </cell>
        </row>
        <row r="2421">
          <cell r="B2421" t="str">
            <v>CITY of SHELTON-REGULATEDPAYMENTSPAY</v>
          </cell>
          <cell r="J2421" t="str">
            <v>PAY</v>
          </cell>
          <cell r="K2421" t="str">
            <v>PAYMENT-THANK YOU!</v>
          </cell>
          <cell r="S2421">
            <v>0</v>
          </cell>
          <cell r="T2421">
            <v>0</v>
          </cell>
          <cell r="U2421">
            <v>0</v>
          </cell>
          <cell r="V2421">
            <v>0</v>
          </cell>
          <cell r="W2421">
            <v>-23929</v>
          </cell>
          <cell r="X2421">
            <v>0</v>
          </cell>
          <cell r="Y2421">
            <v>0</v>
          </cell>
          <cell r="Z2421">
            <v>0</v>
          </cell>
          <cell r="AA2421">
            <v>0</v>
          </cell>
          <cell r="AB2421">
            <v>0</v>
          </cell>
          <cell r="AC2421">
            <v>0</v>
          </cell>
          <cell r="AD2421">
            <v>0</v>
          </cell>
        </row>
        <row r="2422">
          <cell r="B2422" t="str">
            <v>CITY of SHELTON-REGULATEDPAYMENTSPAY-KOL</v>
          </cell>
          <cell r="J2422" t="str">
            <v>PAY-KOL</v>
          </cell>
          <cell r="K2422" t="str">
            <v>PAYMENT-THANK YOU - OL</v>
          </cell>
          <cell r="S2422">
            <v>0</v>
          </cell>
          <cell r="T2422">
            <v>0</v>
          </cell>
          <cell r="U2422">
            <v>0</v>
          </cell>
          <cell r="V2422">
            <v>0</v>
          </cell>
          <cell r="W2422">
            <v>-852.57</v>
          </cell>
          <cell r="X2422">
            <v>0</v>
          </cell>
          <cell r="Y2422">
            <v>0</v>
          </cell>
          <cell r="Z2422">
            <v>0</v>
          </cell>
          <cell r="AA2422">
            <v>0</v>
          </cell>
          <cell r="AB2422">
            <v>0</v>
          </cell>
          <cell r="AC2422">
            <v>0</v>
          </cell>
          <cell r="AD2422">
            <v>0</v>
          </cell>
        </row>
        <row r="2423">
          <cell r="B2423" t="str">
            <v>CITY of SHELTON-REGULATEDPAYMENTSPAYL</v>
          </cell>
          <cell r="J2423" t="str">
            <v>PAYL</v>
          </cell>
          <cell r="K2423" t="str">
            <v>PAYMENT-THANK YOU!</v>
          </cell>
          <cell r="S2423">
            <v>0</v>
          </cell>
          <cell r="T2423">
            <v>0</v>
          </cell>
          <cell r="U2423">
            <v>0</v>
          </cell>
          <cell r="V2423">
            <v>0</v>
          </cell>
          <cell r="W2423">
            <v>-7973.11</v>
          </cell>
          <cell r="X2423">
            <v>0</v>
          </cell>
          <cell r="Y2423">
            <v>0</v>
          </cell>
          <cell r="Z2423">
            <v>0</v>
          </cell>
          <cell r="AA2423">
            <v>0</v>
          </cell>
          <cell r="AB2423">
            <v>0</v>
          </cell>
          <cell r="AC2423">
            <v>0</v>
          </cell>
          <cell r="AD2423">
            <v>0</v>
          </cell>
        </row>
        <row r="2424">
          <cell r="B2424" t="str">
            <v>CITY of SHELTON-REGULATEDROLLOFFROLID</v>
          </cell>
          <cell r="J2424" t="str">
            <v>ROLID</v>
          </cell>
          <cell r="K2424" t="str">
            <v>ROLL OFF-LID</v>
          </cell>
          <cell r="S2424">
            <v>0</v>
          </cell>
          <cell r="T2424">
            <v>0</v>
          </cell>
          <cell r="U2424">
            <v>0</v>
          </cell>
          <cell r="V2424">
            <v>0</v>
          </cell>
          <cell r="W2424">
            <v>116.48</v>
          </cell>
          <cell r="X2424">
            <v>0</v>
          </cell>
          <cell r="Y2424">
            <v>0</v>
          </cell>
          <cell r="Z2424">
            <v>0</v>
          </cell>
          <cell r="AA2424">
            <v>0</v>
          </cell>
          <cell r="AB2424">
            <v>0</v>
          </cell>
          <cell r="AC2424">
            <v>0</v>
          </cell>
          <cell r="AD2424">
            <v>0</v>
          </cell>
        </row>
        <row r="2425">
          <cell r="B2425" t="str">
            <v>CITY of SHELTON-REGULATEDROLLOFFRORENT10D</v>
          </cell>
          <cell r="J2425" t="str">
            <v>RORENT10D</v>
          </cell>
          <cell r="K2425" t="str">
            <v>10YD ROLL OFF DAILY RENT</v>
          </cell>
          <cell r="S2425">
            <v>0</v>
          </cell>
          <cell r="T2425">
            <v>0</v>
          </cell>
          <cell r="U2425">
            <v>0</v>
          </cell>
          <cell r="V2425">
            <v>0</v>
          </cell>
          <cell r="W2425">
            <v>13.95</v>
          </cell>
          <cell r="X2425">
            <v>0</v>
          </cell>
          <cell r="Y2425">
            <v>0</v>
          </cell>
          <cell r="Z2425">
            <v>0</v>
          </cell>
          <cell r="AA2425">
            <v>0</v>
          </cell>
          <cell r="AB2425">
            <v>0</v>
          </cell>
          <cell r="AC2425">
            <v>0</v>
          </cell>
          <cell r="AD2425">
            <v>0</v>
          </cell>
        </row>
        <row r="2426">
          <cell r="B2426" t="str">
            <v>CITY of SHELTON-REGULATEDROLLOFFRORENT10M</v>
          </cell>
          <cell r="J2426" t="str">
            <v>RORENT10M</v>
          </cell>
          <cell r="K2426" t="str">
            <v>10YD ROLL OFF MTHLY RENT</v>
          </cell>
          <cell r="S2426">
            <v>0</v>
          </cell>
          <cell r="T2426">
            <v>0</v>
          </cell>
          <cell r="U2426">
            <v>0</v>
          </cell>
          <cell r="V2426">
            <v>0</v>
          </cell>
          <cell r="W2426">
            <v>83.93</v>
          </cell>
          <cell r="X2426">
            <v>0</v>
          </cell>
          <cell r="Y2426">
            <v>0</v>
          </cell>
          <cell r="Z2426">
            <v>0</v>
          </cell>
          <cell r="AA2426">
            <v>0</v>
          </cell>
          <cell r="AB2426">
            <v>0</v>
          </cell>
          <cell r="AC2426">
            <v>0</v>
          </cell>
          <cell r="AD2426">
            <v>0</v>
          </cell>
        </row>
        <row r="2427">
          <cell r="B2427" t="str">
            <v>CITY of SHELTON-REGULATEDROLLOFFRORENT20D</v>
          </cell>
          <cell r="J2427" t="str">
            <v>RORENT20D</v>
          </cell>
          <cell r="K2427" t="str">
            <v>20YD ROLL OFF-DAILY RENT</v>
          </cell>
          <cell r="S2427">
            <v>0</v>
          </cell>
          <cell r="T2427">
            <v>0</v>
          </cell>
          <cell r="U2427">
            <v>0</v>
          </cell>
          <cell r="V2427">
            <v>0</v>
          </cell>
          <cell r="W2427">
            <v>931.55</v>
          </cell>
          <cell r="X2427">
            <v>0</v>
          </cell>
          <cell r="Y2427">
            <v>0</v>
          </cell>
          <cell r="Z2427">
            <v>0</v>
          </cell>
          <cell r="AA2427">
            <v>0</v>
          </cell>
          <cell r="AB2427">
            <v>0</v>
          </cell>
          <cell r="AC2427">
            <v>0</v>
          </cell>
          <cell r="AD2427">
            <v>0</v>
          </cell>
        </row>
        <row r="2428">
          <cell r="B2428" t="str">
            <v>CITY of SHELTON-REGULATEDROLLOFFRORENT20M</v>
          </cell>
          <cell r="J2428" t="str">
            <v>RORENT20M</v>
          </cell>
          <cell r="K2428" t="str">
            <v>20YD ROLL OFF-MNTHLY RENT</v>
          </cell>
          <cell r="S2428">
            <v>0</v>
          </cell>
          <cell r="T2428">
            <v>0</v>
          </cell>
          <cell r="U2428">
            <v>0</v>
          </cell>
          <cell r="V2428">
            <v>0</v>
          </cell>
          <cell r="W2428">
            <v>544.15</v>
          </cell>
          <cell r="X2428">
            <v>0</v>
          </cell>
          <cell r="Y2428">
            <v>0</v>
          </cell>
          <cell r="Z2428">
            <v>0</v>
          </cell>
          <cell r="AA2428">
            <v>0</v>
          </cell>
          <cell r="AB2428">
            <v>0</v>
          </cell>
          <cell r="AC2428">
            <v>0</v>
          </cell>
          <cell r="AD2428">
            <v>0</v>
          </cell>
        </row>
        <row r="2429">
          <cell r="B2429" t="str">
            <v>CITY of SHELTON-REGULATEDROLLOFFRORENT40D</v>
          </cell>
          <cell r="J2429" t="str">
            <v>RORENT40D</v>
          </cell>
          <cell r="K2429" t="str">
            <v>40YD ROLL OFF-DAILY RENT</v>
          </cell>
          <cell r="S2429">
            <v>0</v>
          </cell>
          <cell r="T2429">
            <v>0</v>
          </cell>
          <cell r="U2429">
            <v>0</v>
          </cell>
          <cell r="V2429">
            <v>0</v>
          </cell>
          <cell r="W2429">
            <v>312.18</v>
          </cell>
          <cell r="X2429">
            <v>0</v>
          </cell>
          <cell r="Y2429">
            <v>0</v>
          </cell>
          <cell r="Z2429">
            <v>0</v>
          </cell>
          <cell r="AA2429">
            <v>0</v>
          </cell>
          <cell r="AB2429">
            <v>0</v>
          </cell>
          <cell r="AC2429">
            <v>0</v>
          </cell>
          <cell r="AD2429">
            <v>0</v>
          </cell>
        </row>
        <row r="2430">
          <cell r="B2430" t="str">
            <v>CITY of SHELTON-REGULATEDROLLOFFRORENT40M</v>
          </cell>
          <cell r="J2430" t="str">
            <v>RORENT40M</v>
          </cell>
          <cell r="K2430" t="str">
            <v>40YD ROLL OFF-MNTHLY RENT</v>
          </cell>
          <cell r="S2430">
            <v>0</v>
          </cell>
          <cell r="T2430">
            <v>0</v>
          </cell>
          <cell r="U2430">
            <v>0</v>
          </cell>
          <cell r="V2430">
            <v>0</v>
          </cell>
          <cell r="W2430">
            <v>331.48</v>
          </cell>
          <cell r="X2430">
            <v>0</v>
          </cell>
          <cell r="Y2430">
            <v>0</v>
          </cell>
          <cell r="Z2430">
            <v>0</v>
          </cell>
          <cell r="AA2430">
            <v>0</v>
          </cell>
          <cell r="AB2430">
            <v>0</v>
          </cell>
          <cell r="AC2430">
            <v>0</v>
          </cell>
          <cell r="AD2430">
            <v>0</v>
          </cell>
        </row>
        <row r="2431">
          <cell r="B2431" t="str">
            <v>CITY of SHELTON-REGULATEDROLLOFFCPHAUL20</v>
          </cell>
          <cell r="J2431" t="str">
            <v>CPHAUL20</v>
          </cell>
          <cell r="K2431" t="str">
            <v>20YD COMPACTOR-HAUL</v>
          </cell>
          <cell r="S2431">
            <v>0</v>
          </cell>
          <cell r="T2431">
            <v>0</v>
          </cell>
          <cell r="U2431">
            <v>0</v>
          </cell>
          <cell r="V2431">
            <v>0</v>
          </cell>
          <cell r="W2431">
            <v>1559.3</v>
          </cell>
          <cell r="X2431">
            <v>0</v>
          </cell>
          <cell r="Y2431">
            <v>0</v>
          </cell>
          <cell r="Z2431">
            <v>0</v>
          </cell>
          <cell r="AA2431">
            <v>0</v>
          </cell>
          <cell r="AB2431">
            <v>0</v>
          </cell>
          <cell r="AC2431">
            <v>0</v>
          </cell>
          <cell r="AD2431">
            <v>0</v>
          </cell>
        </row>
        <row r="2432">
          <cell r="B2432" t="str">
            <v>CITY of SHELTON-REGULATEDROLLOFFCPHAUL35</v>
          </cell>
          <cell r="J2432" t="str">
            <v>CPHAUL35</v>
          </cell>
          <cell r="K2432" t="str">
            <v>35YD COMPACTOR-HAUL</v>
          </cell>
          <cell r="S2432">
            <v>0</v>
          </cell>
          <cell r="T2432">
            <v>0</v>
          </cell>
          <cell r="U2432">
            <v>0</v>
          </cell>
          <cell r="V2432">
            <v>0</v>
          </cell>
          <cell r="W2432">
            <v>448.18</v>
          </cell>
          <cell r="X2432">
            <v>0</v>
          </cell>
          <cell r="Y2432">
            <v>0</v>
          </cell>
          <cell r="Z2432">
            <v>0</v>
          </cell>
          <cell r="AA2432">
            <v>0</v>
          </cell>
          <cell r="AB2432">
            <v>0</v>
          </cell>
          <cell r="AC2432">
            <v>0</v>
          </cell>
          <cell r="AD2432">
            <v>0</v>
          </cell>
        </row>
        <row r="2433">
          <cell r="B2433" t="str">
            <v>CITY of SHELTON-REGULATEDROLLOFFDISPMC-TON</v>
          </cell>
          <cell r="J2433" t="str">
            <v>DISPMC-TON</v>
          </cell>
          <cell r="K2433" t="str">
            <v>MC LANDFILL PER TON</v>
          </cell>
          <cell r="S2433">
            <v>0</v>
          </cell>
          <cell r="T2433">
            <v>0</v>
          </cell>
          <cell r="U2433">
            <v>0</v>
          </cell>
          <cell r="V2433">
            <v>0</v>
          </cell>
          <cell r="W2433">
            <v>17747.310000000001</v>
          </cell>
          <cell r="X2433">
            <v>0</v>
          </cell>
          <cell r="Y2433">
            <v>0</v>
          </cell>
          <cell r="Z2433">
            <v>0</v>
          </cell>
          <cell r="AA2433">
            <v>0</v>
          </cell>
          <cell r="AB2433">
            <v>0</v>
          </cell>
          <cell r="AC2433">
            <v>0</v>
          </cell>
          <cell r="AD2433">
            <v>0</v>
          </cell>
        </row>
        <row r="2434">
          <cell r="B2434" t="str">
            <v>CITY of SHELTON-REGULATEDROLLOFFDISPMCMISC</v>
          </cell>
          <cell r="J2434" t="str">
            <v>DISPMCMISC</v>
          </cell>
          <cell r="K2434" t="str">
            <v>DISPOSAL MISCELLANOUS</v>
          </cell>
          <cell r="S2434">
            <v>0</v>
          </cell>
          <cell r="T2434">
            <v>0</v>
          </cell>
          <cell r="U2434">
            <v>0</v>
          </cell>
          <cell r="V2434">
            <v>0</v>
          </cell>
          <cell r="W2434">
            <v>36.54</v>
          </cell>
          <cell r="X2434">
            <v>0</v>
          </cell>
          <cell r="Y2434">
            <v>0</v>
          </cell>
          <cell r="Z2434">
            <v>0</v>
          </cell>
          <cell r="AA2434">
            <v>0</v>
          </cell>
          <cell r="AB2434">
            <v>0</v>
          </cell>
          <cell r="AC2434">
            <v>0</v>
          </cell>
          <cell r="AD2434">
            <v>0</v>
          </cell>
        </row>
        <row r="2435">
          <cell r="B2435" t="str">
            <v>CITY of SHELTON-REGULATEDROLLOFFRODEL</v>
          </cell>
          <cell r="J2435" t="str">
            <v>RODEL</v>
          </cell>
          <cell r="K2435" t="str">
            <v>ROLL OFF-DELIVERY</v>
          </cell>
          <cell r="S2435">
            <v>0</v>
          </cell>
          <cell r="T2435">
            <v>0</v>
          </cell>
          <cell r="U2435">
            <v>0</v>
          </cell>
          <cell r="V2435">
            <v>0</v>
          </cell>
          <cell r="W2435">
            <v>545.72</v>
          </cell>
          <cell r="X2435">
            <v>0</v>
          </cell>
          <cell r="Y2435">
            <v>0</v>
          </cell>
          <cell r="Z2435">
            <v>0</v>
          </cell>
          <cell r="AA2435">
            <v>0</v>
          </cell>
          <cell r="AB2435">
            <v>0</v>
          </cell>
          <cell r="AC2435">
            <v>0</v>
          </cell>
          <cell r="AD2435">
            <v>0</v>
          </cell>
        </row>
        <row r="2436">
          <cell r="B2436" t="str">
            <v>CITY of SHELTON-REGULATEDROLLOFFROHAUL10</v>
          </cell>
          <cell r="J2436" t="str">
            <v>ROHAUL10</v>
          </cell>
          <cell r="K2436" t="str">
            <v>10YD ROLL OFF HAUL</v>
          </cell>
          <cell r="S2436">
            <v>0</v>
          </cell>
          <cell r="T2436">
            <v>0</v>
          </cell>
          <cell r="U2436">
            <v>0</v>
          </cell>
          <cell r="V2436">
            <v>0</v>
          </cell>
          <cell r="W2436">
            <v>335.72</v>
          </cell>
          <cell r="X2436">
            <v>0</v>
          </cell>
          <cell r="Y2436">
            <v>0</v>
          </cell>
          <cell r="Z2436">
            <v>0</v>
          </cell>
          <cell r="AA2436">
            <v>0</v>
          </cell>
          <cell r="AB2436">
            <v>0</v>
          </cell>
          <cell r="AC2436">
            <v>0</v>
          </cell>
          <cell r="AD2436">
            <v>0</v>
          </cell>
        </row>
        <row r="2437">
          <cell r="B2437" t="str">
            <v>CITY of SHELTON-REGULATEDROLLOFFROHAUL20</v>
          </cell>
          <cell r="J2437" t="str">
            <v>ROHAUL20</v>
          </cell>
          <cell r="K2437" t="str">
            <v>20YD ROLL OFF-HAUL</v>
          </cell>
          <cell r="S2437">
            <v>0</v>
          </cell>
          <cell r="T2437">
            <v>0</v>
          </cell>
          <cell r="U2437">
            <v>0</v>
          </cell>
          <cell r="V2437">
            <v>0</v>
          </cell>
          <cell r="W2437">
            <v>2437</v>
          </cell>
          <cell r="X2437">
            <v>0</v>
          </cell>
          <cell r="Y2437">
            <v>0</v>
          </cell>
          <cell r="Z2437">
            <v>0</v>
          </cell>
          <cell r="AA2437">
            <v>0</v>
          </cell>
          <cell r="AB2437">
            <v>0</v>
          </cell>
          <cell r="AC2437">
            <v>0</v>
          </cell>
          <cell r="AD2437">
            <v>0</v>
          </cell>
        </row>
        <row r="2438">
          <cell r="B2438" t="str">
            <v>CITY of SHELTON-REGULATEDROLLOFFROHAUL20T</v>
          </cell>
          <cell r="J2438" t="str">
            <v>ROHAUL20T</v>
          </cell>
          <cell r="K2438" t="str">
            <v>20YD ROLL OFF TEMP HAUL</v>
          </cell>
          <cell r="S2438">
            <v>0</v>
          </cell>
          <cell r="T2438">
            <v>0</v>
          </cell>
          <cell r="U2438">
            <v>0</v>
          </cell>
          <cell r="V2438">
            <v>0</v>
          </cell>
          <cell r="W2438">
            <v>389.92</v>
          </cell>
          <cell r="X2438">
            <v>0</v>
          </cell>
          <cell r="Y2438">
            <v>0</v>
          </cell>
          <cell r="Z2438">
            <v>0</v>
          </cell>
          <cell r="AA2438">
            <v>0</v>
          </cell>
          <cell r="AB2438">
            <v>0</v>
          </cell>
          <cell r="AC2438">
            <v>0</v>
          </cell>
          <cell r="AD2438">
            <v>0</v>
          </cell>
        </row>
        <row r="2439">
          <cell r="B2439" t="str">
            <v>CITY of SHELTON-REGULATEDROLLOFFROHAUL40</v>
          </cell>
          <cell r="J2439" t="str">
            <v>ROHAUL40</v>
          </cell>
          <cell r="K2439" t="str">
            <v>40YD ROLL OFF-HAUL</v>
          </cell>
          <cell r="S2439">
            <v>0</v>
          </cell>
          <cell r="T2439">
            <v>0</v>
          </cell>
          <cell r="U2439">
            <v>0</v>
          </cell>
          <cell r="V2439">
            <v>0</v>
          </cell>
          <cell r="W2439">
            <v>2320.36</v>
          </cell>
          <cell r="X2439">
            <v>0</v>
          </cell>
          <cell r="Y2439">
            <v>0</v>
          </cell>
          <cell r="Z2439">
            <v>0</v>
          </cell>
          <cell r="AA2439">
            <v>0</v>
          </cell>
          <cell r="AB2439">
            <v>0</v>
          </cell>
          <cell r="AC2439">
            <v>0</v>
          </cell>
          <cell r="AD2439">
            <v>0</v>
          </cell>
        </row>
        <row r="2440">
          <cell r="B2440" t="str">
            <v>CITY of SHELTON-REGULATEDROLLOFFRORENT20D</v>
          </cell>
          <cell r="J2440" t="str">
            <v>RORENT20D</v>
          </cell>
          <cell r="K2440" t="str">
            <v>20YD ROLL OFF-DAILY RENT</v>
          </cell>
          <cell r="S2440">
            <v>0</v>
          </cell>
          <cell r="T2440">
            <v>0</v>
          </cell>
          <cell r="U2440">
            <v>0</v>
          </cell>
          <cell r="V2440">
            <v>0</v>
          </cell>
          <cell r="W2440">
            <v>42.07</v>
          </cell>
          <cell r="X2440">
            <v>0</v>
          </cell>
          <cell r="Y2440">
            <v>0</v>
          </cell>
          <cell r="Z2440">
            <v>0</v>
          </cell>
          <cell r="AA2440">
            <v>0</v>
          </cell>
          <cell r="AB2440">
            <v>0</v>
          </cell>
          <cell r="AC2440">
            <v>0</v>
          </cell>
          <cell r="AD2440">
            <v>0</v>
          </cell>
        </row>
        <row r="2441">
          <cell r="B2441" t="str">
            <v>CITY of SHELTON-REGULATEDROLLOFFROTARP</v>
          </cell>
          <cell r="J2441" t="str">
            <v>ROTARP</v>
          </cell>
          <cell r="K2441" t="str">
            <v>TARPING CHARGE</v>
          </cell>
          <cell r="S2441">
            <v>0</v>
          </cell>
          <cell r="T2441">
            <v>0</v>
          </cell>
          <cell r="U2441">
            <v>0</v>
          </cell>
          <cell r="V2441">
            <v>0</v>
          </cell>
          <cell r="W2441">
            <v>11.12</v>
          </cell>
          <cell r="X2441">
            <v>0</v>
          </cell>
          <cell r="Y2441">
            <v>0</v>
          </cell>
          <cell r="Z2441">
            <v>0</v>
          </cell>
          <cell r="AA2441">
            <v>0</v>
          </cell>
          <cell r="AB2441">
            <v>0</v>
          </cell>
          <cell r="AC2441">
            <v>0</v>
          </cell>
          <cell r="AD2441">
            <v>0</v>
          </cell>
        </row>
        <row r="2442">
          <cell r="B2442" t="str">
            <v>CITY of SHELTON-REGULATEDSURCFUEL-COM MASON</v>
          </cell>
          <cell r="J2442" t="str">
            <v>FUEL-COM MASON</v>
          </cell>
          <cell r="K2442" t="str">
            <v>FUEL &amp; MATERIAL SURCHARGE</v>
          </cell>
          <cell r="S2442">
            <v>0</v>
          </cell>
          <cell r="T2442">
            <v>0</v>
          </cell>
          <cell r="U2442">
            <v>0</v>
          </cell>
          <cell r="V2442">
            <v>0</v>
          </cell>
          <cell r="W2442">
            <v>0</v>
          </cell>
          <cell r="X2442">
            <v>0</v>
          </cell>
          <cell r="Y2442">
            <v>0</v>
          </cell>
          <cell r="Z2442">
            <v>0</v>
          </cell>
          <cell r="AA2442">
            <v>0</v>
          </cell>
          <cell r="AB2442">
            <v>0</v>
          </cell>
          <cell r="AC2442">
            <v>0</v>
          </cell>
          <cell r="AD2442">
            <v>0</v>
          </cell>
        </row>
        <row r="2443">
          <cell r="B2443" t="str">
            <v>CITY of SHELTON-REGULATEDSURCFUEL-RO MASON</v>
          </cell>
          <cell r="J2443" t="str">
            <v>FUEL-RO MASON</v>
          </cell>
          <cell r="K2443" t="str">
            <v>FUEL &amp; MATERIAL SURCHARGE</v>
          </cell>
          <cell r="S2443">
            <v>0</v>
          </cell>
          <cell r="T2443">
            <v>0</v>
          </cell>
          <cell r="U2443">
            <v>0</v>
          </cell>
          <cell r="V2443">
            <v>0</v>
          </cell>
          <cell r="W2443">
            <v>0</v>
          </cell>
          <cell r="X2443">
            <v>0</v>
          </cell>
          <cell r="Y2443">
            <v>0</v>
          </cell>
          <cell r="Z2443">
            <v>0</v>
          </cell>
          <cell r="AA2443">
            <v>0</v>
          </cell>
          <cell r="AB2443">
            <v>0</v>
          </cell>
          <cell r="AC2443">
            <v>0</v>
          </cell>
          <cell r="AD2443">
            <v>0</v>
          </cell>
        </row>
        <row r="2444">
          <cell r="B2444" t="str">
            <v>CITY of SHELTON-REGULATEDTAXESREF</v>
          </cell>
          <cell r="J2444" t="str">
            <v>REF</v>
          </cell>
          <cell r="K2444" t="str">
            <v>3.6% WA Refuse Tax</v>
          </cell>
          <cell r="S2444">
            <v>0</v>
          </cell>
          <cell r="T2444">
            <v>0</v>
          </cell>
          <cell r="U2444">
            <v>0</v>
          </cell>
          <cell r="V2444">
            <v>0</v>
          </cell>
          <cell r="W2444">
            <v>0.9</v>
          </cell>
          <cell r="X2444">
            <v>0</v>
          </cell>
          <cell r="Y2444">
            <v>0</v>
          </cell>
          <cell r="Z2444">
            <v>0</v>
          </cell>
          <cell r="AA2444">
            <v>0</v>
          </cell>
          <cell r="AB2444">
            <v>0</v>
          </cell>
          <cell r="AC2444">
            <v>0</v>
          </cell>
          <cell r="AD2444">
            <v>0</v>
          </cell>
        </row>
        <row r="2445">
          <cell r="B2445" t="str">
            <v>CITY of SHELTON-REGULATEDTAXESSHELTON UNREG REFUSE</v>
          </cell>
          <cell r="J2445" t="str">
            <v>SHELTON UNREG REFUSE</v>
          </cell>
          <cell r="K2445" t="str">
            <v>3.6% WA STATE REFUSE TAX</v>
          </cell>
          <cell r="S2445">
            <v>0</v>
          </cell>
          <cell r="T2445">
            <v>0</v>
          </cell>
          <cell r="U2445">
            <v>0</v>
          </cell>
          <cell r="V2445">
            <v>0</v>
          </cell>
          <cell r="W2445">
            <v>11.02</v>
          </cell>
          <cell r="X2445">
            <v>0</v>
          </cell>
          <cell r="Y2445">
            <v>0</v>
          </cell>
          <cell r="Z2445">
            <v>0</v>
          </cell>
          <cell r="AA2445">
            <v>0</v>
          </cell>
          <cell r="AB2445">
            <v>0</v>
          </cell>
          <cell r="AC2445">
            <v>0</v>
          </cell>
          <cell r="AD2445">
            <v>0</v>
          </cell>
        </row>
        <row r="2446">
          <cell r="B2446" t="str">
            <v>CITY of SHELTON-REGULATEDTAXESSHELTON UNREG SALES</v>
          </cell>
          <cell r="J2446" t="str">
            <v>SHELTON UNREG SALES</v>
          </cell>
          <cell r="K2446" t="str">
            <v>WA STATE SALES TAX</v>
          </cell>
          <cell r="S2446">
            <v>0</v>
          </cell>
          <cell r="T2446">
            <v>0</v>
          </cell>
          <cell r="U2446">
            <v>0</v>
          </cell>
          <cell r="V2446">
            <v>0</v>
          </cell>
          <cell r="W2446">
            <v>3.26</v>
          </cell>
          <cell r="X2446">
            <v>0</v>
          </cell>
          <cell r="Y2446">
            <v>0</v>
          </cell>
          <cell r="Z2446">
            <v>0</v>
          </cell>
          <cell r="AA2446">
            <v>0</v>
          </cell>
          <cell r="AB2446">
            <v>0</v>
          </cell>
          <cell r="AC2446">
            <v>0</v>
          </cell>
          <cell r="AD2446">
            <v>0</v>
          </cell>
        </row>
        <row r="2447">
          <cell r="B2447" t="str">
            <v>CITY of SHELTON-REGULATEDTAXESSALES TAX</v>
          </cell>
          <cell r="J2447" t="str">
            <v>SALES TAX</v>
          </cell>
          <cell r="K2447" t="str">
            <v>8.5% Sales Tax</v>
          </cell>
          <cell r="S2447">
            <v>0</v>
          </cell>
          <cell r="T2447">
            <v>0</v>
          </cell>
          <cell r="U2447">
            <v>0</v>
          </cell>
          <cell r="V2447">
            <v>0</v>
          </cell>
          <cell r="W2447">
            <v>33.85</v>
          </cell>
          <cell r="X2447">
            <v>0</v>
          </cell>
          <cell r="Y2447">
            <v>0</v>
          </cell>
          <cell r="Z2447">
            <v>0</v>
          </cell>
          <cell r="AA2447">
            <v>0</v>
          </cell>
          <cell r="AB2447">
            <v>0</v>
          </cell>
          <cell r="AC2447">
            <v>0</v>
          </cell>
          <cell r="AD2447">
            <v>0</v>
          </cell>
        </row>
        <row r="2448">
          <cell r="B2448" t="str">
            <v>CITY of SHELTON-REGULATEDTAXESSHELTON UNREG REFUSE</v>
          </cell>
          <cell r="J2448" t="str">
            <v>SHELTON UNREG REFUSE</v>
          </cell>
          <cell r="K2448" t="str">
            <v>3.6% WA STATE REFUSE TAX</v>
          </cell>
          <cell r="S2448">
            <v>0</v>
          </cell>
          <cell r="T2448">
            <v>0</v>
          </cell>
          <cell r="U2448">
            <v>0</v>
          </cell>
          <cell r="V2448">
            <v>0</v>
          </cell>
          <cell r="W2448">
            <v>840.19</v>
          </cell>
          <cell r="X2448">
            <v>0</v>
          </cell>
          <cell r="Y2448">
            <v>0</v>
          </cell>
          <cell r="Z2448">
            <v>0</v>
          </cell>
          <cell r="AA2448">
            <v>0</v>
          </cell>
          <cell r="AB2448">
            <v>0</v>
          </cell>
          <cell r="AC2448">
            <v>0</v>
          </cell>
          <cell r="AD2448">
            <v>0</v>
          </cell>
        </row>
        <row r="2449">
          <cell r="B2449" t="str">
            <v>CITY of SHELTON-REGULATEDTAXESSHELTON UNREG SALES</v>
          </cell>
          <cell r="J2449" t="str">
            <v>SHELTON UNREG SALES</v>
          </cell>
          <cell r="K2449" t="str">
            <v>WA STATE SALES TAX</v>
          </cell>
          <cell r="S2449">
            <v>0</v>
          </cell>
          <cell r="T2449">
            <v>0</v>
          </cell>
          <cell r="U2449">
            <v>0</v>
          </cell>
          <cell r="V2449">
            <v>0</v>
          </cell>
          <cell r="W2449">
            <v>211.83</v>
          </cell>
          <cell r="X2449">
            <v>0</v>
          </cell>
          <cell r="Y2449">
            <v>0</v>
          </cell>
          <cell r="Z2449">
            <v>0</v>
          </cell>
          <cell r="AA2449">
            <v>0</v>
          </cell>
          <cell r="AB2449">
            <v>0</v>
          </cell>
          <cell r="AC2449">
            <v>0</v>
          </cell>
          <cell r="AD2449">
            <v>0</v>
          </cell>
        </row>
        <row r="2450">
          <cell r="B2450" t="str">
            <v>CITY OF SHELTON-UNREGULATEDACCOUNTING ADJUSTMENTSFINCHG</v>
          </cell>
          <cell r="J2450" t="str">
            <v>FINCHG</v>
          </cell>
          <cell r="K2450" t="str">
            <v>LATE FEE</v>
          </cell>
          <cell r="S2450">
            <v>0</v>
          </cell>
          <cell r="T2450">
            <v>0</v>
          </cell>
          <cell r="U2450">
            <v>0</v>
          </cell>
          <cell r="V2450">
            <v>0</v>
          </cell>
          <cell r="W2450">
            <v>21.88</v>
          </cell>
          <cell r="X2450">
            <v>0</v>
          </cell>
          <cell r="Y2450">
            <v>0</v>
          </cell>
          <cell r="Z2450">
            <v>0</v>
          </cell>
          <cell r="AA2450">
            <v>0</v>
          </cell>
          <cell r="AB2450">
            <v>0</v>
          </cell>
          <cell r="AC2450">
            <v>0</v>
          </cell>
          <cell r="AD2450">
            <v>0</v>
          </cell>
        </row>
        <row r="2451">
          <cell r="B2451" t="str">
            <v>CITY OF SHELTON-UNREGULATEDACCOUNTING ADJUSTMENTSMM</v>
          </cell>
          <cell r="J2451" t="str">
            <v>MM</v>
          </cell>
          <cell r="K2451" t="str">
            <v>MOVE MONEY</v>
          </cell>
          <cell r="S2451">
            <v>0</v>
          </cell>
          <cell r="T2451">
            <v>0</v>
          </cell>
          <cell r="U2451">
            <v>0</v>
          </cell>
          <cell r="V2451">
            <v>0</v>
          </cell>
          <cell r="W2451">
            <v>252.85</v>
          </cell>
          <cell r="X2451">
            <v>0</v>
          </cell>
          <cell r="Y2451">
            <v>0</v>
          </cell>
          <cell r="Z2451">
            <v>0</v>
          </cell>
          <cell r="AA2451">
            <v>0</v>
          </cell>
          <cell r="AB2451">
            <v>0</v>
          </cell>
          <cell r="AC2451">
            <v>0</v>
          </cell>
          <cell r="AD2451">
            <v>0</v>
          </cell>
        </row>
        <row r="2452">
          <cell r="B2452" t="str">
            <v>CITY OF SHELTON-UNREGULATEDACCOUNTING ADJUSTMENTSREFUND</v>
          </cell>
          <cell r="J2452" t="str">
            <v>REFUND</v>
          </cell>
          <cell r="K2452" t="str">
            <v>REFUND</v>
          </cell>
          <cell r="S2452">
            <v>0</v>
          </cell>
          <cell r="T2452">
            <v>0</v>
          </cell>
          <cell r="U2452">
            <v>0</v>
          </cell>
          <cell r="V2452">
            <v>0</v>
          </cell>
          <cell r="W2452">
            <v>4888.24</v>
          </cell>
          <cell r="X2452">
            <v>0</v>
          </cell>
          <cell r="Y2452">
            <v>0</v>
          </cell>
          <cell r="Z2452">
            <v>0</v>
          </cell>
          <cell r="AA2452">
            <v>0</v>
          </cell>
          <cell r="AB2452">
            <v>0</v>
          </cell>
          <cell r="AC2452">
            <v>0</v>
          </cell>
          <cell r="AD2452">
            <v>0</v>
          </cell>
        </row>
        <row r="2453">
          <cell r="B2453" t="str">
            <v>CITY OF SHELTON-UNREGULATEDCOMMERCIAL - REARLOADUNLOCKRECY</v>
          </cell>
          <cell r="J2453" t="str">
            <v>UNLOCKRECY</v>
          </cell>
          <cell r="K2453" t="str">
            <v>UNLOCK / UNLATCH RECY</v>
          </cell>
          <cell r="S2453">
            <v>0</v>
          </cell>
          <cell r="T2453">
            <v>0</v>
          </cell>
          <cell r="U2453">
            <v>0</v>
          </cell>
          <cell r="V2453">
            <v>0</v>
          </cell>
          <cell r="W2453">
            <v>2.5</v>
          </cell>
          <cell r="X2453">
            <v>0</v>
          </cell>
          <cell r="Y2453">
            <v>0</v>
          </cell>
          <cell r="Z2453">
            <v>0</v>
          </cell>
          <cell r="AA2453">
            <v>0</v>
          </cell>
          <cell r="AB2453">
            <v>0</v>
          </cell>
          <cell r="AC2453">
            <v>0</v>
          </cell>
          <cell r="AD2453">
            <v>0</v>
          </cell>
        </row>
        <row r="2454">
          <cell r="B2454" t="str">
            <v>CITY OF SHELTON-UNREGULATEDCOMMERCIAL RECYCLE96CRCOGW1</v>
          </cell>
          <cell r="J2454" t="str">
            <v>96CRCOGW1</v>
          </cell>
          <cell r="K2454" t="str">
            <v>96 COMMINGLE WG-WEEKLY</v>
          </cell>
          <cell r="S2454">
            <v>0</v>
          </cell>
          <cell r="T2454">
            <v>0</v>
          </cell>
          <cell r="U2454">
            <v>0</v>
          </cell>
          <cell r="V2454">
            <v>0</v>
          </cell>
          <cell r="W2454">
            <v>11.29</v>
          </cell>
          <cell r="X2454">
            <v>0</v>
          </cell>
          <cell r="Y2454">
            <v>0</v>
          </cell>
          <cell r="Z2454">
            <v>0</v>
          </cell>
          <cell r="AA2454">
            <v>0</v>
          </cell>
          <cell r="AB2454">
            <v>0</v>
          </cell>
          <cell r="AC2454">
            <v>0</v>
          </cell>
          <cell r="AD2454">
            <v>0</v>
          </cell>
        </row>
        <row r="2455">
          <cell r="B2455" t="str">
            <v>CITY OF SHELTON-UNREGULATEDCOMMERCIAL RECYCLEDEL-REC</v>
          </cell>
          <cell r="J2455" t="str">
            <v>DEL-REC</v>
          </cell>
          <cell r="K2455" t="str">
            <v>DELIVER RECYCLE BIN</v>
          </cell>
          <cell r="S2455">
            <v>0</v>
          </cell>
          <cell r="T2455">
            <v>0</v>
          </cell>
          <cell r="U2455">
            <v>0</v>
          </cell>
          <cell r="V2455">
            <v>0</v>
          </cell>
          <cell r="W2455">
            <v>10</v>
          </cell>
          <cell r="X2455">
            <v>0</v>
          </cell>
          <cell r="Y2455">
            <v>0</v>
          </cell>
          <cell r="Z2455">
            <v>0</v>
          </cell>
          <cell r="AA2455">
            <v>0</v>
          </cell>
          <cell r="AB2455">
            <v>0</v>
          </cell>
          <cell r="AC2455">
            <v>0</v>
          </cell>
          <cell r="AD2455">
            <v>0</v>
          </cell>
        </row>
        <row r="2456">
          <cell r="B2456" t="str">
            <v>CITY OF SHELTON-UNREGULATEDCOMMERCIAL RECYCLE96CRCOGE1</v>
          </cell>
          <cell r="J2456" t="str">
            <v>96CRCOGE1</v>
          </cell>
          <cell r="K2456" t="str">
            <v>96 COMMINGLE WG-EOW</v>
          </cell>
          <cell r="S2456">
            <v>0</v>
          </cell>
          <cell r="T2456">
            <v>0</v>
          </cell>
          <cell r="U2456">
            <v>0</v>
          </cell>
          <cell r="V2456">
            <v>0</v>
          </cell>
          <cell r="W2456">
            <v>281.45</v>
          </cell>
          <cell r="X2456">
            <v>0</v>
          </cell>
          <cell r="Y2456">
            <v>0</v>
          </cell>
          <cell r="Z2456">
            <v>0</v>
          </cell>
          <cell r="AA2456">
            <v>0</v>
          </cell>
          <cell r="AB2456">
            <v>0</v>
          </cell>
          <cell r="AC2456">
            <v>0</v>
          </cell>
          <cell r="AD2456">
            <v>0</v>
          </cell>
        </row>
        <row r="2457">
          <cell r="B2457" t="str">
            <v>CITY OF SHELTON-UNREGULATEDCOMMERCIAL RECYCLE96CRCOGM1</v>
          </cell>
          <cell r="J2457" t="str">
            <v>96CRCOGM1</v>
          </cell>
          <cell r="K2457" t="str">
            <v>96 COMMINGLE WGMNTHLY</v>
          </cell>
          <cell r="S2457">
            <v>0</v>
          </cell>
          <cell r="T2457">
            <v>0</v>
          </cell>
          <cell r="U2457">
            <v>0</v>
          </cell>
          <cell r="V2457">
            <v>0</v>
          </cell>
          <cell r="W2457">
            <v>116.69</v>
          </cell>
          <cell r="X2457">
            <v>0</v>
          </cell>
          <cell r="Y2457">
            <v>0</v>
          </cell>
          <cell r="Z2457">
            <v>0</v>
          </cell>
          <cell r="AA2457">
            <v>0</v>
          </cell>
          <cell r="AB2457">
            <v>0</v>
          </cell>
          <cell r="AC2457">
            <v>0</v>
          </cell>
          <cell r="AD2457">
            <v>0</v>
          </cell>
        </row>
        <row r="2458">
          <cell r="B2458" t="str">
            <v>CITY OF SHELTON-UNREGULATEDCOMMERCIAL RECYCLE96CRCOGW1</v>
          </cell>
          <cell r="J2458" t="str">
            <v>96CRCOGW1</v>
          </cell>
          <cell r="K2458" t="str">
            <v>96 COMMINGLE WG-WEEKLY</v>
          </cell>
          <cell r="S2458">
            <v>0</v>
          </cell>
          <cell r="T2458">
            <v>0</v>
          </cell>
          <cell r="U2458">
            <v>0</v>
          </cell>
          <cell r="V2458">
            <v>0</v>
          </cell>
          <cell r="W2458">
            <v>988.05</v>
          </cell>
          <cell r="X2458">
            <v>0</v>
          </cell>
          <cell r="Y2458">
            <v>0</v>
          </cell>
          <cell r="Z2458">
            <v>0</v>
          </cell>
          <cell r="AA2458">
            <v>0</v>
          </cell>
          <cell r="AB2458">
            <v>0</v>
          </cell>
          <cell r="AC2458">
            <v>0</v>
          </cell>
          <cell r="AD2458">
            <v>0</v>
          </cell>
        </row>
        <row r="2459">
          <cell r="B2459" t="str">
            <v>CITY OF SHELTON-UNREGULATEDCOMMERCIAL RECYCLE96CRCONGE1</v>
          </cell>
          <cell r="J2459" t="str">
            <v>96CRCONGE1</v>
          </cell>
          <cell r="K2459" t="str">
            <v>96 COMMINGLE NG-EOW</v>
          </cell>
          <cell r="S2459">
            <v>0</v>
          </cell>
          <cell r="T2459">
            <v>0</v>
          </cell>
          <cell r="U2459">
            <v>0</v>
          </cell>
          <cell r="V2459">
            <v>0</v>
          </cell>
          <cell r="W2459">
            <v>703.62</v>
          </cell>
          <cell r="X2459">
            <v>0</v>
          </cell>
          <cell r="Y2459">
            <v>0</v>
          </cell>
          <cell r="Z2459">
            <v>0</v>
          </cell>
          <cell r="AA2459">
            <v>0</v>
          </cell>
          <cell r="AB2459">
            <v>0</v>
          </cell>
          <cell r="AC2459">
            <v>0</v>
          </cell>
          <cell r="AD2459">
            <v>0</v>
          </cell>
        </row>
        <row r="2460">
          <cell r="B2460" t="str">
            <v>CITY OF SHELTON-UNREGULATEDCOMMERCIAL RECYCLE96CRCONGM1</v>
          </cell>
          <cell r="J2460" t="str">
            <v>96CRCONGM1</v>
          </cell>
          <cell r="K2460" t="str">
            <v>96 COMMINGLE NG-MNTHLY</v>
          </cell>
          <cell r="S2460">
            <v>0</v>
          </cell>
          <cell r="T2460">
            <v>0</v>
          </cell>
          <cell r="U2460">
            <v>0</v>
          </cell>
          <cell r="V2460">
            <v>0</v>
          </cell>
          <cell r="W2460">
            <v>232.59</v>
          </cell>
          <cell r="X2460">
            <v>0</v>
          </cell>
          <cell r="Y2460">
            <v>0</v>
          </cell>
          <cell r="Z2460">
            <v>0</v>
          </cell>
          <cell r="AA2460">
            <v>0</v>
          </cell>
          <cell r="AB2460">
            <v>0</v>
          </cell>
          <cell r="AC2460">
            <v>0</v>
          </cell>
          <cell r="AD2460">
            <v>0</v>
          </cell>
        </row>
        <row r="2461">
          <cell r="B2461" t="str">
            <v>CITY OF SHELTON-UNREGULATEDCOMMERCIAL RECYCLE96CRCONGW1</v>
          </cell>
          <cell r="J2461" t="str">
            <v>96CRCONGW1</v>
          </cell>
          <cell r="K2461" t="str">
            <v>96 COMMINGLE NG-WEEKLY</v>
          </cell>
          <cell r="S2461">
            <v>0</v>
          </cell>
          <cell r="T2461">
            <v>0</v>
          </cell>
          <cell r="U2461">
            <v>0</v>
          </cell>
          <cell r="V2461">
            <v>0</v>
          </cell>
          <cell r="W2461">
            <v>1609.11</v>
          </cell>
          <cell r="X2461">
            <v>0</v>
          </cell>
          <cell r="Y2461">
            <v>0</v>
          </cell>
          <cell r="Z2461">
            <v>0</v>
          </cell>
          <cell r="AA2461">
            <v>0</v>
          </cell>
          <cell r="AB2461">
            <v>0</v>
          </cell>
          <cell r="AC2461">
            <v>0</v>
          </cell>
          <cell r="AD2461">
            <v>0</v>
          </cell>
        </row>
        <row r="2462">
          <cell r="B2462" t="str">
            <v xml:space="preserve">CITY OF SHELTON-UNREGULATEDCOMMERCIAL RECYCLER2YDOCCE </v>
          </cell>
          <cell r="J2462" t="str">
            <v xml:space="preserve">R2YDOCCE </v>
          </cell>
          <cell r="K2462" t="str">
            <v>2YD OCC-EOW</v>
          </cell>
          <cell r="S2462">
            <v>0</v>
          </cell>
          <cell r="T2462">
            <v>0</v>
          </cell>
          <cell r="U2462">
            <v>0</v>
          </cell>
          <cell r="V2462">
            <v>0</v>
          </cell>
          <cell r="W2462">
            <v>1329.96</v>
          </cell>
          <cell r="X2462">
            <v>0</v>
          </cell>
          <cell r="Y2462">
            <v>0</v>
          </cell>
          <cell r="Z2462">
            <v>0</v>
          </cell>
          <cell r="AA2462">
            <v>0</v>
          </cell>
          <cell r="AB2462">
            <v>0</v>
          </cell>
          <cell r="AC2462">
            <v>0</v>
          </cell>
          <cell r="AD2462">
            <v>0</v>
          </cell>
        </row>
        <row r="2463">
          <cell r="B2463" t="str">
            <v>CITY OF SHELTON-UNREGULATEDCOMMERCIAL RECYCLER2YDOCCEX</v>
          </cell>
          <cell r="J2463" t="str">
            <v>R2YDOCCEX</v>
          </cell>
          <cell r="K2463" t="str">
            <v>2YD OCC-EXTRA CONTAINER</v>
          </cell>
          <cell r="S2463">
            <v>0</v>
          </cell>
          <cell r="T2463">
            <v>0</v>
          </cell>
          <cell r="U2463">
            <v>0</v>
          </cell>
          <cell r="V2463">
            <v>0</v>
          </cell>
          <cell r="W2463">
            <v>367.16</v>
          </cell>
          <cell r="X2463">
            <v>0</v>
          </cell>
          <cell r="Y2463">
            <v>0</v>
          </cell>
          <cell r="Z2463">
            <v>0</v>
          </cell>
          <cell r="AA2463">
            <v>0</v>
          </cell>
          <cell r="AB2463">
            <v>0</v>
          </cell>
          <cell r="AC2463">
            <v>0</v>
          </cell>
          <cell r="AD2463">
            <v>0</v>
          </cell>
        </row>
        <row r="2464">
          <cell r="B2464" t="str">
            <v>CITY OF SHELTON-UNREGULATEDCOMMERCIAL RECYCLER2YDOCCM</v>
          </cell>
          <cell r="J2464" t="str">
            <v>R2YDOCCM</v>
          </cell>
          <cell r="K2464" t="str">
            <v>2YD OCC-MNTHLY</v>
          </cell>
          <cell r="S2464">
            <v>0</v>
          </cell>
          <cell r="T2464">
            <v>0</v>
          </cell>
          <cell r="U2464">
            <v>0</v>
          </cell>
          <cell r="V2464">
            <v>0</v>
          </cell>
          <cell r="W2464">
            <v>505.12</v>
          </cell>
          <cell r="X2464">
            <v>0</v>
          </cell>
          <cell r="Y2464">
            <v>0</v>
          </cell>
          <cell r="Z2464">
            <v>0</v>
          </cell>
          <cell r="AA2464">
            <v>0</v>
          </cell>
          <cell r="AB2464">
            <v>0</v>
          </cell>
          <cell r="AC2464">
            <v>0</v>
          </cell>
          <cell r="AD2464">
            <v>0</v>
          </cell>
        </row>
        <row r="2465">
          <cell r="B2465" t="str">
            <v>CITY OF SHELTON-UNREGULATEDCOMMERCIAL RECYCLER2YDOCCW</v>
          </cell>
          <cell r="J2465" t="str">
            <v>R2YDOCCW</v>
          </cell>
          <cell r="K2465" t="str">
            <v>2YD OCC-WEEKLY</v>
          </cell>
          <cell r="S2465">
            <v>0</v>
          </cell>
          <cell r="T2465">
            <v>0</v>
          </cell>
          <cell r="U2465">
            <v>0</v>
          </cell>
          <cell r="V2465">
            <v>0</v>
          </cell>
          <cell r="W2465">
            <v>5197.3100000000004</v>
          </cell>
          <cell r="X2465">
            <v>0</v>
          </cell>
          <cell r="Y2465">
            <v>0</v>
          </cell>
          <cell r="Z2465">
            <v>0</v>
          </cell>
          <cell r="AA2465">
            <v>0</v>
          </cell>
          <cell r="AB2465">
            <v>0</v>
          </cell>
          <cell r="AC2465">
            <v>0</v>
          </cell>
          <cell r="AD2465">
            <v>0</v>
          </cell>
        </row>
        <row r="2466">
          <cell r="B2466" t="str">
            <v>CITY OF SHELTON-UNREGULATEDCOMMERCIAL RECYCLERECYLOCK</v>
          </cell>
          <cell r="J2466" t="str">
            <v>RECYLOCK</v>
          </cell>
          <cell r="K2466" t="str">
            <v>LOCK/UNLOCK RECYCLING</v>
          </cell>
          <cell r="S2466">
            <v>0</v>
          </cell>
          <cell r="T2466">
            <v>0</v>
          </cell>
          <cell r="U2466">
            <v>0</v>
          </cell>
          <cell r="V2466">
            <v>0</v>
          </cell>
          <cell r="W2466">
            <v>25.3</v>
          </cell>
          <cell r="X2466">
            <v>0</v>
          </cell>
          <cell r="Y2466">
            <v>0</v>
          </cell>
          <cell r="Z2466">
            <v>0</v>
          </cell>
          <cell r="AA2466">
            <v>0</v>
          </cell>
          <cell r="AB2466">
            <v>0</v>
          </cell>
          <cell r="AC2466">
            <v>0</v>
          </cell>
          <cell r="AD2466">
            <v>0</v>
          </cell>
        </row>
        <row r="2467">
          <cell r="B2467" t="str">
            <v>CITY OF SHELTON-UNREGULATEDCOMMERCIAL RECYCLEWLKNRECY</v>
          </cell>
          <cell r="J2467" t="str">
            <v>WLKNRECY</v>
          </cell>
          <cell r="K2467" t="str">
            <v>WALK IN RECYCLE</v>
          </cell>
          <cell r="S2467">
            <v>0</v>
          </cell>
          <cell r="T2467">
            <v>0</v>
          </cell>
          <cell r="U2467">
            <v>0</v>
          </cell>
          <cell r="V2467">
            <v>0</v>
          </cell>
          <cell r="W2467">
            <v>5.32</v>
          </cell>
          <cell r="X2467">
            <v>0</v>
          </cell>
          <cell r="Y2467">
            <v>0</v>
          </cell>
          <cell r="Z2467">
            <v>0</v>
          </cell>
          <cell r="AA2467">
            <v>0</v>
          </cell>
          <cell r="AB2467">
            <v>0</v>
          </cell>
          <cell r="AC2467">
            <v>0</v>
          </cell>
          <cell r="AD2467">
            <v>0</v>
          </cell>
        </row>
        <row r="2468">
          <cell r="B2468" t="str">
            <v>CITY OF SHELTON-UNREGULATEDCOMMERCIAL RECYCLECDELOCC</v>
          </cell>
          <cell r="J2468" t="str">
            <v>CDELOCC</v>
          </cell>
          <cell r="K2468" t="str">
            <v>CARDBOARD DELIVERY</v>
          </cell>
          <cell r="S2468">
            <v>0</v>
          </cell>
          <cell r="T2468">
            <v>0</v>
          </cell>
          <cell r="U2468">
            <v>0</v>
          </cell>
          <cell r="V2468">
            <v>0</v>
          </cell>
          <cell r="W2468">
            <v>81</v>
          </cell>
          <cell r="X2468">
            <v>0</v>
          </cell>
          <cell r="Y2468">
            <v>0</v>
          </cell>
          <cell r="Z2468">
            <v>0</v>
          </cell>
          <cell r="AA2468">
            <v>0</v>
          </cell>
          <cell r="AB2468">
            <v>0</v>
          </cell>
          <cell r="AC2468">
            <v>0</v>
          </cell>
          <cell r="AD2468">
            <v>0</v>
          </cell>
        </row>
        <row r="2469">
          <cell r="B2469" t="str">
            <v>CITY OF SHELTON-UNREGULATEDCOMMERCIAL RECYCLEDEL-REC</v>
          </cell>
          <cell r="J2469" t="str">
            <v>DEL-REC</v>
          </cell>
          <cell r="K2469" t="str">
            <v>DELIVER RECYCLE BIN</v>
          </cell>
          <cell r="S2469">
            <v>0</v>
          </cell>
          <cell r="T2469">
            <v>0</v>
          </cell>
          <cell r="U2469">
            <v>0</v>
          </cell>
          <cell r="V2469">
            <v>0</v>
          </cell>
          <cell r="W2469">
            <v>10</v>
          </cell>
          <cell r="X2469">
            <v>0</v>
          </cell>
          <cell r="Y2469">
            <v>0</v>
          </cell>
          <cell r="Z2469">
            <v>0</v>
          </cell>
          <cell r="AA2469">
            <v>0</v>
          </cell>
          <cell r="AB2469">
            <v>0</v>
          </cell>
          <cell r="AC2469">
            <v>0</v>
          </cell>
          <cell r="AD2469">
            <v>0</v>
          </cell>
        </row>
        <row r="2470">
          <cell r="B2470" t="str">
            <v>CITY OF SHELTON-UNREGULATEDCOMMERCIAL RECYCLER2YDOCCOC</v>
          </cell>
          <cell r="J2470" t="str">
            <v>R2YDOCCOC</v>
          </cell>
          <cell r="K2470" t="str">
            <v>2YD OCC-ON CALL</v>
          </cell>
          <cell r="S2470">
            <v>0</v>
          </cell>
          <cell r="T2470">
            <v>0</v>
          </cell>
          <cell r="U2470">
            <v>0</v>
          </cell>
          <cell r="V2470">
            <v>0</v>
          </cell>
          <cell r="W2470">
            <v>108.24</v>
          </cell>
          <cell r="X2470">
            <v>0</v>
          </cell>
          <cell r="Y2470">
            <v>0</v>
          </cell>
          <cell r="Z2470">
            <v>0</v>
          </cell>
          <cell r="AA2470">
            <v>0</v>
          </cell>
          <cell r="AB2470">
            <v>0</v>
          </cell>
          <cell r="AC2470">
            <v>0</v>
          </cell>
          <cell r="AD2470">
            <v>0</v>
          </cell>
        </row>
        <row r="2471">
          <cell r="B2471" t="str">
            <v>CITY OF SHELTON-UNREGULATEDCOMMERCIAL RECYCLERECYLOCK</v>
          </cell>
          <cell r="J2471" t="str">
            <v>RECYLOCK</v>
          </cell>
          <cell r="K2471" t="str">
            <v>LOCK/UNLOCK RECYCLING</v>
          </cell>
          <cell r="S2471">
            <v>0</v>
          </cell>
          <cell r="T2471">
            <v>0</v>
          </cell>
          <cell r="U2471">
            <v>0</v>
          </cell>
          <cell r="V2471">
            <v>0</v>
          </cell>
          <cell r="W2471">
            <v>17.8</v>
          </cell>
          <cell r="X2471">
            <v>0</v>
          </cell>
          <cell r="Y2471">
            <v>0</v>
          </cell>
          <cell r="Z2471">
            <v>0</v>
          </cell>
          <cell r="AA2471">
            <v>0</v>
          </cell>
          <cell r="AB2471">
            <v>0</v>
          </cell>
          <cell r="AC2471">
            <v>0</v>
          </cell>
          <cell r="AD2471">
            <v>0</v>
          </cell>
        </row>
        <row r="2472">
          <cell r="B2472" t="str">
            <v>CITY OF SHELTON-UNREGULATEDCOMMERCIAL RECYCLEROLLOUTOCC</v>
          </cell>
          <cell r="J2472" t="str">
            <v>ROLLOUTOCC</v>
          </cell>
          <cell r="K2472" t="str">
            <v>ROLL OUT FEE - RECYCLE</v>
          </cell>
          <cell r="S2472">
            <v>0</v>
          </cell>
          <cell r="T2472">
            <v>0</v>
          </cell>
          <cell r="U2472">
            <v>0</v>
          </cell>
          <cell r="V2472">
            <v>0</v>
          </cell>
          <cell r="W2472">
            <v>219.56</v>
          </cell>
          <cell r="X2472">
            <v>0</v>
          </cell>
          <cell r="Y2472">
            <v>0</v>
          </cell>
          <cell r="Z2472">
            <v>0</v>
          </cell>
          <cell r="AA2472">
            <v>0</v>
          </cell>
          <cell r="AB2472">
            <v>0</v>
          </cell>
          <cell r="AC2472">
            <v>0</v>
          </cell>
          <cell r="AD2472">
            <v>0</v>
          </cell>
        </row>
        <row r="2473">
          <cell r="B2473" t="str">
            <v>CITY OF SHELTON-UNREGULATEDCOMMERCIAL RECYCLEWLKNRECY</v>
          </cell>
          <cell r="J2473" t="str">
            <v>WLKNRECY</v>
          </cell>
          <cell r="K2473" t="str">
            <v>WALK IN RECYCLE</v>
          </cell>
          <cell r="S2473">
            <v>0</v>
          </cell>
          <cell r="T2473">
            <v>0</v>
          </cell>
          <cell r="U2473">
            <v>0</v>
          </cell>
          <cell r="V2473">
            <v>0</v>
          </cell>
          <cell r="W2473">
            <v>151.62</v>
          </cell>
          <cell r="X2473">
            <v>0</v>
          </cell>
          <cell r="Y2473">
            <v>0</v>
          </cell>
          <cell r="Z2473">
            <v>0</v>
          </cell>
          <cell r="AA2473">
            <v>0</v>
          </cell>
          <cell r="AB2473">
            <v>0</v>
          </cell>
          <cell r="AC2473">
            <v>0</v>
          </cell>
          <cell r="AD2473">
            <v>0</v>
          </cell>
        </row>
        <row r="2474">
          <cell r="B2474" t="str">
            <v>CITY OF SHELTON-UNREGULATEDPAYMENTSCC-KOL</v>
          </cell>
          <cell r="J2474" t="str">
            <v>CC-KOL</v>
          </cell>
          <cell r="K2474" t="str">
            <v>ONLINE PAYMENT-CC</v>
          </cell>
          <cell r="S2474">
            <v>0</v>
          </cell>
          <cell r="T2474">
            <v>0</v>
          </cell>
          <cell r="U2474">
            <v>0</v>
          </cell>
          <cell r="V2474">
            <v>0</v>
          </cell>
          <cell r="W2474">
            <v>-1270.22</v>
          </cell>
          <cell r="X2474">
            <v>0</v>
          </cell>
          <cell r="Y2474">
            <v>0</v>
          </cell>
          <cell r="Z2474">
            <v>0</v>
          </cell>
          <cell r="AA2474">
            <v>0</v>
          </cell>
          <cell r="AB2474">
            <v>0</v>
          </cell>
          <cell r="AC2474">
            <v>0</v>
          </cell>
          <cell r="AD2474">
            <v>0</v>
          </cell>
        </row>
        <row r="2475">
          <cell r="B2475" t="str">
            <v>CITY OF SHELTON-UNREGULATEDPAYMENTSPAY</v>
          </cell>
          <cell r="J2475" t="str">
            <v>PAY</v>
          </cell>
          <cell r="K2475" t="str">
            <v>PAYMENT-THANK YOU!</v>
          </cell>
          <cell r="S2475">
            <v>0</v>
          </cell>
          <cell r="T2475">
            <v>0</v>
          </cell>
          <cell r="U2475">
            <v>0</v>
          </cell>
          <cell r="V2475">
            <v>0</v>
          </cell>
          <cell r="W2475">
            <v>-6526.43</v>
          </cell>
          <cell r="X2475">
            <v>0</v>
          </cell>
          <cell r="Y2475">
            <v>0</v>
          </cell>
          <cell r="Z2475">
            <v>0</v>
          </cell>
          <cell r="AA2475">
            <v>0</v>
          </cell>
          <cell r="AB2475">
            <v>0</v>
          </cell>
          <cell r="AC2475">
            <v>0</v>
          </cell>
          <cell r="AD2475">
            <v>0</v>
          </cell>
        </row>
        <row r="2476">
          <cell r="B2476" t="str">
            <v>CITY OF SHELTON-UNREGULATEDPAYMENTSPAY EFT</v>
          </cell>
          <cell r="J2476" t="str">
            <v>PAY EFT</v>
          </cell>
          <cell r="K2476" t="str">
            <v>ELECTRONIC PAYMENT</v>
          </cell>
          <cell r="S2476">
            <v>0</v>
          </cell>
          <cell r="T2476">
            <v>0</v>
          </cell>
          <cell r="U2476">
            <v>0</v>
          </cell>
          <cell r="V2476">
            <v>0</v>
          </cell>
          <cell r="W2476">
            <v>-176.76</v>
          </cell>
          <cell r="X2476">
            <v>0</v>
          </cell>
          <cell r="Y2476">
            <v>0</v>
          </cell>
          <cell r="Z2476">
            <v>0</v>
          </cell>
          <cell r="AA2476">
            <v>0</v>
          </cell>
          <cell r="AB2476">
            <v>0</v>
          </cell>
          <cell r="AC2476">
            <v>0</v>
          </cell>
          <cell r="AD2476">
            <v>0</v>
          </cell>
        </row>
        <row r="2477">
          <cell r="B2477" t="str">
            <v>CITY OF SHELTON-UNREGULATEDPAYMENTSPAY ICT</v>
          </cell>
          <cell r="J2477" t="str">
            <v>PAY ICT</v>
          </cell>
          <cell r="K2477" t="str">
            <v>I/C PAYMENT THANK YOU!</v>
          </cell>
          <cell r="S2477">
            <v>0</v>
          </cell>
          <cell r="T2477">
            <v>0</v>
          </cell>
          <cell r="U2477">
            <v>0</v>
          </cell>
          <cell r="V2477">
            <v>0</v>
          </cell>
          <cell r="W2477">
            <v>-164.74</v>
          </cell>
          <cell r="X2477">
            <v>0</v>
          </cell>
          <cell r="Y2477">
            <v>0</v>
          </cell>
          <cell r="Z2477">
            <v>0</v>
          </cell>
          <cell r="AA2477">
            <v>0</v>
          </cell>
          <cell r="AB2477">
            <v>0</v>
          </cell>
          <cell r="AC2477">
            <v>0</v>
          </cell>
          <cell r="AD2477">
            <v>0</v>
          </cell>
        </row>
        <row r="2478">
          <cell r="B2478" t="str">
            <v>CITY OF SHELTON-UNREGULATEDPAYMENTSPAY-CFREE</v>
          </cell>
          <cell r="J2478" t="str">
            <v>PAY-CFREE</v>
          </cell>
          <cell r="K2478" t="str">
            <v>PAYMENT-THANK YOU</v>
          </cell>
          <cell r="S2478">
            <v>0</v>
          </cell>
          <cell r="T2478">
            <v>0</v>
          </cell>
          <cell r="U2478">
            <v>0</v>
          </cell>
          <cell r="V2478">
            <v>0</v>
          </cell>
          <cell r="W2478">
            <v>-75.17</v>
          </cell>
          <cell r="X2478">
            <v>0</v>
          </cell>
          <cell r="Y2478">
            <v>0</v>
          </cell>
          <cell r="Z2478">
            <v>0</v>
          </cell>
          <cell r="AA2478">
            <v>0</v>
          </cell>
          <cell r="AB2478">
            <v>0</v>
          </cell>
          <cell r="AC2478">
            <v>0</v>
          </cell>
          <cell r="AD2478">
            <v>0</v>
          </cell>
        </row>
        <row r="2479">
          <cell r="B2479" t="str">
            <v>CITY OF SHELTON-UNREGULATEDPAYMENTSPAY-KOL</v>
          </cell>
          <cell r="J2479" t="str">
            <v>PAY-KOL</v>
          </cell>
          <cell r="K2479" t="str">
            <v>PAYMENT-THANK YOU - OL</v>
          </cell>
          <cell r="S2479">
            <v>0</v>
          </cell>
          <cell r="T2479">
            <v>0</v>
          </cell>
          <cell r="U2479">
            <v>0</v>
          </cell>
          <cell r="V2479">
            <v>0</v>
          </cell>
          <cell r="W2479">
            <v>-867.15</v>
          </cell>
          <cell r="X2479">
            <v>0</v>
          </cell>
          <cell r="Y2479">
            <v>0</v>
          </cell>
          <cell r="Z2479">
            <v>0</v>
          </cell>
          <cell r="AA2479">
            <v>0</v>
          </cell>
          <cell r="AB2479">
            <v>0</v>
          </cell>
          <cell r="AC2479">
            <v>0</v>
          </cell>
          <cell r="AD2479">
            <v>0</v>
          </cell>
        </row>
        <row r="2480">
          <cell r="B2480" t="str">
            <v>CITY OF SHELTON-UNREGULATEDPAYMENTSPAY-NATL</v>
          </cell>
          <cell r="J2480" t="str">
            <v>PAY-NATL</v>
          </cell>
          <cell r="K2480" t="str">
            <v>PAYMENT THANK YOU</v>
          </cell>
          <cell r="S2480">
            <v>0</v>
          </cell>
          <cell r="T2480">
            <v>0</v>
          </cell>
          <cell r="U2480">
            <v>0</v>
          </cell>
          <cell r="V2480">
            <v>0</v>
          </cell>
          <cell r="W2480">
            <v>-166.01</v>
          </cell>
          <cell r="X2480">
            <v>0</v>
          </cell>
          <cell r="Y2480">
            <v>0</v>
          </cell>
          <cell r="Z2480">
            <v>0</v>
          </cell>
          <cell r="AA2480">
            <v>0</v>
          </cell>
          <cell r="AB2480">
            <v>0</v>
          </cell>
          <cell r="AC2480">
            <v>0</v>
          </cell>
          <cell r="AD2480">
            <v>0</v>
          </cell>
        </row>
        <row r="2481">
          <cell r="B2481" t="str">
            <v>CITY OF SHELTON-UNREGULATEDPAYMENTSPAY-OAK</v>
          </cell>
          <cell r="J2481" t="str">
            <v>PAY-OAK</v>
          </cell>
          <cell r="K2481" t="str">
            <v>OAKLEAF PAYMENT</v>
          </cell>
          <cell r="S2481">
            <v>0</v>
          </cell>
          <cell r="T2481">
            <v>0</v>
          </cell>
          <cell r="U2481">
            <v>0</v>
          </cell>
          <cell r="V2481">
            <v>0</v>
          </cell>
          <cell r="W2481">
            <v>-56.29</v>
          </cell>
          <cell r="X2481">
            <v>0</v>
          </cell>
          <cell r="Y2481">
            <v>0</v>
          </cell>
          <cell r="Z2481">
            <v>0</v>
          </cell>
          <cell r="AA2481">
            <v>0</v>
          </cell>
          <cell r="AB2481">
            <v>0</v>
          </cell>
          <cell r="AC2481">
            <v>0</v>
          </cell>
          <cell r="AD2481">
            <v>0</v>
          </cell>
        </row>
        <row r="2482">
          <cell r="B2482" t="str">
            <v>CITY OF SHELTON-UNREGULATEDPAYMENTSPAY-RPPS</v>
          </cell>
          <cell r="J2482" t="str">
            <v>PAY-RPPS</v>
          </cell>
          <cell r="K2482" t="str">
            <v>RPSS PAYMENT</v>
          </cell>
          <cell r="S2482">
            <v>0</v>
          </cell>
          <cell r="T2482">
            <v>0</v>
          </cell>
          <cell r="U2482">
            <v>0</v>
          </cell>
          <cell r="V2482">
            <v>0</v>
          </cell>
          <cell r="W2482">
            <v>-57.73</v>
          </cell>
          <cell r="X2482">
            <v>0</v>
          </cell>
          <cell r="Y2482">
            <v>0</v>
          </cell>
          <cell r="Z2482">
            <v>0</v>
          </cell>
          <cell r="AA2482">
            <v>0</v>
          </cell>
          <cell r="AB2482">
            <v>0</v>
          </cell>
          <cell r="AC2482">
            <v>0</v>
          </cell>
          <cell r="AD2482">
            <v>0</v>
          </cell>
        </row>
        <row r="2483">
          <cell r="B2483" t="str">
            <v>CITY OF SHELTON-UNREGULATEDPAYMENTSPAYL</v>
          </cell>
          <cell r="J2483" t="str">
            <v>PAYL</v>
          </cell>
          <cell r="K2483" t="str">
            <v>PAYMENT-THANK YOU!</v>
          </cell>
          <cell r="S2483">
            <v>0</v>
          </cell>
          <cell r="T2483">
            <v>0</v>
          </cell>
          <cell r="U2483">
            <v>0</v>
          </cell>
          <cell r="V2483">
            <v>0</v>
          </cell>
          <cell r="W2483">
            <v>-4412.8100000000004</v>
          </cell>
          <cell r="X2483">
            <v>0</v>
          </cell>
          <cell r="Y2483">
            <v>0</v>
          </cell>
          <cell r="Z2483">
            <v>0</v>
          </cell>
          <cell r="AA2483">
            <v>0</v>
          </cell>
          <cell r="AB2483">
            <v>0</v>
          </cell>
          <cell r="AC2483">
            <v>0</v>
          </cell>
          <cell r="AD2483">
            <v>0</v>
          </cell>
        </row>
        <row r="2484">
          <cell r="B2484" t="str">
            <v>CITY OF SHELTON-UNREGULATEDPAYMENTSPAYMET</v>
          </cell>
          <cell r="J2484" t="str">
            <v>PAYMET</v>
          </cell>
          <cell r="K2484" t="str">
            <v>METAVANTE ONLINE PAYMENT</v>
          </cell>
          <cell r="S2484">
            <v>0</v>
          </cell>
          <cell r="T2484">
            <v>0</v>
          </cell>
          <cell r="U2484">
            <v>0</v>
          </cell>
          <cell r="V2484">
            <v>0</v>
          </cell>
          <cell r="W2484">
            <v>-158.19</v>
          </cell>
          <cell r="X2484">
            <v>0</v>
          </cell>
          <cell r="Y2484">
            <v>0</v>
          </cell>
          <cell r="Z2484">
            <v>0</v>
          </cell>
          <cell r="AA2484">
            <v>0</v>
          </cell>
          <cell r="AB2484">
            <v>0</v>
          </cell>
          <cell r="AC2484">
            <v>0</v>
          </cell>
          <cell r="AD2484">
            <v>0</v>
          </cell>
        </row>
        <row r="2485">
          <cell r="B2485" t="str">
            <v>CITY OF SHELTON-UNREGULATEDRESIDENTIALRESTART</v>
          </cell>
          <cell r="J2485" t="str">
            <v>RESTART</v>
          </cell>
          <cell r="K2485" t="str">
            <v>SERVICE RESTART FEE</v>
          </cell>
          <cell r="S2485">
            <v>0</v>
          </cell>
          <cell r="T2485">
            <v>0</v>
          </cell>
          <cell r="U2485">
            <v>0</v>
          </cell>
          <cell r="V2485">
            <v>0</v>
          </cell>
          <cell r="W2485">
            <v>5.78</v>
          </cell>
          <cell r="X2485">
            <v>0</v>
          </cell>
          <cell r="Y2485">
            <v>0</v>
          </cell>
          <cell r="Z2485">
            <v>0</v>
          </cell>
          <cell r="AA2485">
            <v>0</v>
          </cell>
          <cell r="AB2485">
            <v>0</v>
          </cell>
          <cell r="AC2485">
            <v>0</v>
          </cell>
          <cell r="AD2485">
            <v>0</v>
          </cell>
        </row>
        <row r="2486">
          <cell r="B2486" t="str">
            <v>CITY OF SHELTON-UNREGULATEDROLLOFFDISPORGANIC</v>
          </cell>
          <cell r="J2486" t="str">
            <v>DISPORGANIC</v>
          </cell>
          <cell r="K2486" t="str">
            <v xml:space="preserve">DISPOSAL ORGANIC </v>
          </cell>
          <cell r="S2486">
            <v>0</v>
          </cell>
          <cell r="T2486">
            <v>0</v>
          </cell>
          <cell r="U2486">
            <v>0</v>
          </cell>
          <cell r="V2486">
            <v>0</v>
          </cell>
          <cell r="W2486">
            <v>206.55</v>
          </cell>
          <cell r="X2486">
            <v>0</v>
          </cell>
          <cell r="Y2486">
            <v>0</v>
          </cell>
          <cell r="Z2486">
            <v>0</v>
          </cell>
          <cell r="AA2486">
            <v>0</v>
          </cell>
          <cell r="AB2486">
            <v>0</v>
          </cell>
          <cell r="AC2486">
            <v>0</v>
          </cell>
          <cell r="AD2486">
            <v>0</v>
          </cell>
        </row>
        <row r="2487">
          <cell r="B2487" t="str">
            <v>CITY OF SHELTON-UNREGULATEDROLLOFFRECYHAUL</v>
          </cell>
          <cell r="J2487" t="str">
            <v>RECYHAUL</v>
          </cell>
          <cell r="K2487" t="str">
            <v>ROLL OFF RECYCLE HAUL</v>
          </cell>
          <cell r="S2487">
            <v>0</v>
          </cell>
          <cell r="T2487">
            <v>0</v>
          </cell>
          <cell r="U2487">
            <v>0</v>
          </cell>
          <cell r="V2487">
            <v>0</v>
          </cell>
          <cell r="W2487">
            <v>974.8</v>
          </cell>
          <cell r="X2487">
            <v>0</v>
          </cell>
          <cell r="Y2487">
            <v>0</v>
          </cell>
          <cell r="Z2487">
            <v>0</v>
          </cell>
          <cell r="AA2487">
            <v>0</v>
          </cell>
          <cell r="AB2487">
            <v>0</v>
          </cell>
          <cell r="AC2487">
            <v>0</v>
          </cell>
          <cell r="AD2487">
            <v>0</v>
          </cell>
        </row>
        <row r="2488">
          <cell r="B2488" t="str">
            <v>CITY OF SHELTON-UNREGULATEDROLLOFFROMILERECY</v>
          </cell>
          <cell r="J2488" t="str">
            <v>ROMILERECY</v>
          </cell>
          <cell r="K2488" t="str">
            <v>ROLL OFF MILEAGE RECYCLE</v>
          </cell>
          <cell r="S2488">
            <v>0</v>
          </cell>
          <cell r="T2488">
            <v>0</v>
          </cell>
          <cell r="U2488">
            <v>0</v>
          </cell>
          <cell r="V2488">
            <v>0</v>
          </cell>
          <cell r="W2488">
            <v>874.8</v>
          </cell>
          <cell r="X2488">
            <v>0</v>
          </cell>
          <cell r="Y2488">
            <v>0</v>
          </cell>
          <cell r="Z2488">
            <v>0</v>
          </cell>
          <cell r="AA2488">
            <v>0</v>
          </cell>
          <cell r="AB2488">
            <v>0</v>
          </cell>
          <cell r="AC2488">
            <v>0</v>
          </cell>
          <cell r="AD2488">
            <v>0</v>
          </cell>
        </row>
        <row r="2489">
          <cell r="B2489" t="str">
            <v>CITY OF SHELTON-UNREGULATEDSURCFUEL-RECY MASON</v>
          </cell>
          <cell r="J2489" t="str">
            <v>FUEL-RECY MASON</v>
          </cell>
          <cell r="K2489" t="str">
            <v>FUEL &amp; MATERIAL SURCHARGE</v>
          </cell>
          <cell r="S2489">
            <v>0</v>
          </cell>
          <cell r="T2489">
            <v>0</v>
          </cell>
          <cell r="U2489">
            <v>0</v>
          </cell>
          <cell r="V2489">
            <v>0</v>
          </cell>
          <cell r="W2489">
            <v>0</v>
          </cell>
          <cell r="X2489">
            <v>0</v>
          </cell>
          <cell r="Y2489">
            <v>0</v>
          </cell>
          <cell r="Z2489">
            <v>0</v>
          </cell>
          <cell r="AA2489">
            <v>0</v>
          </cell>
          <cell r="AB2489">
            <v>0</v>
          </cell>
          <cell r="AC2489">
            <v>0</v>
          </cell>
          <cell r="AD2489">
            <v>0</v>
          </cell>
        </row>
        <row r="2490">
          <cell r="B2490" t="str">
            <v>CITY OF SHELTON-UNREGULATEDSURCFUEL-RES MASON</v>
          </cell>
          <cell r="J2490" t="str">
            <v>FUEL-RES MASON</v>
          </cell>
          <cell r="K2490" t="str">
            <v>FUEL &amp; MATERIAL SURCHARGE</v>
          </cell>
          <cell r="S2490">
            <v>0</v>
          </cell>
          <cell r="T2490">
            <v>0</v>
          </cell>
          <cell r="U2490">
            <v>0</v>
          </cell>
          <cell r="V2490">
            <v>0</v>
          </cell>
          <cell r="W2490">
            <v>0</v>
          </cell>
          <cell r="X2490">
            <v>0</v>
          </cell>
          <cell r="Y2490">
            <v>0</v>
          </cell>
          <cell r="Z2490">
            <v>0</v>
          </cell>
          <cell r="AA2490">
            <v>0</v>
          </cell>
          <cell r="AB2490">
            <v>0</v>
          </cell>
          <cell r="AC2490">
            <v>0</v>
          </cell>
          <cell r="AD2490">
            <v>0</v>
          </cell>
        </row>
        <row r="2491">
          <cell r="B2491" t="str">
            <v>CITY OF SHELTON-UNREGULATEDSURCFUEL-RECY MASON</v>
          </cell>
          <cell r="J2491" t="str">
            <v>FUEL-RECY MASON</v>
          </cell>
          <cell r="K2491" t="str">
            <v>FUEL &amp; MATERIAL SURCHARGE</v>
          </cell>
          <cell r="S2491">
            <v>0</v>
          </cell>
          <cell r="T2491">
            <v>0</v>
          </cell>
          <cell r="U2491">
            <v>0</v>
          </cell>
          <cell r="V2491">
            <v>0</v>
          </cell>
          <cell r="W2491">
            <v>0</v>
          </cell>
          <cell r="X2491">
            <v>0</v>
          </cell>
          <cell r="Y2491">
            <v>0</v>
          </cell>
          <cell r="Z2491">
            <v>0</v>
          </cell>
          <cell r="AA2491">
            <v>0</v>
          </cell>
          <cell r="AB2491">
            <v>0</v>
          </cell>
          <cell r="AC2491">
            <v>0</v>
          </cell>
          <cell r="AD2491">
            <v>0</v>
          </cell>
        </row>
        <row r="2492">
          <cell r="B2492" t="str">
            <v>CITY OF SHELTON-UNREGULATEDSURCFUEL-RO MASON</v>
          </cell>
          <cell r="J2492" t="str">
            <v>FUEL-RO MASON</v>
          </cell>
          <cell r="K2492" t="str">
            <v>FUEL &amp; MATERIAL SURCHARGE</v>
          </cell>
          <cell r="S2492">
            <v>0</v>
          </cell>
          <cell r="T2492">
            <v>0</v>
          </cell>
          <cell r="U2492">
            <v>0</v>
          </cell>
          <cell r="V2492">
            <v>0</v>
          </cell>
          <cell r="W2492">
            <v>0</v>
          </cell>
          <cell r="X2492">
            <v>0</v>
          </cell>
          <cell r="Y2492">
            <v>0</v>
          </cell>
          <cell r="Z2492">
            <v>0</v>
          </cell>
          <cell r="AA2492">
            <v>0</v>
          </cell>
          <cell r="AB2492">
            <v>0</v>
          </cell>
          <cell r="AC2492">
            <v>0</v>
          </cell>
          <cell r="AD2492">
            <v>0</v>
          </cell>
        </row>
        <row r="2493">
          <cell r="B2493" t="str">
            <v>CITY OF SHELTON-UNREGULATEDTAXESSALES TAX</v>
          </cell>
          <cell r="J2493" t="str">
            <v>SALES TAX</v>
          </cell>
          <cell r="K2493" t="str">
            <v>8.5% Sales Tax</v>
          </cell>
          <cell r="S2493">
            <v>0</v>
          </cell>
          <cell r="T2493">
            <v>0</v>
          </cell>
          <cell r="U2493">
            <v>0</v>
          </cell>
          <cell r="V2493">
            <v>0</v>
          </cell>
          <cell r="W2493">
            <v>4.5999999999999996</v>
          </cell>
          <cell r="X2493">
            <v>0</v>
          </cell>
          <cell r="Y2493">
            <v>0</v>
          </cell>
          <cell r="Z2493">
            <v>0</v>
          </cell>
          <cell r="AA2493">
            <v>0</v>
          </cell>
          <cell r="AB2493">
            <v>0</v>
          </cell>
          <cell r="AC2493">
            <v>0</v>
          </cell>
          <cell r="AD2493">
            <v>0</v>
          </cell>
        </row>
        <row r="2494">
          <cell r="B2494" t="str">
            <v>CITY OF SHELTON-UNREGULATEDTAXESSHELTON UNREG SALES</v>
          </cell>
          <cell r="J2494" t="str">
            <v>SHELTON UNREG SALES</v>
          </cell>
          <cell r="K2494" t="str">
            <v>WA STATE SALES TAX</v>
          </cell>
          <cell r="S2494">
            <v>0</v>
          </cell>
          <cell r="T2494">
            <v>0</v>
          </cell>
          <cell r="U2494">
            <v>0</v>
          </cell>
          <cell r="V2494">
            <v>0</v>
          </cell>
          <cell r="W2494">
            <v>2.38</v>
          </cell>
          <cell r="X2494">
            <v>0</v>
          </cell>
          <cell r="Y2494">
            <v>0</v>
          </cell>
          <cell r="Z2494">
            <v>0</v>
          </cell>
          <cell r="AA2494">
            <v>0</v>
          </cell>
          <cell r="AB2494">
            <v>0</v>
          </cell>
          <cell r="AC2494">
            <v>0</v>
          </cell>
          <cell r="AD2494">
            <v>0</v>
          </cell>
        </row>
        <row r="2495">
          <cell r="B2495" t="str">
            <v>KITSAP CO -REGULATEDACCOUNTING ADJUSTMENTSFINCHG</v>
          </cell>
          <cell r="J2495" t="str">
            <v>FINCHG</v>
          </cell>
          <cell r="K2495" t="str">
            <v>LATE FEE</v>
          </cell>
          <cell r="S2495">
            <v>0</v>
          </cell>
          <cell r="T2495">
            <v>0</v>
          </cell>
          <cell r="U2495">
            <v>0</v>
          </cell>
          <cell r="V2495">
            <v>0</v>
          </cell>
          <cell r="W2495">
            <v>115.77</v>
          </cell>
          <cell r="X2495">
            <v>0</v>
          </cell>
          <cell r="Y2495">
            <v>0</v>
          </cell>
          <cell r="Z2495">
            <v>0</v>
          </cell>
          <cell r="AA2495">
            <v>0</v>
          </cell>
          <cell r="AB2495">
            <v>0</v>
          </cell>
          <cell r="AC2495">
            <v>0</v>
          </cell>
          <cell r="AD2495">
            <v>0</v>
          </cell>
        </row>
        <row r="2496">
          <cell r="B2496" t="str">
            <v xml:space="preserve">KITSAP CO -REGULATEDACCOUNTING ADJUSTMENTSBD </v>
          </cell>
          <cell r="J2496" t="str">
            <v xml:space="preserve">BD </v>
          </cell>
          <cell r="K2496" t="str">
            <v>W\O BAD DEBT</v>
          </cell>
          <cell r="S2496">
            <v>0</v>
          </cell>
          <cell r="T2496">
            <v>0</v>
          </cell>
          <cell r="U2496">
            <v>0</v>
          </cell>
          <cell r="V2496">
            <v>0</v>
          </cell>
          <cell r="W2496">
            <v>-345.44</v>
          </cell>
          <cell r="X2496">
            <v>0</v>
          </cell>
          <cell r="Y2496">
            <v>0</v>
          </cell>
          <cell r="Z2496">
            <v>0</v>
          </cell>
          <cell r="AA2496">
            <v>0</v>
          </cell>
          <cell r="AB2496">
            <v>0</v>
          </cell>
          <cell r="AC2496">
            <v>0</v>
          </cell>
          <cell r="AD2496">
            <v>0</v>
          </cell>
        </row>
        <row r="2497">
          <cell r="B2497" t="str">
            <v>KITSAP CO -REGULATEDACCOUNTING ADJUSTMENTSBDR</v>
          </cell>
          <cell r="J2497" t="str">
            <v>BDR</v>
          </cell>
          <cell r="K2497" t="str">
            <v>BAD DEBT RECOVERY</v>
          </cell>
          <cell r="S2497">
            <v>0</v>
          </cell>
          <cell r="T2497">
            <v>0</v>
          </cell>
          <cell r="U2497">
            <v>0</v>
          </cell>
          <cell r="V2497">
            <v>0</v>
          </cell>
          <cell r="W2497">
            <v>185.09</v>
          </cell>
          <cell r="X2497">
            <v>0</v>
          </cell>
          <cell r="Y2497">
            <v>0</v>
          </cell>
          <cell r="Z2497">
            <v>0</v>
          </cell>
          <cell r="AA2497">
            <v>0</v>
          </cell>
          <cell r="AB2497">
            <v>0</v>
          </cell>
          <cell r="AC2497">
            <v>0</v>
          </cell>
          <cell r="AD2497">
            <v>0</v>
          </cell>
        </row>
        <row r="2498">
          <cell r="B2498" t="str">
            <v>KITSAP CO -REGULATEDACCOUNTING ADJUSTMENTSFINCHG</v>
          </cell>
          <cell r="J2498" t="str">
            <v>FINCHG</v>
          </cell>
          <cell r="K2498" t="str">
            <v>LATE FEE</v>
          </cell>
          <cell r="S2498">
            <v>0</v>
          </cell>
          <cell r="T2498">
            <v>0</v>
          </cell>
          <cell r="U2498">
            <v>0</v>
          </cell>
          <cell r="V2498">
            <v>0</v>
          </cell>
          <cell r="W2498">
            <v>-2</v>
          </cell>
          <cell r="X2498">
            <v>0</v>
          </cell>
          <cell r="Y2498">
            <v>0</v>
          </cell>
          <cell r="Z2498">
            <v>0</v>
          </cell>
          <cell r="AA2498">
            <v>0</v>
          </cell>
          <cell r="AB2498">
            <v>0</v>
          </cell>
          <cell r="AC2498">
            <v>0</v>
          </cell>
          <cell r="AD2498">
            <v>0</v>
          </cell>
        </row>
        <row r="2499">
          <cell r="B2499" t="str">
            <v>KITSAP CO -REGULATEDACCOUNTING ADJUSTMENTSMM</v>
          </cell>
          <cell r="J2499" t="str">
            <v>MM</v>
          </cell>
          <cell r="K2499" t="str">
            <v>MOVE MONEY</v>
          </cell>
          <cell r="S2499">
            <v>0</v>
          </cell>
          <cell r="T2499">
            <v>0</v>
          </cell>
          <cell r="U2499">
            <v>0</v>
          </cell>
          <cell r="V2499">
            <v>0</v>
          </cell>
          <cell r="W2499">
            <v>900.29</v>
          </cell>
          <cell r="X2499">
            <v>0</v>
          </cell>
          <cell r="Y2499">
            <v>0</v>
          </cell>
          <cell r="Z2499">
            <v>0</v>
          </cell>
          <cell r="AA2499">
            <v>0</v>
          </cell>
          <cell r="AB2499">
            <v>0</v>
          </cell>
          <cell r="AC2499">
            <v>0</v>
          </cell>
          <cell r="AD2499">
            <v>0</v>
          </cell>
        </row>
        <row r="2500">
          <cell r="B2500" t="str">
            <v>KITSAP CO -REGULATEDACCOUNTING ADJUSTMENTSREFUND</v>
          </cell>
          <cell r="J2500" t="str">
            <v>REFUND</v>
          </cell>
          <cell r="K2500" t="str">
            <v>REFUND</v>
          </cell>
          <cell r="S2500">
            <v>0</v>
          </cell>
          <cell r="T2500">
            <v>0</v>
          </cell>
          <cell r="U2500">
            <v>0</v>
          </cell>
          <cell r="V2500">
            <v>0</v>
          </cell>
          <cell r="W2500">
            <v>72.97</v>
          </cell>
          <cell r="X2500">
            <v>0</v>
          </cell>
          <cell r="Y2500">
            <v>0</v>
          </cell>
          <cell r="Z2500">
            <v>0</v>
          </cell>
          <cell r="AA2500">
            <v>0</v>
          </cell>
          <cell r="AB2500">
            <v>0</v>
          </cell>
          <cell r="AC2500">
            <v>0</v>
          </cell>
          <cell r="AD2500">
            <v>0</v>
          </cell>
        </row>
        <row r="2501">
          <cell r="B2501" t="str">
            <v>KITSAP CO -REGULATEDACCOUNTING ADJUSTMENTSWO</v>
          </cell>
          <cell r="J2501" t="str">
            <v>WO</v>
          </cell>
          <cell r="K2501" t="str">
            <v>SMALL BALANCE WRITE OFF</v>
          </cell>
          <cell r="S2501">
            <v>0</v>
          </cell>
          <cell r="T2501">
            <v>0</v>
          </cell>
          <cell r="U2501">
            <v>0</v>
          </cell>
          <cell r="V2501">
            <v>0</v>
          </cell>
          <cell r="W2501">
            <v>-0.01</v>
          </cell>
          <cell r="X2501">
            <v>0</v>
          </cell>
          <cell r="Y2501">
            <v>0</v>
          </cell>
          <cell r="Z2501">
            <v>0</v>
          </cell>
          <cell r="AA2501">
            <v>0</v>
          </cell>
          <cell r="AB2501">
            <v>0</v>
          </cell>
          <cell r="AC2501">
            <v>0</v>
          </cell>
          <cell r="AD2501">
            <v>0</v>
          </cell>
        </row>
        <row r="2502">
          <cell r="B2502" t="str">
            <v>KITSAP CO -REGULATEDACCOUNTING ADJUSTMENTSFINCHG</v>
          </cell>
          <cell r="J2502" t="str">
            <v>FINCHG</v>
          </cell>
          <cell r="K2502" t="str">
            <v>LATE FEE</v>
          </cell>
          <cell r="S2502">
            <v>0</v>
          </cell>
          <cell r="T2502">
            <v>0</v>
          </cell>
          <cell r="U2502">
            <v>0</v>
          </cell>
          <cell r="V2502">
            <v>0</v>
          </cell>
          <cell r="W2502">
            <v>48.8</v>
          </cell>
          <cell r="X2502">
            <v>0</v>
          </cell>
          <cell r="Y2502">
            <v>0</v>
          </cell>
          <cell r="Z2502">
            <v>0</v>
          </cell>
          <cell r="AA2502">
            <v>0</v>
          </cell>
          <cell r="AB2502">
            <v>0</v>
          </cell>
          <cell r="AC2502">
            <v>0</v>
          </cell>
          <cell r="AD2502">
            <v>0</v>
          </cell>
        </row>
        <row r="2503">
          <cell r="B2503" t="str">
            <v>KITSAP CO -REGULATEDACCOUNTING ADJUSTMENTSMM</v>
          </cell>
          <cell r="J2503" t="str">
            <v>MM</v>
          </cell>
          <cell r="K2503" t="str">
            <v>MOVE MONEY</v>
          </cell>
          <cell r="S2503">
            <v>0</v>
          </cell>
          <cell r="T2503">
            <v>0</v>
          </cell>
          <cell r="U2503">
            <v>0</v>
          </cell>
          <cell r="V2503">
            <v>0</v>
          </cell>
          <cell r="W2503">
            <v>36.75</v>
          </cell>
          <cell r="X2503">
            <v>0</v>
          </cell>
          <cell r="Y2503">
            <v>0</v>
          </cell>
          <cell r="Z2503">
            <v>0</v>
          </cell>
          <cell r="AA2503">
            <v>0</v>
          </cell>
          <cell r="AB2503">
            <v>0</v>
          </cell>
          <cell r="AC2503">
            <v>0</v>
          </cell>
          <cell r="AD2503">
            <v>0</v>
          </cell>
        </row>
        <row r="2504">
          <cell r="B2504" t="str">
            <v>KITSAP CO -REGULATEDCOMMERCIAL  FRONTLOADWLKNRW2RECY</v>
          </cell>
          <cell r="J2504" t="str">
            <v>WLKNRW2RECY</v>
          </cell>
          <cell r="K2504" t="str">
            <v>WALK IN OVER 25 ADDITIONA</v>
          </cell>
          <cell r="S2504">
            <v>0</v>
          </cell>
          <cell r="T2504">
            <v>0</v>
          </cell>
          <cell r="U2504">
            <v>0</v>
          </cell>
          <cell r="V2504">
            <v>0</v>
          </cell>
          <cell r="W2504">
            <v>2.72</v>
          </cell>
          <cell r="X2504">
            <v>0</v>
          </cell>
          <cell r="Y2504">
            <v>0</v>
          </cell>
          <cell r="Z2504">
            <v>0</v>
          </cell>
          <cell r="AA2504">
            <v>0</v>
          </cell>
          <cell r="AB2504">
            <v>0</v>
          </cell>
          <cell r="AC2504">
            <v>0</v>
          </cell>
          <cell r="AD2504">
            <v>0</v>
          </cell>
        </row>
        <row r="2505">
          <cell r="B2505" t="str">
            <v>KITSAP CO -REGULATEDCOMMERCIAL  FRONTLOADWLKNRE1RECYMA</v>
          </cell>
          <cell r="J2505" t="str">
            <v>WLKNRE1RECYMA</v>
          </cell>
          <cell r="K2505" t="str">
            <v>WALK IN 5-25FT EOW-RECYCL</v>
          </cell>
          <cell r="S2505">
            <v>0</v>
          </cell>
          <cell r="T2505">
            <v>0</v>
          </cell>
          <cell r="U2505">
            <v>0</v>
          </cell>
          <cell r="V2505">
            <v>0</v>
          </cell>
          <cell r="W2505">
            <v>1.26</v>
          </cell>
          <cell r="X2505">
            <v>0</v>
          </cell>
          <cell r="Y2505">
            <v>0</v>
          </cell>
          <cell r="Z2505">
            <v>0</v>
          </cell>
          <cell r="AA2505">
            <v>0</v>
          </cell>
          <cell r="AB2505">
            <v>0</v>
          </cell>
          <cell r="AC2505">
            <v>0</v>
          </cell>
          <cell r="AD2505">
            <v>0</v>
          </cell>
        </row>
        <row r="2506">
          <cell r="B2506" t="str">
            <v>KITSAP CO -REGULATEDCOMMERCIAL  FRONTLOADWLKNRW2RECYMA</v>
          </cell>
          <cell r="J2506" t="str">
            <v>WLKNRW2RECYMA</v>
          </cell>
          <cell r="K2506" t="str">
            <v>WALK IN OVER 25 ADDITIONA</v>
          </cell>
          <cell r="S2506">
            <v>0</v>
          </cell>
          <cell r="T2506">
            <v>0</v>
          </cell>
          <cell r="U2506">
            <v>0</v>
          </cell>
          <cell r="V2506">
            <v>0</v>
          </cell>
          <cell r="W2506">
            <v>1.36</v>
          </cell>
          <cell r="X2506">
            <v>0</v>
          </cell>
          <cell r="Y2506">
            <v>0</v>
          </cell>
          <cell r="Z2506">
            <v>0</v>
          </cell>
          <cell r="AA2506">
            <v>0</v>
          </cell>
          <cell r="AB2506">
            <v>0</v>
          </cell>
          <cell r="AC2506">
            <v>0</v>
          </cell>
          <cell r="AD2506">
            <v>0</v>
          </cell>
        </row>
        <row r="2507">
          <cell r="B2507" t="str">
            <v>KITSAP CO -REGULATEDCOMMERCIAL - REARLOADUNLOCKREF</v>
          </cell>
          <cell r="J2507" t="str">
            <v>UNLOCKREF</v>
          </cell>
          <cell r="K2507" t="str">
            <v>UNLOCK / UNLATCH REFUSE</v>
          </cell>
          <cell r="S2507">
            <v>0</v>
          </cell>
          <cell r="T2507">
            <v>0</v>
          </cell>
          <cell r="U2507">
            <v>0</v>
          </cell>
          <cell r="V2507">
            <v>0</v>
          </cell>
          <cell r="W2507">
            <v>20.239999999999998</v>
          </cell>
          <cell r="X2507">
            <v>0</v>
          </cell>
          <cell r="Y2507">
            <v>0</v>
          </cell>
          <cell r="Z2507">
            <v>0</v>
          </cell>
          <cell r="AA2507">
            <v>0</v>
          </cell>
          <cell r="AB2507">
            <v>0</v>
          </cell>
          <cell r="AC2507">
            <v>0</v>
          </cell>
          <cell r="AD2507">
            <v>0</v>
          </cell>
        </row>
        <row r="2508">
          <cell r="B2508" t="str">
            <v>KITSAP CO -REGULATEDCOMMERCIAL - REARLOADCDELC</v>
          </cell>
          <cell r="J2508" t="str">
            <v>CDELC</v>
          </cell>
          <cell r="K2508" t="str">
            <v>CONTAINER DELIVERY CHARGE</v>
          </cell>
          <cell r="S2508">
            <v>0</v>
          </cell>
          <cell r="T2508">
            <v>0</v>
          </cell>
          <cell r="U2508">
            <v>0</v>
          </cell>
          <cell r="V2508">
            <v>0</v>
          </cell>
          <cell r="W2508">
            <v>27</v>
          </cell>
          <cell r="X2508">
            <v>0</v>
          </cell>
          <cell r="Y2508">
            <v>0</v>
          </cell>
          <cell r="Z2508">
            <v>0</v>
          </cell>
          <cell r="AA2508">
            <v>0</v>
          </cell>
          <cell r="AB2508">
            <v>0</v>
          </cell>
          <cell r="AC2508">
            <v>0</v>
          </cell>
          <cell r="AD2508">
            <v>0</v>
          </cell>
        </row>
        <row r="2509">
          <cell r="B2509" t="str">
            <v>KITSAP CO -REGULATEDCOMMERCIAL - REARLOADR1.5YDEK</v>
          </cell>
          <cell r="J2509" t="str">
            <v>R1.5YDEK</v>
          </cell>
          <cell r="K2509" t="str">
            <v>1.5 YD 1X EOW</v>
          </cell>
          <cell r="S2509">
            <v>0</v>
          </cell>
          <cell r="T2509">
            <v>0</v>
          </cell>
          <cell r="U2509">
            <v>0</v>
          </cell>
          <cell r="V2509">
            <v>0</v>
          </cell>
          <cell r="W2509">
            <v>2384.69</v>
          </cell>
          <cell r="X2509">
            <v>0</v>
          </cell>
          <cell r="Y2509">
            <v>0</v>
          </cell>
          <cell r="Z2509">
            <v>0</v>
          </cell>
          <cell r="AA2509">
            <v>0</v>
          </cell>
          <cell r="AB2509">
            <v>0</v>
          </cell>
          <cell r="AC2509">
            <v>0</v>
          </cell>
          <cell r="AD2509">
            <v>0</v>
          </cell>
        </row>
        <row r="2510">
          <cell r="B2510" t="str">
            <v>KITSAP CO -REGULATEDCOMMERCIAL - REARLOADR1.5YDRENTM</v>
          </cell>
          <cell r="J2510" t="str">
            <v>R1.5YDRENTM</v>
          </cell>
          <cell r="K2510" t="str">
            <v>1.5YD CONTAINER RENT-MTH</v>
          </cell>
          <cell r="S2510">
            <v>0</v>
          </cell>
          <cell r="T2510">
            <v>0</v>
          </cell>
          <cell r="U2510">
            <v>0</v>
          </cell>
          <cell r="V2510">
            <v>0</v>
          </cell>
          <cell r="W2510">
            <v>992.8</v>
          </cell>
          <cell r="X2510">
            <v>0</v>
          </cell>
          <cell r="Y2510">
            <v>0</v>
          </cell>
          <cell r="Z2510">
            <v>0</v>
          </cell>
          <cell r="AA2510">
            <v>0</v>
          </cell>
          <cell r="AB2510">
            <v>0</v>
          </cell>
          <cell r="AC2510">
            <v>0</v>
          </cell>
          <cell r="AD2510">
            <v>0</v>
          </cell>
        </row>
        <row r="2511">
          <cell r="B2511" t="str">
            <v>KITSAP CO -REGULATEDCOMMERCIAL - REARLOADR1.5YDRENTT</v>
          </cell>
          <cell r="J2511" t="str">
            <v>R1.5YDRENTT</v>
          </cell>
          <cell r="K2511" t="str">
            <v>1.5YD TEMP CONTAINER RENT</v>
          </cell>
          <cell r="S2511">
            <v>0</v>
          </cell>
          <cell r="T2511">
            <v>0</v>
          </cell>
          <cell r="U2511">
            <v>0</v>
          </cell>
          <cell r="V2511">
            <v>0</v>
          </cell>
          <cell r="W2511">
            <v>15.9</v>
          </cell>
          <cell r="X2511">
            <v>0</v>
          </cell>
          <cell r="Y2511">
            <v>0</v>
          </cell>
          <cell r="Z2511">
            <v>0</v>
          </cell>
          <cell r="AA2511">
            <v>0</v>
          </cell>
          <cell r="AB2511">
            <v>0</v>
          </cell>
          <cell r="AC2511">
            <v>0</v>
          </cell>
          <cell r="AD2511">
            <v>0</v>
          </cell>
        </row>
        <row r="2512">
          <cell r="B2512" t="str">
            <v>KITSAP CO -REGULATEDCOMMERCIAL - REARLOADR1.5YDWK</v>
          </cell>
          <cell r="J2512" t="str">
            <v>R1.5YDWK</v>
          </cell>
          <cell r="K2512" t="str">
            <v>1.5 YD 1X WEEKLY</v>
          </cell>
          <cell r="S2512">
            <v>0</v>
          </cell>
          <cell r="T2512">
            <v>0</v>
          </cell>
          <cell r="U2512">
            <v>0</v>
          </cell>
          <cell r="V2512">
            <v>0</v>
          </cell>
          <cell r="W2512">
            <v>2958.45</v>
          </cell>
          <cell r="X2512">
            <v>0</v>
          </cell>
          <cell r="Y2512">
            <v>0</v>
          </cell>
          <cell r="Z2512">
            <v>0</v>
          </cell>
          <cell r="AA2512">
            <v>0</v>
          </cell>
          <cell r="AB2512">
            <v>0</v>
          </cell>
          <cell r="AC2512">
            <v>0</v>
          </cell>
          <cell r="AD2512">
            <v>0</v>
          </cell>
        </row>
        <row r="2513">
          <cell r="B2513" t="str">
            <v>KITSAP CO -REGULATEDCOMMERCIAL - REARLOADR1YDEK</v>
          </cell>
          <cell r="J2513" t="str">
            <v>R1YDEK</v>
          </cell>
          <cell r="K2513" t="str">
            <v>1 YD 1X EOW</v>
          </cell>
          <cell r="S2513">
            <v>0</v>
          </cell>
          <cell r="T2513">
            <v>0</v>
          </cell>
          <cell r="U2513">
            <v>0</v>
          </cell>
          <cell r="V2513">
            <v>0</v>
          </cell>
          <cell r="W2513">
            <v>149.58000000000001</v>
          </cell>
          <cell r="X2513">
            <v>0</v>
          </cell>
          <cell r="Y2513">
            <v>0</v>
          </cell>
          <cell r="Z2513">
            <v>0</v>
          </cell>
          <cell r="AA2513">
            <v>0</v>
          </cell>
          <cell r="AB2513">
            <v>0</v>
          </cell>
          <cell r="AC2513">
            <v>0</v>
          </cell>
          <cell r="AD2513">
            <v>0</v>
          </cell>
        </row>
        <row r="2514">
          <cell r="B2514" t="str">
            <v>KITSAP CO -REGULATEDCOMMERCIAL - REARLOADR1YDRENTM</v>
          </cell>
          <cell r="J2514" t="str">
            <v>R1YDRENTM</v>
          </cell>
          <cell r="K2514" t="str">
            <v>1YD CONTAINER RENT-MTHLY</v>
          </cell>
          <cell r="S2514">
            <v>0</v>
          </cell>
          <cell r="T2514">
            <v>0</v>
          </cell>
          <cell r="U2514">
            <v>0</v>
          </cell>
          <cell r="V2514">
            <v>0</v>
          </cell>
          <cell r="W2514">
            <v>47.43</v>
          </cell>
          <cell r="X2514">
            <v>0</v>
          </cell>
          <cell r="Y2514">
            <v>0</v>
          </cell>
          <cell r="Z2514">
            <v>0</v>
          </cell>
          <cell r="AA2514">
            <v>0</v>
          </cell>
          <cell r="AB2514">
            <v>0</v>
          </cell>
          <cell r="AC2514">
            <v>0</v>
          </cell>
          <cell r="AD2514">
            <v>0</v>
          </cell>
        </row>
        <row r="2515">
          <cell r="B2515" t="str">
            <v>KITSAP CO -REGULATEDCOMMERCIAL - REARLOADR1YDWK</v>
          </cell>
          <cell r="J2515" t="str">
            <v>R1YDWK</v>
          </cell>
          <cell r="K2515" t="str">
            <v>1 YD 1X WEEKLY</v>
          </cell>
          <cell r="S2515">
            <v>0</v>
          </cell>
          <cell r="T2515">
            <v>0</v>
          </cell>
          <cell r="U2515">
            <v>0</v>
          </cell>
          <cell r="V2515">
            <v>0</v>
          </cell>
          <cell r="W2515">
            <v>66.47</v>
          </cell>
          <cell r="X2515">
            <v>0</v>
          </cell>
          <cell r="Y2515">
            <v>0</v>
          </cell>
          <cell r="Z2515">
            <v>0</v>
          </cell>
          <cell r="AA2515">
            <v>0</v>
          </cell>
          <cell r="AB2515">
            <v>0</v>
          </cell>
          <cell r="AC2515">
            <v>0</v>
          </cell>
          <cell r="AD2515">
            <v>0</v>
          </cell>
        </row>
        <row r="2516">
          <cell r="B2516" t="str">
            <v>KITSAP CO -REGULATEDCOMMERCIAL - REARLOADR2YDEK</v>
          </cell>
          <cell r="J2516" t="str">
            <v>R2YDEK</v>
          </cell>
          <cell r="K2516" t="str">
            <v>2 YD 1X EOW</v>
          </cell>
          <cell r="S2516">
            <v>0</v>
          </cell>
          <cell r="T2516">
            <v>0</v>
          </cell>
          <cell r="U2516">
            <v>0</v>
          </cell>
          <cell r="V2516">
            <v>0</v>
          </cell>
          <cell r="W2516">
            <v>2433.58</v>
          </cell>
          <cell r="X2516">
            <v>0</v>
          </cell>
          <cell r="Y2516">
            <v>0</v>
          </cell>
          <cell r="Z2516">
            <v>0</v>
          </cell>
          <cell r="AA2516">
            <v>0</v>
          </cell>
          <cell r="AB2516">
            <v>0</v>
          </cell>
          <cell r="AC2516">
            <v>0</v>
          </cell>
          <cell r="AD2516">
            <v>0</v>
          </cell>
        </row>
        <row r="2517">
          <cell r="B2517" t="str">
            <v>KITSAP CO -REGULATEDCOMMERCIAL - REARLOADR2YDRENTM</v>
          </cell>
          <cell r="J2517" t="str">
            <v>R2YDRENTM</v>
          </cell>
          <cell r="K2517" t="str">
            <v>2YD CONTAINER RENT-MTHLY</v>
          </cell>
          <cell r="S2517">
            <v>0</v>
          </cell>
          <cell r="T2517">
            <v>0</v>
          </cell>
          <cell r="U2517">
            <v>0</v>
          </cell>
          <cell r="V2517">
            <v>0</v>
          </cell>
          <cell r="W2517">
            <v>2369.37</v>
          </cell>
          <cell r="X2517">
            <v>0</v>
          </cell>
          <cell r="Y2517">
            <v>0</v>
          </cell>
          <cell r="Z2517">
            <v>0</v>
          </cell>
          <cell r="AA2517">
            <v>0</v>
          </cell>
          <cell r="AB2517">
            <v>0</v>
          </cell>
          <cell r="AC2517">
            <v>0</v>
          </cell>
          <cell r="AD2517">
            <v>0</v>
          </cell>
        </row>
        <row r="2518">
          <cell r="B2518" t="str">
            <v>KITSAP CO -REGULATEDCOMMERCIAL - REARLOADR2YDRENTT</v>
          </cell>
          <cell r="J2518" t="str">
            <v>R2YDRENTT</v>
          </cell>
          <cell r="K2518" t="str">
            <v>2YD TEMP CONTAINER RENT</v>
          </cell>
          <cell r="S2518">
            <v>0</v>
          </cell>
          <cell r="T2518">
            <v>0</v>
          </cell>
          <cell r="U2518">
            <v>0</v>
          </cell>
          <cell r="V2518">
            <v>0</v>
          </cell>
          <cell r="W2518">
            <v>23.46</v>
          </cell>
          <cell r="X2518">
            <v>0</v>
          </cell>
          <cell r="Y2518">
            <v>0</v>
          </cell>
          <cell r="Z2518">
            <v>0</v>
          </cell>
          <cell r="AA2518">
            <v>0</v>
          </cell>
          <cell r="AB2518">
            <v>0</v>
          </cell>
          <cell r="AC2518">
            <v>0</v>
          </cell>
          <cell r="AD2518">
            <v>0</v>
          </cell>
        </row>
        <row r="2519">
          <cell r="B2519" t="str">
            <v>KITSAP CO -REGULATEDCOMMERCIAL - REARLOADR2YDRENTTM</v>
          </cell>
          <cell r="J2519" t="str">
            <v>R2YDRENTTM</v>
          </cell>
          <cell r="K2519" t="str">
            <v>2 YD TEMP CONT RENT MONTH</v>
          </cell>
          <cell r="S2519">
            <v>0</v>
          </cell>
          <cell r="T2519">
            <v>0</v>
          </cell>
          <cell r="U2519">
            <v>0</v>
          </cell>
          <cell r="V2519">
            <v>0</v>
          </cell>
          <cell r="W2519">
            <v>41.26</v>
          </cell>
          <cell r="X2519">
            <v>0</v>
          </cell>
          <cell r="Y2519">
            <v>0</v>
          </cell>
          <cell r="Z2519">
            <v>0</v>
          </cell>
          <cell r="AA2519">
            <v>0</v>
          </cell>
          <cell r="AB2519">
            <v>0</v>
          </cell>
          <cell r="AC2519">
            <v>0</v>
          </cell>
          <cell r="AD2519">
            <v>0</v>
          </cell>
        </row>
        <row r="2520">
          <cell r="B2520" t="str">
            <v>KITSAP CO -REGULATEDCOMMERCIAL - REARLOADR2YDWK</v>
          </cell>
          <cell r="J2520" t="str">
            <v>R2YDWK</v>
          </cell>
          <cell r="K2520" t="str">
            <v>2 YD 1X WEEKLY</v>
          </cell>
          <cell r="S2520">
            <v>0</v>
          </cell>
          <cell r="T2520">
            <v>0</v>
          </cell>
          <cell r="U2520">
            <v>0</v>
          </cell>
          <cell r="V2520">
            <v>0</v>
          </cell>
          <cell r="W2520">
            <v>16094.47</v>
          </cell>
          <cell r="X2520">
            <v>0</v>
          </cell>
          <cell r="Y2520">
            <v>0</v>
          </cell>
          <cell r="Z2520">
            <v>0</v>
          </cell>
          <cell r="AA2520">
            <v>0</v>
          </cell>
          <cell r="AB2520">
            <v>0</v>
          </cell>
          <cell r="AC2520">
            <v>0</v>
          </cell>
          <cell r="AD2520">
            <v>0</v>
          </cell>
        </row>
        <row r="2521">
          <cell r="B2521" t="str">
            <v>KITSAP CO -REGULATEDCOMMERCIAL - REARLOADR2YDWM</v>
          </cell>
          <cell r="J2521" t="str">
            <v>R2YDWM</v>
          </cell>
          <cell r="K2521" t="str">
            <v>2 YD 1X WEEKLY</v>
          </cell>
          <cell r="S2521">
            <v>0</v>
          </cell>
          <cell r="T2521">
            <v>0</v>
          </cell>
          <cell r="U2521">
            <v>0</v>
          </cell>
          <cell r="V2521">
            <v>0</v>
          </cell>
          <cell r="W2521">
            <v>0</v>
          </cell>
          <cell r="X2521">
            <v>0</v>
          </cell>
          <cell r="Y2521">
            <v>0</v>
          </cell>
          <cell r="Z2521">
            <v>0</v>
          </cell>
          <cell r="AA2521">
            <v>0</v>
          </cell>
          <cell r="AB2521">
            <v>0</v>
          </cell>
          <cell r="AC2521">
            <v>0</v>
          </cell>
          <cell r="AD2521">
            <v>0</v>
          </cell>
        </row>
        <row r="2522">
          <cell r="B2522" t="str">
            <v>KITSAP CO -REGULATEDCOMMERCIAL - REARLOADUNLOCKRECY</v>
          </cell>
          <cell r="J2522" t="str">
            <v>UNLOCKRECY</v>
          </cell>
          <cell r="K2522" t="str">
            <v>UNLOCK / UNLATCH RECY</v>
          </cell>
          <cell r="S2522">
            <v>0</v>
          </cell>
          <cell r="T2522">
            <v>0</v>
          </cell>
          <cell r="U2522">
            <v>0</v>
          </cell>
          <cell r="V2522">
            <v>0</v>
          </cell>
          <cell r="W2522">
            <v>5</v>
          </cell>
          <cell r="X2522">
            <v>0</v>
          </cell>
          <cell r="Y2522">
            <v>0</v>
          </cell>
          <cell r="Z2522">
            <v>0</v>
          </cell>
          <cell r="AA2522">
            <v>0</v>
          </cell>
          <cell r="AB2522">
            <v>0</v>
          </cell>
          <cell r="AC2522">
            <v>0</v>
          </cell>
          <cell r="AD2522">
            <v>0</v>
          </cell>
        </row>
        <row r="2523">
          <cell r="B2523" t="str">
            <v>KITSAP CO -REGULATEDCOMMERCIAL - REARLOADUNLOCKREF</v>
          </cell>
          <cell r="J2523" t="str">
            <v>UNLOCKREF</v>
          </cell>
          <cell r="K2523" t="str">
            <v>UNLOCK / UNLATCH REFUSE</v>
          </cell>
          <cell r="S2523">
            <v>0</v>
          </cell>
          <cell r="T2523">
            <v>0</v>
          </cell>
          <cell r="U2523">
            <v>0</v>
          </cell>
          <cell r="V2523">
            <v>0</v>
          </cell>
          <cell r="W2523">
            <v>270.70999999999998</v>
          </cell>
          <cell r="X2523">
            <v>0</v>
          </cell>
          <cell r="Y2523">
            <v>0</v>
          </cell>
          <cell r="Z2523">
            <v>0</v>
          </cell>
          <cell r="AA2523">
            <v>0</v>
          </cell>
          <cell r="AB2523">
            <v>0</v>
          </cell>
          <cell r="AC2523">
            <v>0</v>
          </cell>
          <cell r="AD2523">
            <v>0</v>
          </cell>
        </row>
        <row r="2524">
          <cell r="B2524" t="str">
            <v>KITSAP CO -REGULATEDCOMMERCIAL - REARLOADCDELC</v>
          </cell>
          <cell r="J2524" t="str">
            <v>CDELC</v>
          </cell>
          <cell r="K2524" t="str">
            <v>CONTAINER DELIVERY CHARGE</v>
          </cell>
          <cell r="S2524">
            <v>0</v>
          </cell>
          <cell r="T2524">
            <v>0</v>
          </cell>
          <cell r="U2524">
            <v>0</v>
          </cell>
          <cell r="V2524">
            <v>0</v>
          </cell>
          <cell r="W2524">
            <v>216</v>
          </cell>
          <cell r="X2524">
            <v>0</v>
          </cell>
          <cell r="Y2524">
            <v>0</v>
          </cell>
          <cell r="Z2524">
            <v>0</v>
          </cell>
          <cell r="AA2524">
            <v>0</v>
          </cell>
          <cell r="AB2524">
            <v>0</v>
          </cell>
          <cell r="AC2524">
            <v>0</v>
          </cell>
          <cell r="AD2524">
            <v>0</v>
          </cell>
        </row>
        <row r="2525">
          <cell r="B2525" t="str">
            <v>KITSAP CO -REGULATEDCOMMERCIAL - REARLOADCEXYD</v>
          </cell>
          <cell r="J2525" t="str">
            <v>CEXYD</v>
          </cell>
          <cell r="K2525" t="str">
            <v>CMML EXTRA YARDAGE</v>
          </cell>
          <cell r="S2525">
            <v>0</v>
          </cell>
          <cell r="T2525">
            <v>0</v>
          </cell>
          <cell r="U2525">
            <v>0</v>
          </cell>
          <cell r="V2525">
            <v>0</v>
          </cell>
          <cell r="W2525">
            <v>459.2</v>
          </cell>
          <cell r="X2525">
            <v>0</v>
          </cell>
          <cell r="Y2525">
            <v>0</v>
          </cell>
          <cell r="Z2525">
            <v>0</v>
          </cell>
          <cell r="AA2525">
            <v>0</v>
          </cell>
          <cell r="AB2525">
            <v>0</v>
          </cell>
          <cell r="AC2525">
            <v>0</v>
          </cell>
          <cell r="AD2525">
            <v>0</v>
          </cell>
        </row>
        <row r="2526">
          <cell r="B2526" t="str">
            <v>KITSAP CO -REGULATEDCOMMERCIAL - REARLOADCOMCAN</v>
          </cell>
          <cell r="J2526" t="str">
            <v>COMCAN</v>
          </cell>
          <cell r="K2526" t="str">
            <v>COMMERCIAL CAN EXTRA</v>
          </cell>
          <cell r="S2526">
            <v>0</v>
          </cell>
          <cell r="T2526">
            <v>0</v>
          </cell>
          <cell r="U2526">
            <v>0</v>
          </cell>
          <cell r="V2526">
            <v>0</v>
          </cell>
          <cell r="W2526">
            <v>399.49</v>
          </cell>
          <cell r="X2526">
            <v>0</v>
          </cell>
          <cell r="Y2526">
            <v>0</v>
          </cell>
          <cell r="Z2526">
            <v>0</v>
          </cell>
          <cell r="AA2526">
            <v>0</v>
          </cell>
          <cell r="AB2526">
            <v>0</v>
          </cell>
          <cell r="AC2526">
            <v>0</v>
          </cell>
          <cell r="AD2526">
            <v>0</v>
          </cell>
        </row>
        <row r="2527">
          <cell r="B2527" t="str">
            <v>KITSAP CO -REGULATEDCOMMERCIAL - REARLOADR1.5YDPU</v>
          </cell>
          <cell r="J2527" t="str">
            <v>R1.5YDPU</v>
          </cell>
          <cell r="K2527" t="str">
            <v>1.5YD CONTAINER PICKUP</v>
          </cell>
          <cell r="S2527">
            <v>0</v>
          </cell>
          <cell r="T2527">
            <v>0</v>
          </cell>
          <cell r="U2527">
            <v>0</v>
          </cell>
          <cell r="V2527">
            <v>0</v>
          </cell>
          <cell r="W2527">
            <v>49.65</v>
          </cell>
          <cell r="X2527">
            <v>0</v>
          </cell>
          <cell r="Y2527">
            <v>0</v>
          </cell>
          <cell r="Z2527">
            <v>0</v>
          </cell>
          <cell r="AA2527">
            <v>0</v>
          </cell>
          <cell r="AB2527">
            <v>0</v>
          </cell>
          <cell r="AC2527">
            <v>0</v>
          </cell>
          <cell r="AD2527">
            <v>0</v>
          </cell>
        </row>
        <row r="2528">
          <cell r="B2528" t="str">
            <v>KITSAP CO -REGULATEDCOMMERCIAL - REARLOADR2YDPU</v>
          </cell>
          <cell r="J2528" t="str">
            <v>R2YDPU</v>
          </cell>
          <cell r="K2528" t="str">
            <v>2YD CONTAINER PICKUP</v>
          </cell>
          <cell r="S2528">
            <v>0</v>
          </cell>
          <cell r="T2528">
            <v>0</v>
          </cell>
          <cell r="U2528">
            <v>0</v>
          </cell>
          <cell r="V2528">
            <v>0</v>
          </cell>
          <cell r="W2528">
            <v>108.35</v>
          </cell>
          <cell r="X2528">
            <v>0</v>
          </cell>
          <cell r="Y2528">
            <v>0</v>
          </cell>
          <cell r="Z2528">
            <v>0</v>
          </cell>
          <cell r="AA2528">
            <v>0</v>
          </cell>
          <cell r="AB2528">
            <v>0</v>
          </cell>
          <cell r="AC2528">
            <v>0</v>
          </cell>
          <cell r="AD2528">
            <v>0</v>
          </cell>
        </row>
        <row r="2529">
          <cell r="B2529" t="str">
            <v>KITSAP CO -REGULATEDCOMMERCIAL - REARLOADR2YDWK</v>
          </cell>
          <cell r="J2529" t="str">
            <v>R2YDWK</v>
          </cell>
          <cell r="K2529" t="str">
            <v>2 YD 1X WEEKLY</v>
          </cell>
          <cell r="S2529">
            <v>0</v>
          </cell>
          <cell r="T2529">
            <v>0</v>
          </cell>
          <cell r="U2529">
            <v>0</v>
          </cell>
          <cell r="V2529">
            <v>0</v>
          </cell>
          <cell r="W2529">
            <v>-18.78</v>
          </cell>
          <cell r="X2529">
            <v>0</v>
          </cell>
          <cell r="Y2529">
            <v>0</v>
          </cell>
          <cell r="Z2529">
            <v>0</v>
          </cell>
          <cell r="AA2529">
            <v>0</v>
          </cell>
          <cell r="AB2529">
            <v>0</v>
          </cell>
          <cell r="AC2529">
            <v>0</v>
          </cell>
          <cell r="AD2529">
            <v>0</v>
          </cell>
        </row>
        <row r="2530">
          <cell r="B2530" t="str">
            <v>KITSAP CO -REGULATEDCOMMERCIAL - REARLOADROLLOUTOC</v>
          </cell>
          <cell r="J2530" t="str">
            <v>ROLLOUTOC</v>
          </cell>
          <cell r="K2530" t="str">
            <v>ROLL OUT</v>
          </cell>
          <cell r="S2530">
            <v>0</v>
          </cell>
          <cell r="T2530">
            <v>0</v>
          </cell>
          <cell r="U2530">
            <v>0</v>
          </cell>
          <cell r="V2530">
            <v>0</v>
          </cell>
          <cell r="W2530">
            <v>507.6</v>
          </cell>
          <cell r="X2530">
            <v>0</v>
          </cell>
          <cell r="Y2530">
            <v>0</v>
          </cell>
          <cell r="Z2530">
            <v>0</v>
          </cell>
          <cell r="AA2530">
            <v>0</v>
          </cell>
          <cell r="AB2530">
            <v>0</v>
          </cell>
          <cell r="AC2530">
            <v>0</v>
          </cell>
          <cell r="AD2530">
            <v>0</v>
          </cell>
        </row>
        <row r="2531">
          <cell r="B2531" t="str">
            <v>KITSAP CO -REGULATEDCOMMERCIAL - REARLOADUNLOCKREF</v>
          </cell>
          <cell r="J2531" t="str">
            <v>UNLOCKREF</v>
          </cell>
          <cell r="K2531" t="str">
            <v>UNLOCK / UNLATCH REFUSE</v>
          </cell>
          <cell r="S2531">
            <v>0</v>
          </cell>
          <cell r="T2531">
            <v>0</v>
          </cell>
          <cell r="U2531">
            <v>0</v>
          </cell>
          <cell r="V2531">
            <v>0</v>
          </cell>
          <cell r="W2531">
            <v>5.0599999999999996</v>
          </cell>
          <cell r="X2531">
            <v>0</v>
          </cell>
          <cell r="Y2531">
            <v>0</v>
          </cell>
          <cell r="Z2531">
            <v>0</v>
          </cell>
          <cell r="AA2531">
            <v>0</v>
          </cell>
          <cell r="AB2531">
            <v>0</v>
          </cell>
          <cell r="AC2531">
            <v>0</v>
          </cell>
          <cell r="AD2531">
            <v>0</v>
          </cell>
        </row>
        <row r="2532">
          <cell r="B2532" t="str">
            <v>KITSAP CO -REGULATEDCOMMERCIAL RECYCLEWLKNRE1RECY</v>
          </cell>
          <cell r="J2532" t="str">
            <v>WLKNRE1RECY</v>
          </cell>
          <cell r="K2532" t="str">
            <v>WALK IN 5-25FT EOW-RECYCL</v>
          </cell>
          <cell r="S2532">
            <v>0</v>
          </cell>
          <cell r="T2532">
            <v>0</v>
          </cell>
          <cell r="U2532">
            <v>0</v>
          </cell>
          <cell r="V2532">
            <v>0</v>
          </cell>
          <cell r="W2532">
            <v>22.59</v>
          </cell>
          <cell r="X2532">
            <v>0</v>
          </cell>
          <cell r="Y2532">
            <v>0</v>
          </cell>
          <cell r="Z2532">
            <v>0</v>
          </cell>
          <cell r="AA2532">
            <v>0</v>
          </cell>
          <cell r="AB2532">
            <v>0</v>
          </cell>
          <cell r="AC2532">
            <v>0</v>
          </cell>
          <cell r="AD2532">
            <v>0</v>
          </cell>
        </row>
        <row r="2533">
          <cell r="B2533" t="str">
            <v>KITSAP CO -REGULATEDCOMMERCIAL RECYCLERECYCLERMA</v>
          </cell>
          <cell r="J2533" t="str">
            <v>RECYCLERMA</v>
          </cell>
          <cell r="K2533" t="str">
            <v>VALUE OF RECYCLEABLES</v>
          </cell>
          <cell r="S2533">
            <v>0</v>
          </cell>
          <cell r="T2533">
            <v>0</v>
          </cell>
          <cell r="U2533">
            <v>0</v>
          </cell>
          <cell r="V2533">
            <v>0</v>
          </cell>
          <cell r="W2533">
            <v>-236.44</v>
          </cell>
          <cell r="X2533">
            <v>0</v>
          </cell>
          <cell r="Y2533">
            <v>0</v>
          </cell>
          <cell r="Z2533">
            <v>0</v>
          </cell>
          <cell r="AA2533">
            <v>0</v>
          </cell>
          <cell r="AB2533">
            <v>0</v>
          </cell>
          <cell r="AC2533">
            <v>0</v>
          </cell>
          <cell r="AD2533">
            <v>0</v>
          </cell>
        </row>
        <row r="2534">
          <cell r="B2534" t="str">
            <v>KITSAP CO -REGULATEDCOMMERCIAL RECYCLERECYCRMA</v>
          </cell>
          <cell r="J2534" t="str">
            <v>RECYCRMA</v>
          </cell>
          <cell r="K2534" t="str">
            <v>RECYCLE MONTHLY ARREARS</v>
          </cell>
          <cell r="S2534">
            <v>0</v>
          </cell>
          <cell r="T2534">
            <v>0</v>
          </cell>
          <cell r="U2534">
            <v>0</v>
          </cell>
          <cell r="V2534">
            <v>0</v>
          </cell>
          <cell r="W2534">
            <v>1122.0999999999999</v>
          </cell>
          <cell r="X2534">
            <v>0</v>
          </cell>
          <cell r="Y2534">
            <v>0</v>
          </cell>
          <cell r="Z2534">
            <v>0</v>
          </cell>
          <cell r="AA2534">
            <v>0</v>
          </cell>
          <cell r="AB2534">
            <v>0</v>
          </cell>
          <cell r="AC2534">
            <v>0</v>
          </cell>
          <cell r="AD2534">
            <v>0</v>
          </cell>
        </row>
        <row r="2535">
          <cell r="B2535" t="str">
            <v>KITSAP CO -REGULATEDPAYMENTSCC-KOL</v>
          </cell>
          <cell r="J2535" t="str">
            <v>CC-KOL</v>
          </cell>
          <cell r="K2535" t="str">
            <v>ONLINE PAYMENT-CC</v>
          </cell>
          <cell r="S2535">
            <v>0</v>
          </cell>
          <cell r="T2535">
            <v>0</v>
          </cell>
          <cell r="U2535">
            <v>0</v>
          </cell>
          <cell r="V2535">
            <v>0</v>
          </cell>
          <cell r="W2535">
            <v>-16195.53</v>
          </cell>
          <cell r="X2535">
            <v>0</v>
          </cell>
          <cell r="Y2535">
            <v>0</v>
          </cell>
          <cell r="Z2535">
            <v>0</v>
          </cell>
          <cell r="AA2535">
            <v>0</v>
          </cell>
          <cell r="AB2535">
            <v>0</v>
          </cell>
          <cell r="AC2535">
            <v>0</v>
          </cell>
          <cell r="AD2535">
            <v>0</v>
          </cell>
        </row>
        <row r="2536">
          <cell r="B2536" t="str">
            <v>KITSAP CO -REGULATEDPAYMENTSCCREF-KOL</v>
          </cell>
          <cell r="J2536" t="str">
            <v>CCREF-KOL</v>
          </cell>
          <cell r="K2536" t="str">
            <v>CREDIT CARD REFUND</v>
          </cell>
          <cell r="S2536">
            <v>0</v>
          </cell>
          <cell r="T2536">
            <v>0</v>
          </cell>
          <cell r="U2536">
            <v>0</v>
          </cell>
          <cell r="V2536">
            <v>0</v>
          </cell>
          <cell r="W2536">
            <v>58.56</v>
          </cell>
          <cell r="X2536">
            <v>0</v>
          </cell>
          <cell r="Y2536">
            <v>0</v>
          </cell>
          <cell r="Z2536">
            <v>0</v>
          </cell>
          <cell r="AA2536">
            <v>0</v>
          </cell>
          <cell r="AB2536">
            <v>0</v>
          </cell>
          <cell r="AC2536">
            <v>0</v>
          </cell>
          <cell r="AD2536">
            <v>0</v>
          </cell>
        </row>
        <row r="2537">
          <cell r="B2537" t="str">
            <v>KITSAP CO -REGULATEDPAYMENTSPAY</v>
          </cell>
          <cell r="J2537" t="str">
            <v>PAY</v>
          </cell>
          <cell r="K2537" t="str">
            <v>PAYMENT-THANK YOU!</v>
          </cell>
          <cell r="S2537">
            <v>0</v>
          </cell>
          <cell r="T2537">
            <v>0</v>
          </cell>
          <cell r="U2537">
            <v>0</v>
          </cell>
          <cell r="V2537">
            <v>0</v>
          </cell>
          <cell r="W2537">
            <v>-1493.7</v>
          </cell>
          <cell r="X2537">
            <v>0</v>
          </cell>
          <cell r="Y2537">
            <v>0</v>
          </cell>
          <cell r="Z2537">
            <v>0</v>
          </cell>
          <cell r="AA2537">
            <v>0</v>
          </cell>
          <cell r="AB2537">
            <v>0</v>
          </cell>
          <cell r="AC2537">
            <v>0</v>
          </cell>
          <cell r="AD2537">
            <v>0</v>
          </cell>
        </row>
        <row r="2538">
          <cell r="B2538" t="str">
            <v>KITSAP CO -REGULATEDPAYMENTSPAY-CFREE</v>
          </cell>
          <cell r="J2538" t="str">
            <v>PAY-CFREE</v>
          </cell>
          <cell r="K2538" t="str">
            <v>PAYMENT-THANK YOU</v>
          </cell>
          <cell r="S2538">
            <v>0</v>
          </cell>
          <cell r="T2538">
            <v>0</v>
          </cell>
          <cell r="U2538">
            <v>0</v>
          </cell>
          <cell r="V2538">
            <v>0</v>
          </cell>
          <cell r="W2538">
            <v>-3059.12</v>
          </cell>
          <cell r="X2538">
            <v>0</v>
          </cell>
          <cell r="Y2538">
            <v>0</v>
          </cell>
          <cell r="Z2538">
            <v>0</v>
          </cell>
          <cell r="AA2538">
            <v>0</v>
          </cell>
          <cell r="AB2538">
            <v>0</v>
          </cell>
          <cell r="AC2538">
            <v>0</v>
          </cell>
          <cell r="AD2538">
            <v>0</v>
          </cell>
        </row>
        <row r="2539">
          <cell r="B2539" t="str">
            <v>KITSAP CO -REGULATEDPAYMENTSPAY-KOL</v>
          </cell>
          <cell r="J2539" t="str">
            <v>PAY-KOL</v>
          </cell>
          <cell r="K2539" t="str">
            <v>PAYMENT-THANK YOU - OL</v>
          </cell>
          <cell r="S2539">
            <v>0</v>
          </cell>
          <cell r="T2539">
            <v>0</v>
          </cell>
          <cell r="U2539">
            <v>0</v>
          </cell>
          <cell r="V2539">
            <v>0</v>
          </cell>
          <cell r="W2539">
            <v>-3957.1</v>
          </cell>
          <cell r="X2539">
            <v>0</v>
          </cell>
          <cell r="Y2539">
            <v>0</v>
          </cell>
          <cell r="Z2539">
            <v>0</v>
          </cell>
          <cell r="AA2539">
            <v>0</v>
          </cell>
          <cell r="AB2539">
            <v>0</v>
          </cell>
          <cell r="AC2539">
            <v>0</v>
          </cell>
          <cell r="AD2539">
            <v>0</v>
          </cell>
        </row>
        <row r="2540">
          <cell r="B2540" t="str">
            <v>KITSAP CO -REGULATEDPAYMENTSPAY-ORCC</v>
          </cell>
          <cell r="J2540" t="str">
            <v>PAY-ORCC</v>
          </cell>
          <cell r="K2540" t="str">
            <v>ORCC PAYMENT</v>
          </cell>
          <cell r="S2540">
            <v>0</v>
          </cell>
          <cell r="T2540">
            <v>0</v>
          </cell>
          <cell r="U2540">
            <v>0</v>
          </cell>
          <cell r="V2540">
            <v>0</v>
          </cell>
          <cell r="W2540">
            <v>-57.31</v>
          </cell>
          <cell r="X2540">
            <v>0</v>
          </cell>
          <cell r="Y2540">
            <v>0</v>
          </cell>
          <cell r="Z2540">
            <v>0</v>
          </cell>
          <cell r="AA2540">
            <v>0</v>
          </cell>
          <cell r="AB2540">
            <v>0</v>
          </cell>
          <cell r="AC2540">
            <v>0</v>
          </cell>
          <cell r="AD2540">
            <v>0</v>
          </cell>
        </row>
        <row r="2541">
          <cell r="B2541" t="str">
            <v>KITSAP CO -REGULATEDPAYMENTSPAY-RPPS</v>
          </cell>
          <cell r="J2541" t="str">
            <v>PAY-RPPS</v>
          </cell>
          <cell r="K2541" t="str">
            <v>RPSS PAYMENT</v>
          </cell>
          <cell r="S2541">
            <v>0</v>
          </cell>
          <cell r="T2541">
            <v>0</v>
          </cell>
          <cell r="U2541">
            <v>0</v>
          </cell>
          <cell r="V2541">
            <v>0</v>
          </cell>
          <cell r="W2541">
            <v>-906.41</v>
          </cell>
          <cell r="X2541">
            <v>0</v>
          </cell>
          <cell r="Y2541">
            <v>0</v>
          </cell>
          <cell r="Z2541">
            <v>0</v>
          </cell>
          <cell r="AA2541">
            <v>0</v>
          </cell>
          <cell r="AB2541">
            <v>0</v>
          </cell>
          <cell r="AC2541">
            <v>0</v>
          </cell>
          <cell r="AD2541">
            <v>0</v>
          </cell>
        </row>
        <row r="2542">
          <cell r="B2542" t="str">
            <v>KITSAP CO -REGULATEDPAYMENTSPAYL</v>
          </cell>
          <cell r="J2542" t="str">
            <v>PAYL</v>
          </cell>
          <cell r="K2542" t="str">
            <v>PAYMENT-THANK YOU!</v>
          </cell>
          <cell r="S2542">
            <v>0</v>
          </cell>
          <cell r="T2542">
            <v>0</v>
          </cell>
          <cell r="U2542">
            <v>0</v>
          </cell>
          <cell r="V2542">
            <v>0</v>
          </cell>
          <cell r="W2542">
            <v>-3434.99</v>
          </cell>
          <cell r="X2542">
            <v>0</v>
          </cell>
          <cell r="Y2542">
            <v>0</v>
          </cell>
          <cell r="Z2542">
            <v>0</v>
          </cell>
          <cell r="AA2542">
            <v>0</v>
          </cell>
          <cell r="AB2542">
            <v>0</v>
          </cell>
          <cell r="AC2542">
            <v>0</v>
          </cell>
          <cell r="AD2542">
            <v>0</v>
          </cell>
        </row>
        <row r="2543">
          <cell r="B2543" t="str">
            <v>KITSAP CO -REGULATEDPAYMENTSPAYMET</v>
          </cell>
          <cell r="J2543" t="str">
            <v>PAYMET</v>
          </cell>
          <cell r="K2543" t="str">
            <v>METAVANTE ONLINE PAYMENT</v>
          </cell>
          <cell r="S2543">
            <v>0</v>
          </cell>
          <cell r="T2543">
            <v>0</v>
          </cell>
          <cell r="U2543">
            <v>0</v>
          </cell>
          <cell r="V2543">
            <v>0</v>
          </cell>
          <cell r="W2543">
            <v>-422.81</v>
          </cell>
          <cell r="X2543">
            <v>0</v>
          </cell>
          <cell r="Y2543">
            <v>0</v>
          </cell>
          <cell r="Z2543">
            <v>0</v>
          </cell>
          <cell r="AA2543">
            <v>0</v>
          </cell>
          <cell r="AB2543">
            <v>0</v>
          </cell>
          <cell r="AC2543">
            <v>0</v>
          </cell>
          <cell r="AD2543">
            <v>0</v>
          </cell>
        </row>
        <row r="2544">
          <cell r="B2544" t="str">
            <v>KITSAP CO -REGULATEDPAYMENTSCC-KOL</v>
          </cell>
          <cell r="J2544" t="str">
            <v>CC-KOL</v>
          </cell>
          <cell r="K2544" t="str">
            <v>ONLINE PAYMENT-CC</v>
          </cell>
          <cell r="S2544">
            <v>0</v>
          </cell>
          <cell r="T2544">
            <v>0</v>
          </cell>
          <cell r="U2544">
            <v>0</v>
          </cell>
          <cell r="V2544">
            <v>0</v>
          </cell>
          <cell r="W2544">
            <v>-13384.24</v>
          </cell>
          <cell r="X2544">
            <v>0</v>
          </cell>
          <cell r="Y2544">
            <v>0</v>
          </cell>
          <cell r="Z2544">
            <v>0</v>
          </cell>
          <cell r="AA2544">
            <v>0</v>
          </cell>
          <cell r="AB2544">
            <v>0</v>
          </cell>
          <cell r="AC2544">
            <v>0</v>
          </cell>
          <cell r="AD2544">
            <v>0</v>
          </cell>
        </row>
        <row r="2545">
          <cell r="B2545" t="str">
            <v>KITSAP CO -REGULATEDPAYMENTSCCREF-KOL</v>
          </cell>
          <cell r="J2545" t="str">
            <v>CCREF-KOL</v>
          </cell>
          <cell r="K2545" t="str">
            <v>CREDIT CARD REFUND</v>
          </cell>
          <cell r="S2545">
            <v>0</v>
          </cell>
          <cell r="T2545">
            <v>0</v>
          </cell>
          <cell r="U2545">
            <v>0</v>
          </cell>
          <cell r="V2545">
            <v>0</v>
          </cell>
          <cell r="W2545">
            <v>1495.28</v>
          </cell>
          <cell r="X2545">
            <v>0</v>
          </cell>
          <cell r="Y2545">
            <v>0</v>
          </cell>
          <cell r="Z2545">
            <v>0</v>
          </cell>
          <cell r="AA2545">
            <v>0</v>
          </cell>
          <cell r="AB2545">
            <v>0</v>
          </cell>
          <cell r="AC2545">
            <v>0</v>
          </cell>
          <cell r="AD2545">
            <v>0</v>
          </cell>
        </row>
        <row r="2546">
          <cell r="B2546" t="str">
            <v>KITSAP CO -REGULATEDPAYMENTSPAY</v>
          </cell>
          <cell r="J2546" t="str">
            <v>PAY</v>
          </cell>
          <cell r="K2546" t="str">
            <v>PAYMENT-THANK YOU!</v>
          </cell>
          <cell r="S2546">
            <v>0</v>
          </cell>
          <cell r="T2546">
            <v>0</v>
          </cell>
          <cell r="U2546">
            <v>0</v>
          </cell>
          <cell r="V2546">
            <v>0</v>
          </cell>
          <cell r="W2546">
            <v>-10236.27</v>
          </cell>
          <cell r="X2546">
            <v>0</v>
          </cell>
          <cell r="Y2546">
            <v>0</v>
          </cell>
          <cell r="Z2546">
            <v>0</v>
          </cell>
          <cell r="AA2546">
            <v>0</v>
          </cell>
          <cell r="AB2546">
            <v>0</v>
          </cell>
          <cell r="AC2546">
            <v>0</v>
          </cell>
          <cell r="AD2546">
            <v>0</v>
          </cell>
        </row>
        <row r="2547">
          <cell r="B2547" t="str">
            <v>KITSAP CO -REGULATEDPAYMENTSPAY-CFREE</v>
          </cell>
          <cell r="J2547" t="str">
            <v>PAY-CFREE</v>
          </cell>
          <cell r="K2547" t="str">
            <v>PAYMENT-THANK YOU</v>
          </cell>
          <cell r="S2547">
            <v>0</v>
          </cell>
          <cell r="T2547">
            <v>0</v>
          </cell>
          <cell r="U2547">
            <v>0</v>
          </cell>
          <cell r="V2547">
            <v>0</v>
          </cell>
          <cell r="W2547">
            <v>-834.97</v>
          </cell>
          <cell r="X2547">
            <v>0</v>
          </cell>
          <cell r="Y2547">
            <v>0</v>
          </cell>
          <cell r="Z2547">
            <v>0</v>
          </cell>
          <cell r="AA2547">
            <v>0</v>
          </cell>
          <cell r="AB2547">
            <v>0</v>
          </cell>
          <cell r="AC2547">
            <v>0</v>
          </cell>
          <cell r="AD2547">
            <v>0</v>
          </cell>
        </row>
        <row r="2548">
          <cell r="B2548" t="str">
            <v>KITSAP CO -REGULATEDPAYMENTSPAY-KOL</v>
          </cell>
          <cell r="J2548" t="str">
            <v>PAY-KOL</v>
          </cell>
          <cell r="K2548" t="str">
            <v>PAYMENT-THANK YOU - OL</v>
          </cell>
          <cell r="S2548">
            <v>0</v>
          </cell>
          <cell r="T2548">
            <v>0</v>
          </cell>
          <cell r="U2548">
            <v>0</v>
          </cell>
          <cell r="V2548">
            <v>0</v>
          </cell>
          <cell r="W2548">
            <v>-4581.6899999999996</v>
          </cell>
          <cell r="X2548">
            <v>0</v>
          </cell>
          <cell r="Y2548">
            <v>0</v>
          </cell>
          <cell r="Z2548">
            <v>0</v>
          </cell>
          <cell r="AA2548">
            <v>0</v>
          </cell>
          <cell r="AB2548">
            <v>0</v>
          </cell>
          <cell r="AC2548">
            <v>0</v>
          </cell>
          <cell r="AD2548">
            <v>0</v>
          </cell>
        </row>
        <row r="2549">
          <cell r="B2549" t="str">
            <v>KITSAP CO -REGULATEDPAYMENTSPAY-NATL</v>
          </cell>
          <cell r="J2549" t="str">
            <v>PAY-NATL</v>
          </cell>
          <cell r="K2549" t="str">
            <v>PAYMENT THANK YOU</v>
          </cell>
          <cell r="S2549">
            <v>0</v>
          </cell>
          <cell r="T2549">
            <v>0</v>
          </cell>
          <cell r="U2549">
            <v>0</v>
          </cell>
          <cell r="V2549">
            <v>0</v>
          </cell>
          <cell r="W2549">
            <v>-646.73</v>
          </cell>
          <cell r="X2549">
            <v>0</v>
          </cell>
          <cell r="Y2549">
            <v>0</v>
          </cell>
          <cell r="Z2549">
            <v>0</v>
          </cell>
          <cell r="AA2549">
            <v>0</v>
          </cell>
          <cell r="AB2549">
            <v>0</v>
          </cell>
          <cell r="AC2549">
            <v>0</v>
          </cell>
          <cell r="AD2549">
            <v>0</v>
          </cell>
        </row>
        <row r="2550">
          <cell r="B2550" t="str">
            <v>KITSAP CO -REGULATEDPAYMENTSPAY-OAK</v>
          </cell>
          <cell r="J2550" t="str">
            <v>PAY-OAK</v>
          </cell>
          <cell r="K2550" t="str">
            <v>OAKLEAF PAYMENT</v>
          </cell>
          <cell r="S2550">
            <v>0</v>
          </cell>
          <cell r="T2550">
            <v>0</v>
          </cell>
          <cell r="U2550">
            <v>0</v>
          </cell>
          <cell r="V2550">
            <v>0</v>
          </cell>
          <cell r="W2550">
            <v>-940.64</v>
          </cell>
          <cell r="X2550">
            <v>0</v>
          </cell>
          <cell r="Y2550">
            <v>0</v>
          </cell>
          <cell r="Z2550">
            <v>0</v>
          </cell>
          <cell r="AA2550">
            <v>0</v>
          </cell>
          <cell r="AB2550">
            <v>0</v>
          </cell>
          <cell r="AC2550">
            <v>0</v>
          </cell>
          <cell r="AD2550">
            <v>0</v>
          </cell>
        </row>
        <row r="2551">
          <cell r="B2551" t="str">
            <v>KITSAP CO -REGULATEDPAYMENTSPAY-RPPS</v>
          </cell>
          <cell r="J2551" t="str">
            <v>PAY-RPPS</v>
          </cell>
          <cell r="K2551" t="str">
            <v>RPSS PAYMENT</v>
          </cell>
          <cell r="S2551">
            <v>0</v>
          </cell>
          <cell r="T2551">
            <v>0</v>
          </cell>
          <cell r="U2551">
            <v>0</v>
          </cell>
          <cell r="V2551">
            <v>0</v>
          </cell>
          <cell r="W2551">
            <v>-1035.48</v>
          </cell>
          <cell r="X2551">
            <v>0</v>
          </cell>
          <cell r="Y2551">
            <v>0</v>
          </cell>
          <cell r="Z2551">
            <v>0</v>
          </cell>
          <cell r="AA2551">
            <v>0</v>
          </cell>
          <cell r="AB2551">
            <v>0</v>
          </cell>
          <cell r="AC2551">
            <v>0</v>
          </cell>
          <cell r="AD2551">
            <v>0</v>
          </cell>
        </row>
        <row r="2552">
          <cell r="B2552" t="str">
            <v>KITSAP CO -REGULATEDPAYMENTSPAYL</v>
          </cell>
          <cell r="J2552" t="str">
            <v>PAYL</v>
          </cell>
          <cell r="K2552" t="str">
            <v>PAYMENT-THANK YOU!</v>
          </cell>
          <cell r="S2552">
            <v>0</v>
          </cell>
          <cell r="T2552">
            <v>0</v>
          </cell>
          <cell r="U2552">
            <v>0</v>
          </cell>
          <cell r="V2552">
            <v>0</v>
          </cell>
          <cell r="W2552">
            <v>-15954.55</v>
          </cell>
          <cell r="X2552">
            <v>0</v>
          </cell>
          <cell r="Y2552">
            <v>0</v>
          </cell>
          <cell r="Z2552">
            <v>0</v>
          </cell>
          <cell r="AA2552">
            <v>0</v>
          </cell>
          <cell r="AB2552">
            <v>0</v>
          </cell>
          <cell r="AC2552">
            <v>0</v>
          </cell>
          <cell r="AD2552">
            <v>0</v>
          </cell>
        </row>
        <row r="2553">
          <cell r="B2553" t="str">
            <v>KITSAP CO -REGULATEDPAYMENTSPAYMET</v>
          </cell>
          <cell r="J2553" t="str">
            <v>PAYMET</v>
          </cell>
          <cell r="K2553" t="str">
            <v>METAVANTE ONLINE PAYMENT</v>
          </cell>
          <cell r="S2553">
            <v>0</v>
          </cell>
          <cell r="T2553">
            <v>0</v>
          </cell>
          <cell r="U2553">
            <v>0</v>
          </cell>
          <cell r="V2553">
            <v>0</v>
          </cell>
          <cell r="W2553">
            <v>-7.23</v>
          </cell>
          <cell r="X2553">
            <v>0</v>
          </cell>
          <cell r="Y2553">
            <v>0</v>
          </cell>
          <cell r="Z2553">
            <v>0</v>
          </cell>
          <cell r="AA2553">
            <v>0</v>
          </cell>
          <cell r="AB2553">
            <v>0</v>
          </cell>
          <cell r="AC2553">
            <v>0</v>
          </cell>
          <cell r="AD2553">
            <v>0</v>
          </cell>
        </row>
        <row r="2554">
          <cell r="B2554" t="str">
            <v>KITSAP CO -REGULATEDPAYMENTSRET-KOL</v>
          </cell>
          <cell r="J2554" t="str">
            <v>RET-KOL</v>
          </cell>
          <cell r="K2554" t="str">
            <v>ONLINE PAYMENT RETURN</v>
          </cell>
          <cell r="S2554">
            <v>0</v>
          </cell>
          <cell r="T2554">
            <v>0</v>
          </cell>
          <cell r="U2554">
            <v>0</v>
          </cell>
          <cell r="V2554">
            <v>0</v>
          </cell>
          <cell r="W2554">
            <v>329.09</v>
          </cell>
          <cell r="X2554">
            <v>0</v>
          </cell>
          <cell r="Y2554">
            <v>0</v>
          </cell>
          <cell r="Z2554">
            <v>0</v>
          </cell>
          <cell r="AA2554">
            <v>0</v>
          </cell>
          <cell r="AB2554">
            <v>0</v>
          </cell>
          <cell r="AC2554">
            <v>0</v>
          </cell>
          <cell r="AD2554">
            <v>0</v>
          </cell>
        </row>
        <row r="2555">
          <cell r="B2555" t="str">
            <v>KITSAP CO -REGULATEDRESIDENTIAL32RW1</v>
          </cell>
          <cell r="J2555" t="str">
            <v>32RW1</v>
          </cell>
          <cell r="K2555" t="str">
            <v>1-32 GAL CAN-WEEKLY SVC</v>
          </cell>
          <cell r="S2555">
            <v>0</v>
          </cell>
          <cell r="T2555">
            <v>0</v>
          </cell>
          <cell r="U2555">
            <v>0</v>
          </cell>
          <cell r="V2555">
            <v>0</v>
          </cell>
          <cell r="W2555">
            <v>14.5</v>
          </cell>
          <cell r="X2555">
            <v>14.5</v>
          </cell>
          <cell r="Y2555">
            <v>0</v>
          </cell>
          <cell r="Z2555">
            <v>0</v>
          </cell>
          <cell r="AA2555">
            <v>0</v>
          </cell>
          <cell r="AB2555">
            <v>0</v>
          </cell>
          <cell r="AC2555">
            <v>0</v>
          </cell>
          <cell r="AD2555">
            <v>0</v>
          </cell>
        </row>
        <row r="2556">
          <cell r="B2556" t="str">
            <v>KITSAP CO -REGULATEDRESIDENTIAL32RW2</v>
          </cell>
          <cell r="J2556" t="str">
            <v>32RW2</v>
          </cell>
          <cell r="K2556" t="str">
            <v>2-32 GAL CANS-WEEKLY SVC</v>
          </cell>
          <cell r="S2556">
            <v>0</v>
          </cell>
          <cell r="T2556">
            <v>0</v>
          </cell>
          <cell r="U2556">
            <v>0</v>
          </cell>
          <cell r="V2556">
            <v>0</v>
          </cell>
          <cell r="W2556">
            <v>21.34</v>
          </cell>
          <cell r="X2556">
            <v>21.34</v>
          </cell>
          <cell r="Y2556">
            <v>0</v>
          </cell>
          <cell r="Z2556">
            <v>0</v>
          </cell>
          <cell r="AA2556">
            <v>0</v>
          </cell>
          <cell r="AB2556">
            <v>0</v>
          </cell>
          <cell r="AC2556">
            <v>0</v>
          </cell>
          <cell r="AD2556">
            <v>0</v>
          </cell>
        </row>
        <row r="2557">
          <cell r="B2557" t="str">
            <v>KITSAP CO -REGULATEDRESIDENTIAL35RE1</v>
          </cell>
          <cell r="J2557" t="str">
            <v>35RE1</v>
          </cell>
          <cell r="K2557" t="str">
            <v>1-35 GAL CART EOW SVC</v>
          </cell>
          <cell r="S2557">
            <v>0</v>
          </cell>
          <cell r="T2557">
            <v>0</v>
          </cell>
          <cell r="U2557">
            <v>0</v>
          </cell>
          <cell r="V2557">
            <v>0</v>
          </cell>
          <cell r="W2557">
            <v>3391.7049999999999</v>
          </cell>
          <cell r="X2557">
            <v>3391.7049999999999</v>
          </cell>
          <cell r="Y2557">
            <v>0</v>
          </cell>
          <cell r="Z2557">
            <v>0</v>
          </cell>
          <cell r="AA2557">
            <v>0</v>
          </cell>
          <cell r="AB2557">
            <v>0</v>
          </cell>
          <cell r="AC2557">
            <v>0</v>
          </cell>
          <cell r="AD2557">
            <v>0</v>
          </cell>
        </row>
        <row r="2558">
          <cell r="B2558" t="str">
            <v>KITSAP CO -REGULATEDRESIDENTIAL35RM1</v>
          </cell>
          <cell r="J2558" t="str">
            <v>35RM1</v>
          </cell>
          <cell r="K2558" t="str">
            <v>1-35 GAL CART MONTHLY SVC</v>
          </cell>
          <cell r="S2558">
            <v>0</v>
          </cell>
          <cell r="T2558">
            <v>0</v>
          </cell>
          <cell r="U2558">
            <v>0</v>
          </cell>
          <cell r="V2558">
            <v>0</v>
          </cell>
          <cell r="W2558">
            <v>277.83999999999997</v>
          </cell>
          <cell r="X2558">
            <v>277.83999999999997</v>
          </cell>
          <cell r="Y2558">
            <v>0</v>
          </cell>
          <cell r="Z2558">
            <v>0</v>
          </cell>
          <cell r="AA2558">
            <v>0</v>
          </cell>
          <cell r="AB2558">
            <v>0</v>
          </cell>
          <cell r="AC2558">
            <v>0</v>
          </cell>
          <cell r="AD2558">
            <v>0</v>
          </cell>
        </row>
        <row r="2559">
          <cell r="B2559" t="str">
            <v>KITSAP CO -REGULATEDRESIDENTIAL35RW1</v>
          </cell>
          <cell r="J2559" t="str">
            <v>35RW1</v>
          </cell>
          <cell r="K2559" t="str">
            <v>1-35 GAL CART WEEKLY SVC</v>
          </cell>
          <cell r="S2559">
            <v>0</v>
          </cell>
          <cell r="T2559">
            <v>0</v>
          </cell>
          <cell r="U2559">
            <v>0</v>
          </cell>
          <cell r="V2559">
            <v>0</v>
          </cell>
          <cell r="W2559">
            <v>11961.135</v>
          </cell>
          <cell r="X2559">
            <v>11961.135</v>
          </cell>
          <cell r="Y2559">
            <v>0</v>
          </cell>
          <cell r="Z2559">
            <v>0</v>
          </cell>
          <cell r="AA2559">
            <v>0</v>
          </cell>
          <cell r="AB2559">
            <v>0</v>
          </cell>
          <cell r="AC2559">
            <v>0</v>
          </cell>
          <cell r="AD2559">
            <v>0</v>
          </cell>
        </row>
        <row r="2560">
          <cell r="B2560" t="str">
            <v>KITSAP CO -REGULATEDRESIDENTIAL45RW1</v>
          </cell>
          <cell r="J2560" t="str">
            <v>45RW1</v>
          </cell>
          <cell r="K2560" t="str">
            <v>1-45 GAL CAN-WEEKLY SVC</v>
          </cell>
          <cell r="S2560">
            <v>0</v>
          </cell>
          <cell r="T2560">
            <v>0</v>
          </cell>
          <cell r="U2560">
            <v>0</v>
          </cell>
          <cell r="V2560">
            <v>0</v>
          </cell>
          <cell r="W2560">
            <v>38.06</v>
          </cell>
          <cell r="X2560">
            <v>38.06</v>
          </cell>
          <cell r="Y2560">
            <v>0</v>
          </cell>
          <cell r="Z2560">
            <v>0</v>
          </cell>
          <cell r="AA2560">
            <v>0</v>
          </cell>
          <cell r="AB2560">
            <v>0</v>
          </cell>
          <cell r="AC2560">
            <v>0</v>
          </cell>
          <cell r="AD2560">
            <v>0</v>
          </cell>
        </row>
        <row r="2561">
          <cell r="B2561" t="str">
            <v>KITSAP CO -REGULATEDRESIDENTIAL48RE1</v>
          </cell>
          <cell r="J2561" t="str">
            <v>48RE1</v>
          </cell>
          <cell r="K2561" t="str">
            <v>1-48 GAL EOW</v>
          </cell>
          <cell r="S2561">
            <v>0</v>
          </cell>
          <cell r="T2561">
            <v>0</v>
          </cell>
          <cell r="U2561">
            <v>0</v>
          </cell>
          <cell r="V2561">
            <v>0</v>
          </cell>
          <cell r="W2561">
            <v>940.23</v>
          </cell>
          <cell r="X2561">
            <v>940.23</v>
          </cell>
          <cell r="Y2561">
            <v>0</v>
          </cell>
          <cell r="Z2561">
            <v>0</v>
          </cell>
          <cell r="AA2561">
            <v>0</v>
          </cell>
          <cell r="AB2561">
            <v>0</v>
          </cell>
          <cell r="AC2561">
            <v>0</v>
          </cell>
          <cell r="AD2561">
            <v>0</v>
          </cell>
        </row>
        <row r="2562">
          <cell r="B2562" t="str">
            <v>KITSAP CO -REGULATEDRESIDENTIAL48RM1</v>
          </cell>
          <cell r="J2562" t="str">
            <v>48RM1</v>
          </cell>
          <cell r="K2562" t="str">
            <v>1-48 GAL MONTHLY</v>
          </cell>
          <cell r="S2562">
            <v>0</v>
          </cell>
          <cell r="T2562">
            <v>0</v>
          </cell>
          <cell r="U2562">
            <v>0</v>
          </cell>
          <cell r="V2562">
            <v>0</v>
          </cell>
          <cell r="W2562">
            <v>22.68</v>
          </cell>
          <cell r="X2562">
            <v>22.68</v>
          </cell>
          <cell r="Y2562">
            <v>0</v>
          </cell>
          <cell r="Z2562">
            <v>0</v>
          </cell>
          <cell r="AA2562">
            <v>0</v>
          </cell>
          <cell r="AB2562">
            <v>0</v>
          </cell>
          <cell r="AC2562">
            <v>0</v>
          </cell>
          <cell r="AD2562">
            <v>0</v>
          </cell>
        </row>
        <row r="2563">
          <cell r="B2563" t="str">
            <v>KITSAP CO -REGULATEDRESIDENTIAL48RW1</v>
          </cell>
          <cell r="J2563" t="str">
            <v>48RW1</v>
          </cell>
          <cell r="K2563" t="str">
            <v>1-48 GAL WEEKLY</v>
          </cell>
          <cell r="S2563">
            <v>0</v>
          </cell>
          <cell r="T2563">
            <v>0</v>
          </cell>
          <cell r="U2563">
            <v>0</v>
          </cell>
          <cell r="V2563">
            <v>0</v>
          </cell>
          <cell r="W2563">
            <v>6564.75</v>
          </cell>
          <cell r="X2563">
            <v>6564.75</v>
          </cell>
          <cell r="Y2563">
            <v>0</v>
          </cell>
          <cell r="Z2563">
            <v>0</v>
          </cell>
          <cell r="AA2563">
            <v>0</v>
          </cell>
          <cell r="AB2563">
            <v>0</v>
          </cell>
          <cell r="AC2563">
            <v>0</v>
          </cell>
          <cell r="AD2563">
            <v>0</v>
          </cell>
        </row>
        <row r="2564">
          <cell r="B2564" t="str">
            <v>KITSAP CO -REGULATEDRESIDENTIAL64RE1</v>
          </cell>
          <cell r="J2564" t="str">
            <v>64RE1</v>
          </cell>
          <cell r="K2564" t="str">
            <v>1-64 GAL EOW</v>
          </cell>
          <cell r="S2564">
            <v>0</v>
          </cell>
          <cell r="T2564">
            <v>0</v>
          </cell>
          <cell r="U2564">
            <v>0</v>
          </cell>
          <cell r="V2564">
            <v>0</v>
          </cell>
          <cell r="W2564">
            <v>1546.425</v>
          </cell>
          <cell r="X2564">
            <v>1546.425</v>
          </cell>
          <cell r="Y2564">
            <v>0</v>
          </cell>
          <cell r="Z2564">
            <v>0</v>
          </cell>
          <cell r="AA2564">
            <v>0</v>
          </cell>
          <cell r="AB2564">
            <v>0</v>
          </cell>
          <cell r="AC2564">
            <v>0</v>
          </cell>
          <cell r="AD2564">
            <v>0</v>
          </cell>
        </row>
        <row r="2565">
          <cell r="B2565" t="str">
            <v>KITSAP CO -REGULATEDRESIDENTIAL64RM1</v>
          </cell>
          <cell r="J2565" t="str">
            <v>64RM1</v>
          </cell>
          <cell r="K2565" t="str">
            <v>1-64 GAL MONTHLY</v>
          </cell>
          <cell r="S2565">
            <v>0</v>
          </cell>
          <cell r="T2565">
            <v>0</v>
          </cell>
          <cell r="U2565">
            <v>0</v>
          </cell>
          <cell r="V2565">
            <v>0</v>
          </cell>
          <cell r="W2565">
            <v>62.3</v>
          </cell>
          <cell r="X2565">
            <v>62.3</v>
          </cell>
          <cell r="Y2565">
            <v>0</v>
          </cell>
          <cell r="Z2565">
            <v>0</v>
          </cell>
          <cell r="AA2565">
            <v>0</v>
          </cell>
          <cell r="AB2565">
            <v>0</v>
          </cell>
          <cell r="AC2565">
            <v>0</v>
          </cell>
          <cell r="AD2565">
            <v>0</v>
          </cell>
        </row>
        <row r="2566">
          <cell r="B2566" t="str">
            <v>KITSAP CO -REGULATEDRESIDENTIAL64RW1</v>
          </cell>
          <cell r="J2566" t="str">
            <v>64RW1</v>
          </cell>
          <cell r="K2566" t="str">
            <v>1-64 GAL CART WEEKLY SVC</v>
          </cell>
          <cell r="S2566">
            <v>0</v>
          </cell>
          <cell r="T2566">
            <v>0</v>
          </cell>
          <cell r="U2566">
            <v>0</v>
          </cell>
          <cell r="V2566">
            <v>0</v>
          </cell>
          <cell r="W2566">
            <v>7477.52</v>
          </cell>
          <cell r="X2566">
            <v>7477.52</v>
          </cell>
          <cell r="Y2566">
            <v>0</v>
          </cell>
          <cell r="Z2566">
            <v>0</v>
          </cell>
          <cell r="AA2566">
            <v>0</v>
          </cell>
          <cell r="AB2566">
            <v>0</v>
          </cell>
          <cell r="AC2566">
            <v>0</v>
          </cell>
          <cell r="AD2566">
            <v>0</v>
          </cell>
        </row>
        <row r="2567">
          <cell r="B2567" t="str">
            <v>KITSAP CO -REGULATEDRESIDENTIAL96RE1</v>
          </cell>
          <cell r="J2567" t="str">
            <v>96RE1</v>
          </cell>
          <cell r="K2567" t="str">
            <v>1-96 GAL EOW</v>
          </cell>
          <cell r="S2567">
            <v>0</v>
          </cell>
          <cell r="T2567">
            <v>0</v>
          </cell>
          <cell r="U2567">
            <v>0</v>
          </cell>
          <cell r="V2567">
            <v>0</v>
          </cell>
          <cell r="W2567">
            <v>831.8</v>
          </cell>
          <cell r="X2567">
            <v>831.8</v>
          </cell>
          <cell r="Y2567">
            <v>0</v>
          </cell>
          <cell r="Z2567">
            <v>0</v>
          </cell>
          <cell r="AA2567">
            <v>0</v>
          </cell>
          <cell r="AB2567">
            <v>0</v>
          </cell>
          <cell r="AC2567">
            <v>0</v>
          </cell>
          <cell r="AD2567">
            <v>0</v>
          </cell>
        </row>
        <row r="2568">
          <cell r="B2568" t="str">
            <v>KITSAP CO -REGULATEDRESIDENTIAL96RM1</v>
          </cell>
          <cell r="J2568" t="str">
            <v>96RM1</v>
          </cell>
          <cell r="K2568" t="str">
            <v>1-96 GAL MONTHLY</v>
          </cell>
          <cell r="S2568">
            <v>0</v>
          </cell>
          <cell r="T2568">
            <v>0</v>
          </cell>
          <cell r="U2568">
            <v>0</v>
          </cell>
          <cell r="V2568">
            <v>0</v>
          </cell>
          <cell r="W2568">
            <v>65.22</v>
          </cell>
          <cell r="X2568">
            <v>65.22</v>
          </cell>
          <cell r="Y2568">
            <v>0</v>
          </cell>
          <cell r="Z2568">
            <v>0</v>
          </cell>
          <cell r="AA2568">
            <v>0</v>
          </cell>
          <cell r="AB2568">
            <v>0</v>
          </cell>
          <cell r="AC2568">
            <v>0</v>
          </cell>
          <cell r="AD2568">
            <v>0</v>
          </cell>
        </row>
        <row r="2569">
          <cell r="B2569" t="str">
            <v>KITSAP CO -REGULATEDRESIDENTIAL96RW1</v>
          </cell>
          <cell r="J2569" t="str">
            <v>96RW1</v>
          </cell>
          <cell r="K2569" t="str">
            <v>1-96 GAL CART WEEKLY SVC</v>
          </cell>
          <cell r="S2569">
            <v>0</v>
          </cell>
          <cell r="T2569">
            <v>0</v>
          </cell>
          <cell r="U2569">
            <v>0</v>
          </cell>
          <cell r="V2569">
            <v>0</v>
          </cell>
          <cell r="W2569">
            <v>4447.0600000000004</v>
          </cell>
          <cell r="X2569">
            <v>4447.0600000000004</v>
          </cell>
          <cell r="Y2569">
            <v>0</v>
          </cell>
          <cell r="Z2569">
            <v>0</v>
          </cell>
          <cell r="AA2569">
            <v>0</v>
          </cell>
          <cell r="AB2569">
            <v>0</v>
          </cell>
          <cell r="AC2569">
            <v>0</v>
          </cell>
          <cell r="AD2569">
            <v>0</v>
          </cell>
        </row>
        <row r="2570">
          <cell r="B2570" t="str">
            <v>KITSAP CO -REGULATEDRESIDENTIALDRVNRE1</v>
          </cell>
          <cell r="J2570" t="str">
            <v>DRVNRE1</v>
          </cell>
          <cell r="K2570" t="str">
            <v>DRIVE IN UP TO 250'-EOW</v>
          </cell>
          <cell r="S2570">
            <v>0</v>
          </cell>
          <cell r="T2570">
            <v>0</v>
          </cell>
          <cell r="U2570">
            <v>0</v>
          </cell>
          <cell r="V2570">
            <v>0</v>
          </cell>
          <cell r="W2570">
            <v>28.86</v>
          </cell>
          <cell r="X2570">
            <v>28.86</v>
          </cell>
          <cell r="Y2570">
            <v>0</v>
          </cell>
          <cell r="Z2570">
            <v>0</v>
          </cell>
          <cell r="AA2570">
            <v>0</v>
          </cell>
          <cell r="AB2570">
            <v>0</v>
          </cell>
          <cell r="AC2570">
            <v>0</v>
          </cell>
          <cell r="AD2570">
            <v>0</v>
          </cell>
        </row>
        <row r="2571">
          <cell r="B2571" t="str">
            <v>KITSAP CO -REGULATEDRESIDENTIALDRVNRE1RECY</v>
          </cell>
          <cell r="J2571" t="str">
            <v>DRVNRE1RECY</v>
          </cell>
          <cell r="K2571" t="str">
            <v>DRIVE IN UP TO 250 EOW-RE</v>
          </cell>
          <cell r="S2571">
            <v>0</v>
          </cell>
          <cell r="T2571">
            <v>0</v>
          </cell>
          <cell r="U2571">
            <v>0</v>
          </cell>
          <cell r="V2571">
            <v>0</v>
          </cell>
          <cell r="W2571">
            <v>49.78</v>
          </cell>
          <cell r="X2571">
            <v>49.78</v>
          </cell>
          <cell r="Y2571">
            <v>0</v>
          </cell>
          <cell r="Z2571">
            <v>0</v>
          </cell>
          <cell r="AA2571">
            <v>0</v>
          </cell>
          <cell r="AB2571">
            <v>0</v>
          </cell>
          <cell r="AC2571">
            <v>0</v>
          </cell>
          <cell r="AD2571">
            <v>0</v>
          </cell>
        </row>
        <row r="2572">
          <cell r="B2572" t="str">
            <v>KITSAP CO -REGULATEDRESIDENTIALDRVNRE2</v>
          </cell>
          <cell r="J2572" t="str">
            <v>DRVNRE2</v>
          </cell>
          <cell r="K2572" t="str">
            <v>DRIVE IN OVER 250'-EOW</v>
          </cell>
          <cell r="S2572">
            <v>0</v>
          </cell>
          <cell r="T2572">
            <v>0</v>
          </cell>
          <cell r="U2572">
            <v>0</v>
          </cell>
          <cell r="V2572">
            <v>0</v>
          </cell>
          <cell r="W2572">
            <v>6.06</v>
          </cell>
          <cell r="X2572">
            <v>6.06</v>
          </cell>
          <cell r="Y2572">
            <v>0</v>
          </cell>
          <cell r="Z2572">
            <v>0</v>
          </cell>
          <cell r="AA2572">
            <v>0</v>
          </cell>
          <cell r="AB2572">
            <v>0</v>
          </cell>
          <cell r="AC2572">
            <v>0</v>
          </cell>
          <cell r="AD2572">
            <v>0</v>
          </cell>
        </row>
        <row r="2573">
          <cell r="B2573" t="str">
            <v>KITSAP CO -REGULATEDRESIDENTIALDRVNRE2RECY</v>
          </cell>
          <cell r="J2573" t="str">
            <v>DRVNRE2RECY</v>
          </cell>
          <cell r="K2573" t="str">
            <v>DRIVE IN OVER 250 EOW-REC</v>
          </cell>
          <cell r="S2573">
            <v>0</v>
          </cell>
          <cell r="T2573">
            <v>0</v>
          </cell>
          <cell r="U2573">
            <v>0</v>
          </cell>
          <cell r="V2573">
            <v>0</v>
          </cell>
          <cell r="W2573">
            <v>6.58</v>
          </cell>
          <cell r="X2573">
            <v>6.58</v>
          </cell>
          <cell r="Y2573">
            <v>0</v>
          </cell>
          <cell r="Z2573">
            <v>0</v>
          </cell>
          <cell r="AA2573">
            <v>0</v>
          </cell>
          <cell r="AB2573">
            <v>0</v>
          </cell>
          <cell r="AC2573">
            <v>0</v>
          </cell>
          <cell r="AD2573">
            <v>0</v>
          </cell>
        </row>
        <row r="2574">
          <cell r="B2574" t="str">
            <v>KITSAP CO -REGULATEDRESIDENTIALDRVNRW1</v>
          </cell>
          <cell r="J2574" t="str">
            <v>DRVNRW1</v>
          </cell>
          <cell r="K2574" t="str">
            <v>DRIVE IN UP TO 250'</v>
          </cell>
          <cell r="S2574">
            <v>0</v>
          </cell>
          <cell r="T2574">
            <v>0</v>
          </cell>
          <cell r="U2574">
            <v>0</v>
          </cell>
          <cell r="V2574">
            <v>0</v>
          </cell>
          <cell r="W2574">
            <v>127.80500000000001</v>
          </cell>
          <cell r="X2574">
            <v>127.80500000000001</v>
          </cell>
          <cell r="Y2574">
            <v>0</v>
          </cell>
          <cell r="Z2574">
            <v>0</v>
          </cell>
          <cell r="AA2574">
            <v>0</v>
          </cell>
          <cell r="AB2574">
            <v>0</v>
          </cell>
          <cell r="AC2574">
            <v>0</v>
          </cell>
          <cell r="AD2574">
            <v>0</v>
          </cell>
        </row>
        <row r="2575">
          <cell r="B2575" t="str">
            <v>KITSAP CO -REGULATEDRESIDENTIALDRVNRW2</v>
          </cell>
          <cell r="J2575" t="str">
            <v>DRVNRW2</v>
          </cell>
          <cell r="K2575" t="str">
            <v>DRIVE IN OVER 250'</v>
          </cell>
          <cell r="S2575">
            <v>0</v>
          </cell>
          <cell r="T2575">
            <v>0</v>
          </cell>
          <cell r="U2575">
            <v>0</v>
          </cell>
          <cell r="V2575">
            <v>0</v>
          </cell>
          <cell r="W2575">
            <v>6.06</v>
          </cell>
          <cell r="X2575">
            <v>6.06</v>
          </cell>
          <cell r="Y2575">
            <v>0</v>
          </cell>
          <cell r="Z2575">
            <v>0</v>
          </cell>
          <cell r="AA2575">
            <v>0</v>
          </cell>
          <cell r="AB2575">
            <v>0</v>
          </cell>
          <cell r="AC2575">
            <v>0</v>
          </cell>
          <cell r="AD2575">
            <v>0</v>
          </cell>
        </row>
        <row r="2576">
          <cell r="B2576" t="str">
            <v>KITSAP CO -REGULATEDRESIDENTIALRECYCLECR</v>
          </cell>
          <cell r="J2576" t="str">
            <v>RECYCLECR</v>
          </cell>
          <cell r="K2576" t="str">
            <v>VALUE OF RECYCLABLES</v>
          </cell>
          <cell r="S2576">
            <v>0</v>
          </cell>
          <cell r="T2576">
            <v>0</v>
          </cell>
          <cell r="U2576">
            <v>0</v>
          </cell>
          <cell r="V2576">
            <v>0</v>
          </cell>
          <cell r="W2576">
            <v>-4000.5250000000001</v>
          </cell>
          <cell r="X2576">
            <v>-4000.5250000000001</v>
          </cell>
          <cell r="Y2576">
            <v>0</v>
          </cell>
          <cell r="Z2576">
            <v>0</v>
          </cell>
          <cell r="AA2576">
            <v>0</v>
          </cell>
          <cell r="AB2576">
            <v>0</v>
          </cell>
          <cell r="AC2576">
            <v>0</v>
          </cell>
          <cell r="AD2576">
            <v>0</v>
          </cell>
        </row>
        <row r="2577">
          <cell r="B2577" t="str">
            <v>KITSAP CO -REGULATEDRESIDENTIALRECYONLY</v>
          </cell>
          <cell r="J2577" t="str">
            <v>RECYONLY</v>
          </cell>
          <cell r="K2577" t="str">
            <v>RECYCLE SERVICE ONLY</v>
          </cell>
          <cell r="S2577">
            <v>0</v>
          </cell>
          <cell r="T2577">
            <v>0</v>
          </cell>
          <cell r="U2577">
            <v>0</v>
          </cell>
          <cell r="V2577">
            <v>0</v>
          </cell>
          <cell r="W2577">
            <v>117.72</v>
          </cell>
          <cell r="X2577">
            <v>117.72</v>
          </cell>
          <cell r="Y2577">
            <v>0</v>
          </cell>
          <cell r="Z2577">
            <v>0</v>
          </cell>
          <cell r="AA2577">
            <v>0</v>
          </cell>
          <cell r="AB2577">
            <v>0</v>
          </cell>
          <cell r="AC2577">
            <v>0</v>
          </cell>
          <cell r="AD2577">
            <v>0</v>
          </cell>
        </row>
        <row r="2578">
          <cell r="B2578" t="str">
            <v>KITSAP CO -REGULATEDRESIDENTIALRECYR</v>
          </cell>
          <cell r="J2578" t="str">
            <v>RECYR</v>
          </cell>
          <cell r="K2578" t="str">
            <v>RESIDENTIAL RECYCLE</v>
          </cell>
          <cell r="S2578">
            <v>0</v>
          </cell>
          <cell r="T2578">
            <v>0</v>
          </cell>
          <cell r="U2578">
            <v>0</v>
          </cell>
          <cell r="V2578">
            <v>0</v>
          </cell>
          <cell r="W2578">
            <v>18929.14</v>
          </cell>
          <cell r="X2578">
            <v>18929.14</v>
          </cell>
          <cell r="Y2578">
            <v>0</v>
          </cell>
          <cell r="Z2578">
            <v>0</v>
          </cell>
          <cell r="AA2578">
            <v>0</v>
          </cell>
          <cell r="AB2578">
            <v>0</v>
          </cell>
          <cell r="AC2578">
            <v>0</v>
          </cell>
          <cell r="AD2578">
            <v>0</v>
          </cell>
        </row>
        <row r="2579">
          <cell r="B2579" t="str">
            <v>KITSAP CO -REGULATEDRESIDENTIALRECYRNB</v>
          </cell>
          <cell r="J2579" t="str">
            <v>RECYRNB</v>
          </cell>
          <cell r="K2579" t="str">
            <v>RECYCLE PROGRAM W/O BINS</v>
          </cell>
          <cell r="S2579">
            <v>0</v>
          </cell>
          <cell r="T2579">
            <v>0</v>
          </cell>
          <cell r="U2579">
            <v>0</v>
          </cell>
          <cell r="V2579">
            <v>0</v>
          </cell>
          <cell r="W2579">
            <v>18.32</v>
          </cell>
          <cell r="X2579">
            <v>18.32</v>
          </cell>
          <cell r="Y2579">
            <v>0</v>
          </cell>
          <cell r="Z2579">
            <v>0</v>
          </cell>
          <cell r="AA2579">
            <v>0</v>
          </cell>
          <cell r="AB2579">
            <v>0</v>
          </cell>
          <cell r="AC2579">
            <v>0</v>
          </cell>
          <cell r="AD2579">
            <v>0</v>
          </cell>
        </row>
        <row r="2580">
          <cell r="B2580" t="str">
            <v>KITSAP CO -REGULATEDRESIDENTIALWLKNRE1</v>
          </cell>
          <cell r="J2580" t="str">
            <v>WLKNRE1</v>
          </cell>
          <cell r="K2580" t="str">
            <v>WALK IN 5'-25'-EOW</v>
          </cell>
          <cell r="S2580">
            <v>0</v>
          </cell>
          <cell r="T2580">
            <v>0</v>
          </cell>
          <cell r="U2580">
            <v>0</v>
          </cell>
          <cell r="V2580">
            <v>0</v>
          </cell>
          <cell r="W2580">
            <v>3.8250000000000002</v>
          </cell>
          <cell r="X2580">
            <v>3.8250000000000002</v>
          </cell>
          <cell r="Y2580">
            <v>0</v>
          </cell>
          <cell r="Z2580">
            <v>0</v>
          </cell>
          <cell r="AA2580">
            <v>0</v>
          </cell>
          <cell r="AB2580">
            <v>0</v>
          </cell>
          <cell r="AC2580">
            <v>0</v>
          </cell>
          <cell r="AD2580">
            <v>0</v>
          </cell>
        </row>
        <row r="2581">
          <cell r="B2581" t="str">
            <v>KITSAP CO -REGULATEDRESIDENTIALWLKNRM1</v>
          </cell>
          <cell r="J2581" t="str">
            <v>WLKNRM1</v>
          </cell>
          <cell r="K2581" t="str">
            <v>WALK IN 5'-25'-MTHLY</v>
          </cell>
          <cell r="S2581">
            <v>0</v>
          </cell>
          <cell r="T2581">
            <v>0</v>
          </cell>
          <cell r="U2581">
            <v>0</v>
          </cell>
          <cell r="V2581">
            <v>0</v>
          </cell>
          <cell r="W2581">
            <v>0.64</v>
          </cell>
          <cell r="X2581">
            <v>0.64</v>
          </cell>
          <cell r="Y2581">
            <v>0</v>
          </cell>
          <cell r="Z2581">
            <v>0</v>
          </cell>
          <cell r="AA2581">
            <v>0</v>
          </cell>
          <cell r="AB2581">
            <v>0</v>
          </cell>
          <cell r="AC2581">
            <v>0</v>
          </cell>
          <cell r="AD2581">
            <v>0</v>
          </cell>
        </row>
        <row r="2582">
          <cell r="B2582" t="str">
            <v>KITSAP CO -REGULATEDRESIDENTIALWLKNRW1</v>
          </cell>
          <cell r="J2582" t="str">
            <v>WLKNRW1</v>
          </cell>
          <cell r="K2582" t="str">
            <v>WALK IN 5'-25'</v>
          </cell>
          <cell r="S2582">
            <v>0</v>
          </cell>
          <cell r="T2582">
            <v>0</v>
          </cell>
          <cell r="U2582">
            <v>0</v>
          </cell>
          <cell r="V2582">
            <v>0</v>
          </cell>
          <cell r="W2582">
            <v>17.850000000000001</v>
          </cell>
          <cell r="X2582">
            <v>17.850000000000001</v>
          </cell>
          <cell r="Y2582">
            <v>0</v>
          </cell>
          <cell r="Z2582">
            <v>0</v>
          </cell>
          <cell r="AA2582">
            <v>0</v>
          </cell>
          <cell r="AB2582">
            <v>0</v>
          </cell>
          <cell r="AC2582">
            <v>0</v>
          </cell>
          <cell r="AD2582">
            <v>0</v>
          </cell>
        </row>
        <row r="2583">
          <cell r="B2583" t="str">
            <v>KITSAP CO -REGULATEDRESIDENTIALWLKNRW2</v>
          </cell>
          <cell r="J2583" t="str">
            <v>WLKNRW2</v>
          </cell>
          <cell r="K2583" t="str">
            <v>WALK IN OVER 25'</v>
          </cell>
          <cell r="S2583">
            <v>0</v>
          </cell>
          <cell r="T2583">
            <v>0</v>
          </cell>
          <cell r="U2583">
            <v>0</v>
          </cell>
          <cell r="V2583">
            <v>0</v>
          </cell>
          <cell r="W2583">
            <v>4.76</v>
          </cell>
          <cell r="X2583">
            <v>4.76</v>
          </cell>
          <cell r="Y2583">
            <v>0</v>
          </cell>
          <cell r="Z2583">
            <v>0</v>
          </cell>
          <cell r="AA2583">
            <v>0</v>
          </cell>
          <cell r="AB2583">
            <v>0</v>
          </cell>
          <cell r="AC2583">
            <v>0</v>
          </cell>
          <cell r="AD2583">
            <v>0</v>
          </cell>
        </row>
        <row r="2584">
          <cell r="B2584" t="str">
            <v>KITSAP CO -REGULATEDRESIDENTIAL35ROCC1</v>
          </cell>
          <cell r="J2584" t="str">
            <v>35ROCC1</v>
          </cell>
          <cell r="K2584" t="str">
            <v>1-35 GAL ON CALL PICKUP</v>
          </cell>
          <cell r="S2584">
            <v>0</v>
          </cell>
          <cell r="T2584">
            <v>0</v>
          </cell>
          <cell r="U2584">
            <v>0</v>
          </cell>
          <cell r="V2584">
            <v>0</v>
          </cell>
          <cell r="W2584">
            <v>36.24</v>
          </cell>
          <cell r="X2584">
            <v>0</v>
          </cell>
          <cell r="Y2584">
            <v>0</v>
          </cell>
          <cell r="Z2584">
            <v>0</v>
          </cell>
          <cell r="AA2584">
            <v>0</v>
          </cell>
          <cell r="AB2584">
            <v>0</v>
          </cell>
          <cell r="AC2584">
            <v>0</v>
          </cell>
          <cell r="AD2584">
            <v>0</v>
          </cell>
        </row>
        <row r="2585">
          <cell r="B2585" t="str">
            <v>KITSAP CO -REGULATEDRESIDENTIAL64ROCC1</v>
          </cell>
          <cell r="J2585" t="str">
            <v>64ROCC1</v>
          </cell>
          <cell r="K2585" t="str">
            <v>1-64 GAL ON CALL PICKUP</v>
          </cell>
          <cell r="S2585">
            <v>0</v>
          </cell>
          <cell r="T2585">
            <v>0</v>
          </cell>
          <cell r="U2585">
            <v>0</v>
          </cell>
          <cell r="V2585">
            <v>0</v>
          </cell>
          <cell r="W2585">
            <v>17.8</v>
          </cell>
          <cell r="X2585">
            <v>0</v>
          </cell>
          <cell r="Y2585">
            <v>0</v>
          </cell>
          <cell r="Z2585">
            <v>0</v>
          </cell>
          <cell r="AA2585">
            <v>0</v>
          </cell>
          <cell r="AB2585">
            <v>0</v>
          </cell>
          <cell r="AC2585">
            <v>0</v>
          </cell>
          <cell r="AD2585">
            <v>0</v>
          </cell>
        </row>
        <row r="2586">
          <cell r="B2586" t="str">
            <v>KITSAP CO -REGULATEDRESIDENTIALEXPUR</v>
          </cell>
          <cell r="J2586" t="str">
            <v>EXPUR</v>
          </cell>
          <cell r="K2586" t="str">
            <v>EXTRA PICKUP</v>
          </cell>
          <cell r="S2586">
            <v>0</v>
          </cell>
          <cell r="T2586">
            <v>0</v>
          </cell>
          <cell r="U2586">
            <v>0</v>
          </cell>
          <cell r="V2586">
            <v>0</v>
          </cell>
          <cell r="W2586">
            <v>70.38</v>
          </cell>
          <cell r="X2586">
            <v>0</v>
          </cell>
          <cell r="Y2586">
            <v>0</v>
          </cell>
          <cell r="Z2586">
            <v>0</v>
          </cell>
          <cell r="AA2586">
            <v>0</v>
          </cell>
          <cell r="AB2586">
            <v>0</v>
          </cell>
          <cell r="AC2586">
            <v>0</v>
          </cell>
          <cell r="AD2586">
            <v>0</v>
          </cell>
        </row>
        <row r="2587">
          <cell r="B2587" t="str">
            <v>KITSAP CO -REGULATEDRESIDENTIALEXTRAR</v>
          </cell>
          <cell r="J2587" t="str">
            <v>EXTRAR</v>
          </cell>
          <cell r="K2587" t="str">
            <v>EXTRA CAN/BAGS</v>
          </cell>
          <cell r="S2587">
            <v>0</v>
          </cell>
          <cell r="T2587">
            <v>0</v>
          </cell>
          <cell r="U2587">
            <v>0</v>
          </cell>
          <cell r="V2587">
            <v>0</v>
          </cell>
          <cell r="W2587">
            <v>1063.98</v>
          </cell>
          <cell r="X2587">
            <v>0</v>
          </cell>
          <cell r="Y2587">
            <v>0</v>
          </cell>
          <cell r="Z2587">
            <v>0</v>
          </cell>
          <cell r="AA2587">
            <v>0</v>
          </cell>
          <cell r="AB2587">
            <v>0</v>
          </cell>
          <cell r="AC2587">
            <v>0</v>
          </cell>
          <cell r="AD2587">
            <v>0</v>
          </cell>
        </row>
        <row r="2588">
          <cell r="B2588" t="str">
            <v>KITSAP CO -REGULATEDRESIDENTIALOFOWR</v>
          </cell>
          <cell r="J2588" t="str">
            <v>OFOWR</v>
          </cell>
          <cell r="K2588" t="str">
            <v>OVERFILL/OVERWEIGHT CHG</v>
          </cell>
          <cell r="S2588">
            <v>0</v>
          </cell>
          <cell r="T2588">
            <v>0</v>
          </cell>
          <cell r="U2588">
            <v>0</v>
          </cell>
          <cell r="V2588">
            <v>0</v>
          </cell>
          <cell r="W2588">
            <v>306.36</v>
          </cell>
          <cell r="X2588">
            <v>0</v>
          </cell>
          <cell r="Y2588">
            <v>0</v>
          </cell>
          <cell r="Z2588">
            <v>0</v>
          </cell>
          <cell r="AA2588">
            <v>0</v>
          </cell>
          <cell r="AB2588">
            <v>0</v>
          </cell>
          <cell r="AC2588">
            <v>0</v>
          </cell>
          <cell r="AD2588">
            <v>0</v>
          </cell>
        </row>
        <row r="2589">
          <cell r="B2589" t="str">
            <v>KITSAP CO -REGULATEDRESIDENTIALRESTART</v>
          </cell>
          <cell r="J2589" t="str">
            <v>RESTART</v>
          </cell>
          <cell r="K2589" t="str">
            <v>SERVICE RESTART FEE</v>
          </cell>
          <cell r="S2589">
            <v>0</v>
          </cell>
          <cell r="T2589">
            <v>0</v>
          </cell>
          <cell r="U2589">
            <v>0</v>
          </cell>
          <cell r="V2589">
            <v>0</v>
          </cell>
          <cell r="W2589">
            <v>-5.31</v>
          </cell>
          <cell r="X2589">
            <v>0</v>
          </cell>
          <cell r="Y2589">
            <v>0</v>
          </cell>
          <cell r="Z2589">
            <v>0</v>
          </cell>
          <cell r="AA2589">
            <v>0</v>
          </cell>
          <cell r="AB2589">
            <v>0</v>
          </cell>
          <cell r="AC2589">
            <v>0</v>
          </cell>
          <cell r="AD2589">
            <v>0</v>
          </cell>
        </row>
        <row r="2590">
          <cell r="B2590" t="str">
            <v>KITSAP CO -REGULATEDRESIDENTIALDRVNRE1RECYMA</v>
          </cell>
          <cell r="J2590" t="str">
            <v>DRVNRE1RECYMA</v>
          </cell>
          <cell r="K2590" t="str">
            <v>DRIVE IN UP TO 250 EOW-RE</v>
          </cell>
          <cell r="S2590">
            <v>0</v>
          </cell>
          <cell r="T2590">
            <v>0</v>
          </cell>
          <cell r="U2590">
            <v>0</v>
          </cell>
          <cell r="V2590">
            <v>0</v>
          </cell>
          <cell r="W2590">
            <v>34.19</v>
          </cell>
          <cell r="X2590">
            <v>0</v>
          </cell>
          <cell r="Y2590">
            <v>0</v>
          </cell>
          <cell r="Z2590">
            <v>0</v>
          </cell>
          <cell r="AA2590">
            <v>0</v>
          </cell>
          <cell r="AB2590">
            <v>0</v>
          </cell>
          <cell r="AC2590">
            <v>0</v>
          </cell>
          <cell r="AD2590">
            <v>0</v>
          </cell>
        </row>
        <row r="2591">
          <cell r="B2591" t="str">
            <v>KITSAP CO -REGULATEDRESIDENTIALRECYCLECR</v>
          </cell>
          <cell r="J2591" t="str">
            <v>RECYCLECR</v>
          </cell>
          <cell r="K2591" t="str">
            <v>VALUE OF RECYCLABLES</v>
          </cell>
          <cell r="S2591">
            <v>0</v>
          </cell>
          <cell r="T2591">
            <v>0</v>
          </cell>
          <cell r="U2591">
            <v>0</v>
          </cell>
          <cell r="V2591">
            <v>0</v>
          </cell>
          <cell r="W2591">
            <v>-3.86</v>
          </cell>
          <cell r="X2591">
            <v>0</v>
          </cell>
          <cell r="Y2591">
            <v>0</v>
          </cell>
          <cell r="Z2591">
            <v>0</v>
          </cell>
          <cell r="AA2591">
            <v>0</v>
          </cell>
          <cell r="AB2591">
            <v>0</v>
          </cell>
          <cell r="AC2591">
            <v>0</v>
          </cell>
          <cell r="AD2591">
            <v>0</v>
          </cell>
        </row>
        <row r="2592">
          <cell r="B2592" t="str">
            <v>KITSAP CO -REGULATEDRESIDENTIALRECYR</v>
          </cell>
          <cell r="J2592" t="str">
            <v>RECYR</v>
          </cell>
          <cell r="K2592" t="str">
            <v>RESIDENTIAL RECYCLE</v>
          </cell>
          <cell r="S2592">
            <v>0</v>
          </cell>
          <cell r="T2592">
            <v>0</v>
          </cell>
          <cell r="U2592">
            <v>0</v>
          </cell>
          <cell r="V2592">
            <v>0</v>
          </cell>
          <cell r="W2592">
            <v>18.32</v>
          </cell>
          <cell r="X2592">
            <v>0</v>
          </cell>
          <cell r="Y2592">
            <v>0</v>
          </cell>
          <cell r="Z2592">
            <v>0</v>
          </cell>
          <cell r="AA2592">
            <v>0</v>
          </cell>
          <cell r="AB2592">
            <v>0</v>
          </cell>
          <cell r="AC2592">
            <v>0</v>
          </cell>
          <cell r="AD2592">
            <v>0</v>
          </cell>
        </row>
        <row r="2593">
          <cell r="B2593" t="str">
            <v>KITSAP CO -REGULATEDRESIDENTIAL35ROCC1</v>
          </cell>
          <cell r="J2593" t="str">
            <v>35ROCC1</v>
          </cell>
          <cell r="K2593" t="str">
            <v>1-35 GAL ON CALL PICKUP</v>
          </cell>
          <cell r="S2593">
            <v>0</v>
          </cell>
          <cell r="T2593">
            <v>0</v>
          </cell>
          <cell r="U2593">
            <v>0</v>
          </cell>
          <cell r="V2593">
            <v>0</v>
          </cell>
          <cell r="W2593">
            <v>513.4</v>
          </cell>
          <cell r="X2593">
            <v>0</v>
          </cell>
          <cell r="Y2593">
            <v>0</v>
          </cell>
          <cell r="Z2593">
            <v>0</v>
          </cell>
          <cell r="AA2593">
            <v>0</v>
          </cell>
          <cell r="AB2593">
            <v>0</v>
          </cell>
          <cell r="AC2593">
            <v>0</v>
          </cell>
          <cell r="AD2593">
            <v>0</v>
          </cell>
        </row>
        <row r="2594">
          <cell r="B2594" t="str">
            <v>KITSAP CO -REGULATEDRESIDENTIAL48ROCC1</v>
          </cell>
          <cell r="J2594" t="str">
            <v>48ROCC1</v>
          </cell>
          <cell r="K2594" t="str">
            <v>1-48 GAL ON CALL PICKUP</v>
          </cell>
          <cell r="S2594">
            <v>0</v>
          </cell>
          <cell r="T2594">
            <v>0</v>
          </cell>
          <cell r="U2594">
            <v>0</v>
          </cell>
          <cell r="V2594">
            <v>0</v>
          </cell>
          <cell r="W2594">
            <v>75.599999999999994</v>
          </cell>
          <cell r="X2594">
            <v>0</v>
          </cell>
          <cell r="Y2594">
            <v>0</v>
          </cell>
          <cell r="Z2594">
            <v>0</v>
          </cell>
          <cell r="AA2594">
            <v>0</v>
          </cell>
          <cell r="AB2594">
            <v>0</v>
          </cell>
          <cell r="AC2594">
            <v>0</v>
          </cell>
          <cell r="AD2594">
            <v>0</v>
          </cell>
        </row>
        <row r="2595">
          <cell r="B2595" t="str">
            <v>KITSAP CO -REGULATEDRESIDENTIAL64ROCC1</v>
          </cell>
          <cell r="J2595" t="str">
            <v>64ROCC1</v>
          </cell>
          <cell r="K2595" t="str">
            <v>1-64 GAL ON CALL PICKUP</v>
          </cell>
          <cell r="S2595">
            <v>0</v>
          </cell>
          <cell r="T2595">
            <v>0</v>
          </cell>
          <cell r="U2595">
            <v>0</v>
          </cell>
          <cell r="V2595">
            <v>0</v>
          </cell>
          <cell r="W2595">
            <v>26.7</v>
          </cell>
          <cell r="X2595">
            <v>0</v>
          </cell>
          <cell r="Y2595">
            <v>0</v>
          </cell>
          <cell r="Z2595">
            <v>0</v>
          </cell>
          <cell r="AA2595">
            <v>0</v>
          </cell>
          <cell r="AB2595">
            <v>0</v>
          </cell>
          <cell r="AC2595">
            <v>0</v>
          </cell>
          <cell r="AD2595">
            <v>0</v>
          </cell>
        </row>
        <row r="2596">
          <cell r="B2596" t="str">
            <v>KITSAP CO -REGULATEDRESIDENTIAL96ROCC1</v>
          </cell>
          <cell r="J2596" t="str">
            <v>96ROCC1</v>
          </cell>
          <cell r="K2596" t="str">
            <v>1-96 GAL ON CALL PICKUP</v>
          </cell>
          <cell r="S2596">
            <v>0</v>
          </cell>
          <cell r="T2596">
            <v>0</v>
          </cell>
          <cell r="U2596">
            <v>0</v>
          </cell>
          <cell r="V2596">
            <v>0</v>
          </cell>
          <cell r="W2596">
            <v>141.31</v>
          </cell>
          <cell r="X2596">
            <v>0</v>
          </cell>
          <cell r="Y2596">
            <v>0</v>
          </cell>
          <cell r="Z2596">
            <v>0</v>
          </cell>
          <cell r="AA2596">
            <v>0</v>
          </cell>
          <cell r="AB2596">
            <v>0</v>
          </cell>
          <cell r="AC2596">
            <v>0</v>
          </cell>
          <cell r="AD2596">
            <v>0</v>
          </cell>
        </row>
        <row r="2597">
          <cell r="B2597" t="str">
            <v>KITSAP CO -REGULATEDRESIDENTIALEXTRAR</v>
          </cell>
          <cell r="J2597" t="str">
            <v>EXTRAR</v>
          </cell>
          <cell r="K2597" t="str">
            <v>EXTRA CAN/BAGS</v>
          </cell>
          <cell r="S2597">
            <v>0</v>
          </cell>
          <cell r="T2597">
            <v>0</v>
          </cell>
          <cell r="U2597">
            <v>0</v>
          </cell>
          <cell r="V2597">
            <v>0</v>
          </cell>
          <cell r="W2597">
            <v>70.38</v>
          </cell>
          <cell r="X2597">
            <v>0</v>
          </cell>
          <cell r="Y2597">
            <v>0</v>
          </cell>
          <cell r="Z2597">
            <v>0</v>
          </cell>
          <cell r="AA2597">
            <v>0</v>
          </cell>
          <cell r="AB2597">
            <v>0</v>
          </cell>
          <cell r="AC2597">
            <v>0</v>
          </cell>
          <cell r="AD2597">
            <v>0</v>
          </cell>
        </row>
        <row r="2598">
          <cell r="B2598" t="str">
            <v>KITSAP CO -REGULATEDRESIDENTIALOFOWR</v>
          </cell>
          <cell r="J2598" t="str">
            <v>OFOWR</v>
          </cell>
          <cell r="K2598" t="str">
            <v>OVERFILL/OVERWEIGHT CHG</v>
          </cell>
          <cell r="S2598">
            <v>0</v>
          </cell>
          <cell r="T2598">
            <v>0</v>
          </cell>
          <cell r="U2598">
            <v>0</v>
          </cell>
          <cell r="V2598">
            <v>0</v>
          </cell>
          <cell r="W2598">
            <v>8.2799999999999994</v>
          </cell>
          <cell r="X2598">
            <v>0</v>
          </cell>
          <cell r="Y2598">
            <v>0</v>
          </cell>
          <cell r="Z2598">
            <v>0</v>
          </cell>
          <cell r="AA2598">
            <v>0</v>
          </cell>
          <cell r="AB2598">
            <v>0</v>
          </cell>
          <cell r="AC2598">
            <v>0</v>
          </cell>
          <cell r="AD2598">
            <v>0</v>
          </cell>
        </row>
        <row r="2599">
          <cell r="B2599" t="str">
            <v>KITSAP CO -REGULATEDROLLOFFROLID</v>
          </cell>
          <cell r="J2599" t="str">
            <v>ROLID</v>
          </cell>
          <cell r="K2599" t="str">
            <v>ROLL OFF-LID</v>
          </cell>
          <cell r="S2599">
            <v>0</v>
          </cell>
          <cell r="T2599">
            <v>0</v>
          </cell>
          <cell r="U2599">
            <v>0</v>
          </cell>
          <cell r="V2599">
            <v>0</v>
          </cell>
          <cell r="W2599">
            <v>29.12</v>
          </cell>
          <cell r="X2599">
            <v>0</v>
          </cell>
          <cell r="Y2599">
            <v>0</v>
          </cell>
          <cell r="Z2599">
            <v>0</v>
          </cell>
          <cell r="AA2599">
            <v>0</v>
          </cell>
          <cell r="AB2599">
            <v>0</v>
          </cell>
          <cell r="AC2599">
            <v>0</v>
          </cell>
          <cell r="AD2599">
            <v>0</v>
          </cell>
        </row>
        <row r="2600">
          <cell r="B2600" t="str">
            <v>KITSAP CO -REGULATEDROLLOFFRORENT10M</v>
          </cell>
          <cell r="J2600" t="str">
            <v>RORENT10M</v>
          </cell>
          <cell r="K2600" t="str">
            <v>10YD ROLL OFF MTHLY RENT</v>
          </cell>
          <cell r="S2600">
            <v>0</v>
          </cell>
          <cell r="T2600">
            <v>0</v>
          </cell>
          <cell r="U2600">
            <v>0</v>
          </cell>
          <cell r="V2600">
            <v>0</v>
          </cell>
          <cell r="W2600">
            <v>83.93</v>
          </cell>
          <cell r="X2600">
            <v>0</v>
          </cell>
          <cell r="Y2600">
            <v>0</v>
          </cell>
          <cell r="Z2600">
            <v>0</v>
          </cell>
          <cell r="AA2600">
            <v>0</v>
          </cell>
          <cell r="AB2600">
            <v>0</v>
          </cell>
          <cell r="AC2600">
            <v>0</v>
          </cell>
          <cell r="AD2600">
            <v>0</v>
          </cell>
        </row>
        <row r="2601">
          <cell r="B2601" t="str">
            <v>KITSAP CO -REGULATEDROLLOFFRORENT20D</v>
          </cell>
          <cell r="J2601" t="str">
            <v>RORENT20D</v>
          </cell>
          <cell r="K2601" t="str">
            <v>20YD ROLL OFF-DAILY RENT</v>
          </cell>
          <cell r="S2601">
            <v>0</v>
          </cell>
          <cell r="T2601">
            <v>0</v>
          </cell>
          <cell r="U2601">
            <v>0</v>
          </cell>
          <cell r="V2601">
            <v>0</v>
          </cell>
          <cell r="W2601">
            <v>703.17</v>
          </cell>
          <cell r="X2601">
            <v>0</v>
          </cell>
          <cell r="Y2601">
            <v>0</v>
          </cell>
          <cell r="Z2601">
            <v>0</v>
          </cell>
          <cell r="AA2601">
            <v>0</v>
          </cell>
          <cell r="AB2601">
            <v>0</v>
          </cell>
          <cell r="AC2601">
            <v>0</v>
          </cell>
          <cell r="AD2601">
            <v>0</v>
          </cell>
        </row>
        <row r="2602">
          <cell r="B2602" t="str">
            <v>KITSAP CO -REGULATEDROLLOFFRORENT20M</v>
          </cell>
          <cell r="J2602" t="str">
            <v>RORENT20M</v>
          </cell>
          <cell r="K2602" t="str">
            <v>20YD ROLL OFF-MNTHLY RENT</v>
          </cell>
          <cell r="S2602">
            <v>0</v>
          </cell>
          <cell r="T2602">
            <v>0</v>
          </cell>
          <cell r="U2602">
            <v>0</v>
          </cell>
          <cell r="V2602">
            <v>0</v>
          </cell>
          <cell r="W2602">
            <v>97.48</v>
          </cell>
          <cell r="X2602">
            <v>0</v>
          </cell>
          <cell r="Y2602">
            <v>0</v>
          </cell>
          <cell r="Z2602">
            <v>0</v>
          </cell>
          <cell r="AA2602">
            <v>0</v>
          </cell>
          <cell r="AB2602">
            <v>0</v>
          </cell>
          <cell r="AC2602">
            <v>0</v>
          </cell>
          <cell r="AD2602">
            <v>0</v>
          </cell>
        </row>
        <row r="2603">
          <cell r="B2603" t="str">
            <v>KITSAP CO -REGULATEDROLLOFFRORENT40D</v>
          </cell>
          <cell r="J2603" t="str">
            <v>RORENT40D</v>
          </cell>
          <cell r="K2603" t="str">
            <v>40YD ROLL OFF-DAILY RENT</v>
          </cell>
          <cell r="S2603">
            <v>0</v>
          </cell>
          <cell r="T2603">
            <v>0</v>
          </cell>
          <cell r="U2603">
            <v>0</v>
          </cell>
          <cell r="V2603">
            <v>0</v>
          </cell>
          <cell r="W2603">
            <v>274.33999999999997</v>
          </cell>
          <cell r="X2603">
            <v>0</v>
          </cell>
          <cell r="Y2603">
            <v>0</v>
          </cell>
          <cell r="Z2603">
            <v>0</v>
          </cell>
          <cell r="AA2603">
            <v>0</v>
          </cell>
          <cell r="AB2603">
            <v>0</v>
          </cell>
          <cell r="AC2603">
            <v>0</v>
          </cell>
          <cell r="AD2603">
            <v>0</v>
          </cell>
        </row>
        <row r="2604">
          <cell r="B2604" t="str">
            <v>KITSAP CO -REGULATEDROLLOFFRORENT40M</v>
          </cell>
          <cell r="J2604" t="str">
            <v>RORENT40M</v>
          </cell>
          <cell r="K2604" t="str">
            <v>40YD ROLL OFF-MNTHLY RENT</v>
          </cell>
          <cell r="S2604">
            <v>0</v>
          </cell>
          <cell r="T2604">
            <v>0</v>
          </cell>
          <cell r="U2604">
            <v>0</v>
          </cell>
          <cell r="V2604">
            <v>0</v>
          </cell>
          <cell r="W2604">
            <v>165.74</v>
          </cell>
          <cell r="X2604">
            <v>0</v>
          </cell>
          <cell r="Y2604">
            <v>0</v>
          </cell>
          <cell r="Z2604">
            <v>0</v>
          </cell>
          <cell r="AA2604">
            <v>0</v>
          </cell>
          <cell r="AB2604">
            <v>0</v>
          </cell>
          <cell r="AC2604">
            <v>0</v>
          </cell>
          <cell r="AD2604">
            <v>0</v>
          </cell>
        </row>
        <row r="2605">
          <cell r="B2605" t="str">
            <v>KITSAP CO -REGULATEDROLLOFFCPHAUL15</v>
          </cell>
          <cell r="J2605" t="str">
            <v>CPHAUL15</v>
          </cell>
          <cell r="K2605" t="str">
            <v>15YD COMPACTOR-HAUL</v>
          </cell>
          <cell r="S2605">
            <v>0</v>
          </cell>
          <cell r="T2605">
            <v>0</v>
          </cell>
          <cell r="U2605">
            <v>0</v>
          </cell>
          <cell r="V2605">
            <v>0</v>
          </cell>
          <cell r="W2605">
            <v>292.33999999999997</v>
          </cell>
          <cell r="X2605">
            <v>0</v>
          </cell>
          <cell r="Y2605">
            <v>0</v>
          </cell>
          <cell r="Z2605">
            <v>0</v>
          </cell>
          <cell r="AA2605">
            <v>0</v>
          </cell>
          <cell r="AB2605">
            <v>0</v>
          </cell>
          <cell r="AC2605">
            <v>0</v>
          </cell>
          <cell r="AD2605">
            <v>0</v>
          </cell>
        </row>
        <row r="2606">
          <cell r="B2606" t="str">
            <v>KITSAP CO -REGULATEDROLLOFFCPHAUL20</v>
          </cell>
          <cell r="J2606" t="str">
            <v>CPHAUL20</v>
          </cell>
          <cell r="K2606" t="str">
            <v>20YD COMPACTOR-HAUL</v>
          </cell>
          <cell r="S2606">
            <v>0</v>
          </cell>
          <cell r="T2606">
            <v>0</v>
          </cell>
          <cell r="U2606">
            <v>0</v>
          </cell>
          <cell r="V2606">
            <v>0</v>
          </cell>
          <cell r="W2606">
            <v>155.93</v>
          </cell>
          <cell r="X2606">
            <v>0</v>
          </cell>
          <cell r="Y2606">
            <v>0</v>
          </cell>
          <cell r="Z2606">
            <v>0</v>
          </cell>
          <cell r="AA2606">
            <v>0</v>
          </cell>
          <cell r="AB2606">
            <v>0</v>
          </cell>
          <cell r="AC2606">
            <v>0</v>
          </cell>
          <cell r="AD2606">
            <v>0</v>
          </cell>
        </row>
        <row r="2607">
          <cell r="B2607" t="str">
            <v>KITSAP CO -REGULATEDROLLOFFCPHAUL25</v>
          </cell>
          <cell r="J2607" t="str">
            <v>CPHAUL25</v>
          </cell>
          <cell r="K2607" t="str">
            <v>25YD COMPACTOR-HAUL</v>
          </cell>
          <cell r="S2607">
            <v>0</v>
          </cell>
          <cell r="T2607">
            <v>0</v>
          </cell>
          <cell r="U2607">
            <v>0</v>
          </cell>
          <cell r="V2607">
            <v>0</v>
          </cell>
          <cell r="W2607">
            <v>341.38</v>
          </cell>
          <cell r="X2607">
            <v>0</v>
          </cell>
          <cell r="Y2607">
            <v>0</v>
          </cell>
          <cell r="Z2607">
            <v>0</v>
          </cell>
          <cell r="AA2607">
            <v>0</v>
          </cell>
          <cell r="AB2607">
            <v>0</v>
          </cell>
          <cell r="AC2607">
            <v>0</v>
          </cell>
          <cell r="AD2607">
            <v>0</v>
          </cell>
        </row>
        <row r="2608">
          <cell r="B2608" t="str">
            <v>KITSAP CO -REGULATEDROLLOFFCPHAUL30</v>
          </cell>
          <cell r="J2608" t="str">
            <v>CPHAUL30</v>
          </cell>
          <cell r="K2608" t="str">
            <v>30YD COMPACTOR-HAUL</v>
          </cell>
          <cell r="S2608">
            <v>0</v>
          </cell>
          <cell r="T2608">
            <v>0</v>
          </cell>
          <cell r="U2608">
            <v>0</v>
          </cell>
          <cell r="V2608">
            <v>0</v>
          </cell>
          <cell r="W2608">
            <v>389.2</v>
          </cell>
          <cell r="X2608">
            <v>0</v>
          </cell>
          <cell r="Y2608">
            <v>0</v>
          </cell>
          <cell r="Z2608">
            <v>0</v>
          </cell>
          <cell r="AA2608">
            <v>0</v>
          </cell>
          <cell r="AB2608">
            <v>0</v>
          </cell>
          <cell r="AC2608">
            <v>0</v>
          </cell>
          <cell r="AD2608">
            <v>0</v>
          </cell>
        </row>
        <row r="2609">
          <cell r="B2609" t="str">
            <v>KITSAP CO -REGULATEDROLLOFFCPHAUL35</v>
          </cell>
          <cell r="J2609" t="str">
            <v>CPHAUL35</v>
          </cell>
          <cell r="K2609" t="str">
            <v>35YD COMPACTOR-HAUL</v>
          </cell>
          <cell r="S2609">
            <v>0</v>
          </cell>
          <cell r="T2609">
            <v>0</v>
          </cell>
          <cell r="U2609">
            <v>0</v>
          </cell>
          <cell r="V2609">
            <v>0</v>
          </cell>
          <cell r="W2609">
            <v>448.18</v>
          </cell>
          <cell r="X2609">
            <v>0</v>
          </cell>
          <cell r="Y2609">
            <v>0</v>
          </cell>
          <cell r="Z2609">
            <v>0</v>
          </cell>
          <cell r="AA2609">
            <v>0</v>
          </cell>
          <cell r="AB2609">
            <v>0</v>
          </cell>
          <cell r="AC2609">
            <v>0</v>
          </cell>
          <cell r="AD2609">
            <v>0</v>
          </cell>
        </row>
        <row r="2610">
          <cell r="B2610" t="str">
            <v>KITSAP CO -REGULATEDROLLOFFDISPOLY-TON</v>
          </cell>
          <cell r="J2610" t="str">
            <v>DISPOLY-TON</v>
          </cell>
          <cell r="K2610" t="str">
            <v>OLYMPIC LANDFILL PER TON</v>
          </cell>
          <cell r="S2610">
            <v>0</v>
          </cell>
          <cell r="T2610">
            <v>0</v>
          </cell>
          <cell r="U2610">
            <v>0</v>
          </cell>
          <cell r="V2610">
            <v>0</v>
          </cell>
          <cell r="W2610">
            <v>6696.01</v>
          </cell>
          <cell r="X2610">
            <v>0</v>
          </cell>
          <cell r="Y2610">
            <v>0</v>
          </cell>
          <cell r="Z2610">
            <v>0</v>
          </cell>
          <cell r="AA2610">
            <v>0</v>
          </cell>
          <cell r="AB2610">
            <v>0</v>
          </cell>
          <cell r="AC2610">
            <v>0</v>
          </cell>
          <cell r="AD2610">
            <v>0</v>
          </cell>
        </row>
        <row r="2611">
          <cell r="B2611" t="str">
            <v>KITSAP CO -REGULATEDROLLOFFRODEL</v>
          </cell>
          <cell r="J2611" t="str">
            <v>RODEL</v>
          </cell>
          <cell r="K2611" t="str">
            <v>ROLL OFF-DELIVERY</v>
          </cell>
          <cell r="S2611">
            <v>0</v>
          </cell>
          <cell r="T2611">
            <v>0</v>
          </cell>
          <cell r="U2611">
            <v>0</v>
          </cell>
          <cell r="V2611">
            <v>0</v>
          </cell>
          <cell r="W2611">
            <v>857.56</v>
          </cell>
          <cell r="X2611">
            <v>0</v>
          </cell>
          <cell r="Y2611">
            <v>0</v>
          </cell>
          <cell r="Z2611">
            <v>0</v>
          </cell>
          <cell r="AA2611">
            <v>0</v>
          </cell>
          <cell r="AB2611">
            <v>0</v>
          </cell>
          <cell r="AC2611">
            <v>0</v>
          </cell>
          <cell r="AD2611">
            <v>0</v>
          </cell>
        </row>
        <row r="2612">
          <cell r="B2612" t="str">
            <v>KITSAP CO -REGULATEDROLLOFFROHAUL10</v>
          </cell>
          <cell r="J2612" t="str">
            <v>ROHAUL10</v>
          </cell>
          <cell r="K2612" t="str">
            <v>10YD ROLL OFF HAUL</v>
          </cell>
          <cell r="S2612">
            <v>0</v>
          </cell>
          <cell r="T2612">
            <v>0</v>
          </cell>
          <cell r="U2612">
            <v>0</v>
          </cell>
          <cell r="V2612">
            <v>0</v>
          </cell>
          <cell r="W2612">
            <v>83.93</v>
          </cell>
          <cell r="X2612">
            <v>0</v>
          </cell>
          <cell r="Y2612">
            <v>0</v>
          </cell>
          <cell r="Z2612">
            <v>0</v>
          </cell>
          <cell r="AA2612">
            <v>0</v>
          </cell>
          <cell r="AB2612">
            <v>0</v>
          </cell>
          <cell r="AC2612">
            <v>0</v>
          </cell>
          <cell r="AD2612">
            <v>0</v>
          </cell>
        </row>
        <row r="2613">
          <cell r="B2613" t="str">
            <v>KITSAP CO -REGULATEDROLLOFFROHAUL10T</v>
          </cell>
          <cell r="J2613" t="str">
            <v>ROHAUL10T</v>
          </cell>
          <cell r="K2613" t="str">
            <v>ROHAUL10T</v>
          </cell>
          <cell r="S2613">
            <v>0</v>
          </cell>
          <cell r="T2613">
            <v>0</v>
          </cell>
          <cell r="U2613">
            <v>0</v>
          </cell>
          <cell r="V2613">
            <v>0</v>
          </cell>
          <cell r="W2613">
            <v>167.86</v>
          </cell>
          <cell r="X2613">
            <v>0</v>
          </cell>
          <cell r="Y2613">
            <v>0</v>
          </cell>
          <cell r="Z2613">
            <v>0</v>
          </cell>
          <cell r="AA2613">
            <v>0</v>
          </cell>
          <cell r="AB2613">
            <v>0</v>
          </cell>
          <cell r="AC2613">
            <v>0</v>
          </cell>
          <cell r="AD2613">
            <v>0</v>
          </cell>
        </row>
        <row r="2614">
          <cell r="B2614" t="str">
            <v>KITSAP CO -REGULATEDROLLOFFROHAUL20</v>
          </cell>
          <cell r="J2614" t="str">
            <v>ROHAUL20</v>
          </cell>
          <cell r="K2614" t="str">
            <v>20YD ROLL OFF-HAUL</v>
          </cell>
          <cell r="S2614">
            <v>0</v>
          </cell>
          <cell r="T2614">
            <v>0</v>
          </cell>
          <cell r="U2614">
            <v>0</v>
          </cell>
          <cell r="V2614">
            <v>0</v>
          </cell>
          <cell r="W2614">
            <v>487.4</v>
          </cell>
          <cell r="X2614">
            <v>0</v>
          </cell>
          <cell r="Y2614">
            <v>0</v>
          </cell>
          <cell r="Z2614">
            <v>0</v>
          </cell>
          <cell r="AA2614">
            <v>0</v>
          </cell>
          <cell r="AB2614">
            <v>0</v>
          </cell>
          <cell r="AC2614">
            <v>0</v>
          </cell>
          <cell r="AD2614">
            <v>0</v>
          </cell>
        </row>
        <row r="2615">
          <cell r="B2615" t="str">
            <v>KITSAP CO -REGULATEDROLLOFFROHAUL20T</v>
          </cell>
          <cell r="J2615" t="str">
            <v>ROHAUL20T</v>
          </cell>
          <cell r="K2615" t="str">
            <v>20YD ROLL OFF TEMP HAUL</v>
          </cell>
          <cell r="S2615">
            <v>0</v>
          </cell>
          <cell r="T2615">
            <v>0</v>
          </cell>
          <cell r="U2615">
            <v>0</v>
          </cell>
          <cell r="V2615">
            <v>0</v>
          </cell>
          <cell r="W2615">
            <v>1072.28</v>
          </cell>
          <cell r="X2615">
            <v>0</v>
          </cell>
          <cell r="Y2615">
            <v>0</v>
          </cell>
          <cell r="Z2615">
            <v>0</v>
          </cell>
          <cell r="AA2615">
            <v>0</v>
          </cell>
          <cell r="AB2615">
            <v>0</v>
          </cell>
          <cell r="AC2615">
            <v>0</v>
          </cell>
          <cell r="AD2615">
            <v>0</v>
          </cell>
        </row>
        <row r="2616">
          <cell r="B2616" t="str">
            <v>KITSAP CO -REGULATEDROLLOFFROHAUL40</v>
          </cell>
          <cell r="J2616" t="str">
            <v>ROHAUL40</v>
          </cell>
          <cell r="K2616" t="str">
            <v>40YD ROLL OFF-HAUL</v>
          </cell>
          <cell r="S2616">
            <v>0</v>
          </cell>
          <cell r="T2616">
            <v>0</v>
          </cell>
          <cell r="U2616">
            <v>0</v>
          </cell>
          <cell r="V2616">
            <v>0</v>
          </cell>
          <cell r="W2616">
            <v>165.74</v>
          </cell>
          <cell r="X2616">
            <v>0</v>
          </cell>
          <cell r="Y2616">
            <v>0</v>
          </cell>
          <cell r="Z2616">
            <v>0</v>
          </cell>
          <cell r="AA2616">
            <v>0</v>
          </cell>
          <cell r="AB2616">
            <v>0</v>
          </cell>
          <cell r="AC2616">
            <v>0</v>
          </cell>
          <cell r="AD2616">
            <v>0</v>
          </cell>
        </row>
        <row r="2617">
          <cell r="B2617" t="str">
            <v>KITSAP CO -REGULATEDROLLOFFROHAUL40T</v>
          </cell>
          <cell r="J2617" t="str">
            <v>ROHAUL40T</v>
          </cell>
          <cell r="K2617" t="str">
            <v>40YD ROLL OFF TEMP HAUL</v>
          </cell>
          <cell r="S2617">
            <v>0</v>
          </cell>
          <cell r="T2617">
            <v>0</v>
          </cell>
          <cell r="U2617">
            <v>0</v>
          </cell>
          <cell r="V2617">
            <v>0</v>
          </cell>
          <cell r="W2617">
            <v>165.74</v>
          </cell>
          <cell r="X2617">
            <v>0</v>
          </cell>
          <cell r="Y2617">
            <v>0</v>
          </cell>
          <cell r="Z2617">
            <v>0</v>
          </cell>
          <cell r="AA2617">
            <v>0</v>
          </cell>
          <cell r="AB2617">
            <v>0</v>
          </cell>
          <cell r="AC2617">
            <v>0</v>
          </cell>
          <cell r="AD2617">
            <v>0</v>
          </cell>
        </row>
        <row r="2618">
          <cell r="B2618" t="str">
            <v>KITSAP CO -REGULATEDROLLOFFROMILE</v>
          </cell>
          <cell r="J2618" t="str">
            <v>ROMILE</v>
          </cell>
          <cell r="K2618" t="str">
            <v>ROLL OFF-MILEAGE</v>
          </cell>
          <cell r="S2618">
            <v>0</v>
          </cell>
          <cell r="T2618">
            <v>0</v>
          </cell>
          <cell r="U2618">
            <v>0</v>
          </cell>
          <cell r="V2618">
            <v>0</v>
          </cell>
          <cell r="W2618">
            <v>80.19</v>
          </cell>
          <cell r="X2618">
            <v>0</v>
          </cell>
          <cell r="Y2618">
            <v>0</v>
          </cell>
          <cell r="Z2618">
            <v>0</v>
          </cell>
          <cell r="AA2618">
            <v>0</v>
          </cell>
          <cell r="AB2618">
            <v>0</v>
          </cell>
          <cell r="AC2618">
            <v>0</v>
          </cell>
          <cell r="AD2618">
            <v>0</v>
          </cell>
        </row>
        <row r="2619">
          <cell r="B2619" t="str">
            <v>KITSAP CO -REGULATEDROLLOFFRORENT10D</v>
          </cell>
          <cell r="J2619" t="str">
            <v>RORENT10D</v>
          </cell>
          <cell r="K2619" t="str">
            <v>10YD ROLL OFF DAILY RENT</v>
          </cell>
          <cell r="S2619">
            <v>0</v>
          </cell>
          <cell r="T2619">
            <v>0</v>
          </cell>
          <cell r="U2619">
            <v>0</v>
          </cell>
          <cell r="V2619">
            <v>0</v>
          </cell>
          <cell r="W2619">
            <v>46.5</v>
          </cell>
          <cell r="X2619">
            <v>0</v>
          </cell>
          <cell r="Y2619">
            <v>0</v>
          </cell>
          <cell r="Z2619">
            <v>0</v>
          </cell>
          <cell r="AA2619">
            <v>0</v>
          </cell>
          <cell r="AB2619">
            <v>0</v>
          </cell>
          <cell r="AC2619">
            <v>0</v>
          </cell>
          <cell r="AD2619">
            <v>0</v>
          </cell>
        </row>
        <row r="2620">
          <cell r="B2620" t="str">
            <v>KITSAP CO -REGULATEDROLLOFFRORENT20D</v>
          </cell>
          <cell r="J2620" t="str">
            <v>RORENT20D</v>
          </cell>
          <cell r="K2620" t="str">
            <v>20YD ROLL OFF-DAILY RENT</v>
          </cell>
          <cell r="S2620">
            <v>0</v>
          </cell>
          <cell r="T2620">
            <v>0</v>
          </cell>
          <cell r="U2620">
            <v>0</v>
          </cell>
          <cell r="V2620">
            <v>0</v>
          </cell>
          <cell r="W2620">
            <v>300.5</v>
          </cell>
          <cell r="X2620">
            <v>0</v>
          </cell>
          <cell r="Y2620">
            <v>0</v>
          </cell>
          <cell r="Z2620">
            <v>0</v>
          </cell>
          <cell r="AA2620">
            <v>0</v>
          </cell>
          <cell r="AB2620">
            <v>0</v>
          </cell>
          <cell r="AC2620">
            <v>0</v>
          </cell>
          <cell r="AD2620">
            <v>0</v>
          </cell>
        </row>
        <row r="2621">
          <cell r="B2621" t="str">
            <v>KITSAP CO -REGULATEDROLLOFFRORENT40D</v>
          </cell>
          <cell r="J2621" t="str">
            <v>RORENT40D</v>
          </cell>
          <cell r="K2621" t="str">
            <v>40YD ROLL OFF-DAILY RENT</v>
          </cell>
          <cell r="S2621">
            <v>0</v>
          </cell>
          <cell r="T2621">
            <v>0</v>
          </cell>
          <cell r="U2621">
            <v>0</v>
          </cell>
          <cell r="V2621">
            <v>0</v>
          </cell>
          <cell r="W2621">
            <v>37.840000000000003</v>
          </cell>
          <cell r="X2621">
            <v>0</v>
          </cell>
          <cell r="Y2621">
            <v>0</v>
          </cell>
          <cell r="Z2621">
            <v>0</v>
          </cell>
          <cell r="AA2621">
            <v>0</v>
          </cell>
          <cell r="AB2621">
            <v>0</v>
          </cell>
          <cell r="AC2621">
            <v>0</v>
          </cell>
          <cell r="AD2621">
            <v>0</v>
          </cell>
        </row>
        <row r="2622">
          <cell r="B2622" t="str">
            <v>KITSAP CO -REGULATEDSURCFUEL-COM MASON</v>
          </cell>
          <cell r="J2622" t="str">
            <v>FUEL-COM MASON</v>
          </cell>
          <cell r="K2622" t="str">
            <v>FUEL &amp; MATERIAL SURCHARGE</v>
          </cell>
          <cell r="S2622">
            <v>0</v>
          </cell>
          <cell r="T2622">
            <v>0</v>
          </cell>
          <cell r="U2622">
            <v>0</v>
          </cell>
          <cell r="V2622">
            <v>0</v>
          </cell>
          <cell r="W2622">
            <v>0</v>
          </cell>
          <cell r="X2622">
            <v>0</v>
          </cell>
          <cell r="Y2622">
            <v>0</v>
          </cell>
          <cell r="Z2622">
            <v>0</v>
          </cell>
          <cell r="AA2622">
            <v>0</v>
          </cell>
          <cell r="AB2622">
            <v>0</v>
          </cell>
          <cell r="AC2622">
            <v>0</v>
          </cell>
          <cell r="AD2622">
            <v>0</v>
          </cell>
        </row>
        <row r="2623">
          <cell r="B2623" t="str">
            <v>KITSAP CO -REGULATEDSURCFUEL-RECY MASON</v>
          </cell>
          <cell r="J2623" t="str">
            <v>FUEL-RECY MASON</v>
          </cell>
          <cell r="K2623" t="str">
            <v>FUEL &amp; MATERIAL SURCHARGE</v>
          </cell>
          <cell r="S2623">
            <v>0</v>
          </cell>
          <cell r="T2623">
            <v>0</v>
          </cell>
          <cell r="U2623">
            <v>0</v>
          </cell>
          <cell r="V2623">
            <v>0</v>
          </cell>
          <cell r="W2623">
            <v>0</v>
          </cell>
          <cell r="X2623">
            <v>0</v>
          </cell>
          <cell r="Y2623">
            <v>0</v>
          </cell>
          <cell r="Z2623">
            <v>0</v>
          </cell>
          <cell r="AA2623">
            <v>0</v>
          </cell>
          <cell r="AB2623">
            <v>0</v>
          </cell>
          <cell r="AC2623">
            <v>0</v>
          </cell>
          <cell r="AD2623">
            <v>0</v>
          </cell>
        </row>
        <row r="2624">
          <cell r="B2624" t="str">
            <v>KITSAP CO -REGULATEDSURCFUEL-RES MASON</v>
          </cell>
          <cell r="J2624" t="str">
            <v>FUEL-RES MASON</v>
          </cell>
          <cell r="K2624" t="str">
            <v>FUEL &amp; MATERIAL SURCHARGE</v>
          </cell>
          <cell r="S2624">
            <v>0</v>
          </cell>
          <cell r="T2624">
            <v>0</v>
          </cell>
          <cell r="U2624">
            <v>0</v>
          </cell>
          <cell r="V2624">
            <v>0</v>
          </cell>
          <cell r="W2624">
            <v>0</v>
          </cell>
          <cell r="X2624">
            <v>0</v>
          </cell>
          <cell r="Y2624">
            <v>0</v>
          </cell>
          <cell r="Z2624">
            <v>0</v>
          </cell>
          <cell r="AA2624">
            <v>0</v>
          </cell>
          <cell r="AB2624">
            <v>0</v>
          </cell>
          <cell r="AC2624">
            <v>0</v>
          </cell>
          <cell r="AD2624">
            <v>0</v>
          </cell>
        </row>
        <row r="2625">
          <cell r="B2625" t="str">
            <v>KITSAP CO -REGULATEDSURCFUEL-COM MASON</v>
          </cell>
          <cell r="J2625" t="str">
            <v>FUEL-COM MASON</v>
          </cell>
          <cell r="K2625" t="str">
            <v>FUEL &amp; MATERIAL SURCHARGE</v>
          </cell>
          <cell r="S2625">
            <v>0</v>
          </cell>
          <cell r="T2625">
            <v>0</v>
          </cell>
          <cell r="U2625">
            <v>0</v>
          </cell>
          <cell r="V2625">
            <v>0</v>
          </cell>
          <cell r="W2625">
            <v>0</v>
          </cell>
          <cell r="X2625">
            <v>0</v>
          </cell>
          <cell r="Y2625">
            <v>0</v>
          </cell>
          <cell r="Z2625">
            <v>0</v>
          </cell>
          <cell r="AA2625">
            <v>0</v>
          </cell>
          <cell r="AB2625">
            <v>0</v>
          </cell>
          <cell r="AC2625">
            <v>0</v>
          </cell>
          <cell r="AD2625">
            <v>0</v>
          </cell>
        </row>
        <row r="2626">
          <cell r="B2626" t="str">
            <v>KITSAP CO -REGULATEDSURCFUEL-RECY MASON</v>
          </cell>
          <cell r="J2626" t="str">
            <v>FUEL-RECY MASON</v>
          </cell>
          <cell r="K2626" t="str">
            <v>FUEL &amp; MATERIAL SURCHARGE</v>
          </cell>
          <cell r="S2626">
            <v>0</v>
          </cell>
          <cell r="T2626">
            <v>0</v>
          </cell>
          <cell r="U2626">
            <v>0</v>
          </cell>
          <cell r="V2626">
            <v>0</v>
          </cell>
          <cell r="W2626">
            <v>0</v>
          </cell>
          <cell r="X2626">
            <v>0</v>
          </cell>
          <cell r="Y2626">
            <v>0</v>
          </cell>
          <cell r="Z2626">
            <v>0</v>
          </cell>
          <cell r="AA2626">
            <v>0</v>
          </cell>
          <cell r="AB2626">
            <v>0</v>
          </cell>
          <cell r="AC2626">
            <v>0</v>
          </cell>
          <cell r="AD2626">
            <v>0</v>
          </cell>
        </row>
        <row r="2627">
          <cell r="B2627" t="str">
            <v>KITSAP CO -REGULATEDSURCFUEL-RES MASON</v>
          </cell>
          <cell r="J2627" t="str">
            <v>FUEL-RES MASON</v>
          </cell>
          <cell r="K2627" t="str">
            <v>FUEL &amp; MATERIAL SURCHARGE</v>
          </cell>
          <cell r="S2627">
            <v>0</v>
          </cell>
          <cell r="T2627">
            <v>0</v>
          </cell>
          <cell r="U2627">
            <v>0</v>
          </cell>
          <cell r="V2627">
            <v>0</v>
          </cell>
          <cell r="W2627">
            <v>0</v>
          </cell>
          <cell r="X2627">
            <v>0</v>
          </cell>
          <cell r="Y2627">
            <v>0</v>
          </cell>
          <cell r="Z2627">
            <v>0</v>
          </cell>
          <cell r="AA2627">
            <v>0</v>
          </cell>
          <cell r="AB2627">
            <v>0</v>
          </cell>
          <cell r="AC2627">
            <v>0</v>
          </cell>
          <cell r="AD2627">
            <v>0</v>
          </cell>
        </row>
        <row r="2628">
          <cell r="B2628" t="str">
            <v>KITSAP CO -REGULATEDSURCFUEL-RO MASON</v>
          </cell>
          <cell r="J2628" t="str">
            <v>FUEL-RO MASON</v>
          </cell>
          <cell r="K2628" t="str">
            <v>FUEL &amp; MATERIAL SURCHARGE</v>
          </cell>
          <cell r="S2628">
            <v>0</v>
          </cell>
          <cell r="T2628">
            <v>0</v>
          </cell>
          <cell r="U2628">
            <v>0</v>
          </cell>
          <cell r="V2628">
            <v>0</v>
          </cell>
          <cell r="W2628">
            <v>0</v>
          </cell>
          <cell r="X2628">
            <v>0</v>
          </cell>
          <cell r="Y2628">
            <v>0</v>
          </cell>
          <cell r="Z2628">
            <v>0</v>
          </cell>
          <cell r="AA2628">
            <v>0</v>
          </cell>
          <cell r="AB2628">
            <v>0</v>
          </cell>
          <cell r="AC2628">
            <v>0</v>
          </cell>
          <cell r="AD2628">
            <v>0</v>
          </cell>
        </row>
        <row r="2629">
          <cell r="B2629" t="str">
            <v>KITSAP CO -REGULATEDSURCFUEL-RECY MASON</v>
          </cell>
          <cell r="J2629" t="str">
            <v>FUEL-RECY MASON</v>
          </cell>
          <cell r="K2629" t="str">
            <v>FUEL &amp; MATERIAL SURCHARGE</v>
          </cell>
          <cell r="S2629">
            <v>0</v>
          </cell>
          <cell r="T2629">
            <v>0</v>
          </cell>
          <cell r="U2629">
            <v>0</v>
          </cell>
          <cell r="V2629">
            <v>0</v>
          </cell>
          <cell r="W2629">
            <v>0</v>
          </cell>
          <cell r="X2629">
            <v>0</v>
          </cell>
          <cell r="Y2629">
            <v>0</v>
          </cell>
          <cell r="Z2629">
            <v>0</v>
          </cell>
          <cell r="AA2629">
            <v>0</v>
          </cell>
          <cell r="AB2629">
            <v>0</v>
          </cell>
          <cell r="AC2629">
            <v>0</v>
          </cell>
          <cell r="AD2629">
            <v>0</v>
          </cell>
        </row>
        <row r="2630">
          <cell r="B2630" t="str">
            <v>KITSAP CO -REGULATEDSURCFUEL-RES MASON</v>
          </cell>
          <cell r="J2630" t="str">
            <v>FUEL-RES MASON</v>
          </cell>
          <cell r="K2630" t="str">
            <v>FUEL &amp; MATERIAL SURCHARGE</v>
          </cell>
          <cell r="S2630">
            <v>0</v>
          </cell>
          <cell r="T2630">
            <v>0</v>
          </cell>
          <cell r="U2630">
            <v>0</v>
          </cell>
          <cell r="V2630">
            <v>0</v>
          </cell>
          <cell r="W2630">
            <v>0</v>
          </cell>
          <cell r="X2630">
            <v>0</v>
          </cell>
          <cell r="Y2630">
            <v>0</v>
          </cell>
          <cell r="Z2630">
            <v>0</v>
          </cell>
          <cell r="AA2630">
            <v>0</v>
          </cell>
          <cell r="AB2630">
            <v>0</v>
          </cell>
          <cell r="AC2630">
            <v>0</v>
          </cell>
          <cell r="AD2630">
            <v>0</v>
          </cell>
        </row>
        <row r="2631">
          <cell r="B2631" t="str">
            <v>KITSAP CO -REGULATEDSURCFUEL-COM MASON</v>
          </cell>
          <cell r="J2631" t="str">
            <v>FUEL-COM MASON</v>
          </cell>
          <cell r="K2631" t="str">
            <v>FUEL &amp; MATERIAL SURCHARGE</v>
          </cell>
          <cell r="S2631">
            <v>0</v>
          </cell>
          <cell r="T2631">
            <v>0</v>
          </cell>
          <cell r="U2631">
            <v>0</v>
          </cell>
          <cell r="V2631">
            <v>0</v>
          </cell>
          <cell r="W2631">
            <v>0</v>
          </cell>
          <cell r="X2631">
            <v>0</v>
          </cell>
          <cell r="Y2631">
            <v>0</v>
          </cell>
          <cell r="Z2631">
            <v>0</v>
          </cell>
          <cell r="AA2631">
            <v>0</v>
          </cell>
          <cell r="AB2631">
            <v>0</v>
          </cell>
          <cell r="AC2631">
            <v>0</v>
          </cell>
          <cell r="AD2631">
            <v>0</v>
          </cell>
        </row>
        <row r="2632">
          <cell r="B2632" t="str">
            <v>KITSAP CO -REGULATEDSURCFUEL-RECY MASON</v>
          </cell>
          <cell r="J2632" t="str">
            <v>FUEL-RECY MASON</v>
          </cell>
          <cell r="K2632" t="str">
            <v>FUEL &amp; MATERIAL SURCHARGE</v>
          </cell>
          <cell r="S2632">
            <v>0</v>
          </cell>
          <cell r="T2632">
            <v>0</v>
          </cell>
          <cell r="U2632">
            <v>0</v>
          </cell>
          <cell r="V2632">
            <v>0</v>
          </cell>
          <cell r="W2632">
            <v>0</v>
          </cell>
          <cell r="X2632">
            <v>0</v>
          </cell>
          <cell r="Y2632">
            <v>0</v>
          </cell>
          <cell r="Z2632">
            <v>0</v>
          </cell>
          <cell r="AA2632">
            <v>0</v>
          </cell>
          <cell r="AB2632">
            <v>0</v>
          </cell>
          <cell r="AC2632">
            <v>0</v>
          </cell>
          <cell r="AD2632">
            <v>0</v>
          </cell>
        </row>
        <row r="2633">
          <cell r="B2633" t="str">
            <v>KITSAP CO -REGULATEDSURCFUEL-RES MASON</v>
          </cell>
          <cell r="J2633" t="str">
            <v>FUEL-RES MASON</v>
          </cell>
          <cell r="K2633" t="str">
            <v>FUEL &amp; MATERIAL SURCHARGE</v>
          </cell>
          <cell r="S2633">
            <v>0</v>
          </cell>
          <cell r="T2633">
            <v>0</v>
          </cell>
          <cell r="U2633">
            <v>0</v>
          </cell>
          <cell r="V2633">
            <v>0</v>
          </cell>
          <cell r="W2633">
            <v>0</v>
          </cell>
          <cell r="X2633">
            <v>0</v>
          </cell>
          <cell r="Y2633">
            <v>0</v>
          </cell>
          <cell r="Z2633">
            <v>0</v>
          </cell>
          <cell r="AA2633">
            <v>0</v>
          </cell>
          <cell r="AB2633">
            <v>0</v>
          </cell>
          <cell r="AC2633">
            <v>0</v>
          </cell>
          <cell r="AD2633">
            <v>0</v>
          </cell>
        </row>
        <row r="2634">
          <cell r="B2634" t="str">
            <v>KITSAP CO -REGULATEDSURCFUEL-RO MASON</v>
          </cell>
          <cell r="J2634" t="str">
            <v>FUEL-RO MASON</v>
          </cell>
          <cell r="K2634" t="str">
            <v>FUEL &amp; MATERIAL SURCHARGE</v>
          </cell>
          <cell r="S2634">
            <v>0</v>
          </cell>
          <cell r="T2634">
            <v>0</v>
          </cell>
          <cell r="U2634">
            <v>0</v>
          </cell>
          <cell r="V2634">
            <v>0</v>
          </cell>
          <cell r="W2634">
            <v>0</v>
          </cell>
          <cell r="X2634">
            <v>0</v>
          </cell>
          <cell r="Y2634">
            <v>0</v>
          </cell>
          <cell r="Z2634">
            <v>0</v>
          </cell>
          <cell r="AA2634">
            <v>0</v>
          </cell>
          <cell r="AB2634">
            <v>0</v>
          </cell>
          <cell r="AC2634">
            <v>0</v>
          </cell>
          <cell r="AD2634">
            <v>0</v>
          </cell>
        </row>
        <row r="2635">
          <cell r="B2635" t="str">
            <v>KITSAP CO -REGULATEDTAXESREF</v>
          </cell>
          <cell r="J2635" t="str">
            <v>REF</v>
          </cell>
          <cell r="K2635" t="str">
            <v>3.6% WA Refuse Tax</v>
          </cell>
          <cell r="S2635">
            <v>0</v>
          </cell>
          <cell r="T2635">
            <v>0</v>
          </cell>
          <cell r="U2635">
            <v>0</v>
          </cell>
          <cell r="V2635">
            <v>0</v>
          </cell>
          <cell r="W2635">
            <v>31.98</v>
          </cell>
          <cell r="X2635">
            <v>0</v>
          </cell>
          <cell r="Y2635">
            <v>0</v>
          </cell>
          <cell r="Z2635">
            <v>0</v>
          </cell>
          <cell r="AA2635">
            <v>0</v>
          </cell>
          <cell r="AB2635">
            <v>0</v>
          </cell>
          <cell r="AC2635">
            <v>0</v>
          </cell>
          <cell r="AD2635">
            <v>0</v>
          </cell>
        </row>
        <row r="2636">
          <cell r="B2636" t="str">
            <v>KITSAP CO -REGULATEDTAXESSALES TAX</v>
          </cell>
          <cell r="J2636" t="str">
            <v>SALES TAX</v>
          </cell>
          <cell r="K2636" t="str">
            <v>8.5% Sales Tax</v>
          </cell>
          <cell r="S2636">
            <v>0</v>
          </cell>
          <cell r="T2636">
            <v>0</v>
          </cell>
          <cell r="U2636">
            <v>0</v>
          </cell>
          <cell r="V2636">
            <v>0</v>
          </cell>
          <cell r="W2636">
            <v>2.2999999999999998</v>
          </cell>
          <cell r="X2636">
            <v>0</v>
          </cell>
          <cell r="Y2636">
            <v>0</v>
          </cell>
          <cell r="Z2636">
            <v>0</v>
          </cell>
          <cell r="AA2636">
            <v>0</v>
          </cell>
          <cell r="AB2636">
            <v>0</v>
          </cell>
          <cell r="AC2636">
            <v>0</v>
          </cell>
          <cell r="AD2636">
            <v>0</v>
          </cell>
        </row>
        <row r="2637">
          <cell r="B2637" t="str">
            <v>KITSAP CO -REGULATEDTAXESREF</v>
          </cell>
          <cell r="J2637" t="str">
            <v>REF</v>
          </cell>
          <cell r="K2637" t="str">
            <v>3.6% WA Refuse Tax</v>
          </cell>
          <cell r="S2637">
            <v>0</v>
          </cell>
          <cell r="T2637">
            <v>0</v>
          </cell>
          <cell r="U2637">
            <v>0</v>
          </cell>
          <cell r="V2637">
            <v>0</v>
          </cell>
          <cell r="W2637">
            <v>925.62</v>
          </cell>
          <cell r="X2637">
            <v>0</v>
          </cell>
          <cell r="Y2637">
            <v>0</v>
          </cell>
          <cell r="Z2637">
            <v>0</v>
          </cell>
          <cell r="AA2637">
            <v>0</v>
          </cell>
          <cell r="AB2637">
            <v>0</v>
          </cell>
          <cell r="AC2637">
            <v>0</v>
          </cell>
          <cell r="AD2637">
            <v>0</v>
          </cell>
        </row>
        <row r="2638">
          <cell r="B2638" t="str">
            <v>KITSAP CO -REGULATEDTAXESSALES TAX</v>
          </cell>
          <cell r="J2638" t="str">
            <v>SALES TAX</v>
          </cell>
          <cell r="K2638" t="str">
            <v>8.5% Sales Tax</v>
          </cell>
          <cell r="S2638">
            <v>0</v>
          </cell>
          <cell r="T2638">
            <v>0</v>
          </cell>
          <cell r="U2638">
            <v>0</v>
          </cell>
          <cell r="V2638">
            <v>0</v>
          </cell>
          <cell r="W2638">
            <v>311.57</v>
          </cell>
          <cell r="X2638">
            <v>0</v>
          </cell>
          <cell r="Y2638">
            <v>0</v>
          </cell>
          <cell r="Z2638">
            <v>0</v>
          </cell>
          <cell r="AA2638">
            <v>0</v>
          </cell>
          <cell r="AB2638">
            <v>0</v>
          </cell>
          <cell r="AC2638">
            <v>0</v>
          </cell>
          <cell r="AD2638">
            <v>0</v>
          </cell>
        </row>
        <row r="2639">
          <cell r="B2639" t="str">
            <v>KITSAP CO -REGULATEDTAXESREF</v>
          </cell>
          <cell r="J2639" t="str">
            <v>REF</v>
          </cell>
          <cell r="K2639" t="str">
            <v>3.6% WA Refuse Tax</v>
          </cell>
          <cell r="S2639">
            <v>0</v>
          </cell>
          <cell r="T2639">
            <v>0</v>
          </cell>
          <cell r="U2639">
            <v>0</v>
          </cell>
          <cell r="V2639">
            <v>0</v>
          </cell>
          <cell r="W2639">
            <v>2743.44</v>
          </cell>
          <cell r="X2639">
            <v>0</v>
          </cell>
          <cell r="Y2639">
            <v>0</v>
          </cell>
          <cell r="Z2639">
            <v>0</v>
          </cell>
          <cell r="AA2639">
            <v>0</v>
          </cell>
          <cell r="AB2639">
            <v>0</v>
          </cell>
          <cell r="AC2639">
            <v>0</v>
          </cell>
          <cell r="AD2639">
            <v>0</v>
          </cell>
        </row>
        <row r="2640">
          <cell r="B2640" t="str">
            <v>KITSAP CO -REGULATEDTAXESREF</v>
          </cell>
          <cell r="J2640" t="str">
            <v>REF</v>
          </cell>
          <cell r="K2640" t="str">
            <v>3.6% WA Refuse Tax</v>
          </cell>
          <cell r="S2640">
            <v>0</v>
          </cell>
          <cell r="T2640">
            <v>0</v>
          </cell>
          <cell r="U2640">
            <v>0</v>
          </cell>
          <cell r="V2640">
            <v>0</v>
          </cell>
          <cell r="W2640">
            <v>30.56</v>
          </cell>
          <cell r="X2640">
            <v>0</v>
          </cell>
          <cell r="Y2640">
            <v>0</v>
          </cell>
          <cell r="Z2640">
            <v>0</v>
          </cell>
          <cell r="AA2640">
            <v>0</v>
          </cell>
          <cell r="AB2640">
            <v>0</v>
          </cell>
          <cell r="AC2640">
            <v>0</v>
          </cell>
          <cell r="AD2640">
            <v>0</v>
          </cell>
        </row>
        <row r="2641">
          <cell r="B2641" t="str">
            <v>KITSAP CO -REGULATEDTAXESSALES TAX</v>
          </cell>
          <cell r="J2641" t="str">
            <v>SALES TAX</v>
          </cell>
          <cell r="K2641" t="str">
            <v>8.5% Sales Tax</v>
          </cell>
          <cell r="S2641">
            <v>0</v>
          </cell>
          <cell r="T2641">
            <v>0</v>
          </cell>
          <cell r="U2641">
            <v>0</v>
          </cell>
          <cell r="V2641">
            <v>0</v>
          </cell>
          <cell r="W2641">
            <v>4.1500000000000004</v>
          </cell>
          <cell r="X2641">
            <v>0</v>
          </cell>
          <cell r="Y2641">
            <v>0</v>
          </cell>
          <cell r="Z2641">
            <v>0</v>
          </cell>
          <cell r="AA2641">
            <v>0</v>
          </cell>
          <cell r="AB2641">
            <v>0</v>
          </cell>
          <cell r="AC2641">
            <v>0</v>
          </cell>
          <cell r="AD2641">
            <v>0</v>
          </cell>
        </row>
        <row r="2642">
          <cell r="B2642" t="str">
            <v>KITSAP CO -REGULATEDTAXESREF</v>
          </cell>
          <cell r="J2642" t="str">
            <v>REF</v>
          </cell>
          <cell r="K2642" t="str">
            <v>3.6% WA Refuse Tax</v>
          </cell>
          <cell r="S2642">
            <v>0</v>
          </cell>
          <cell r="T2642">
            <v>0</v>
          </cell>
          <cell r="U2642">
            <v>0</v>
          </cell>
          <cell r="V2642">
            <v>0</v>
          </cell>
          <cell r="W2642">
            <v>318.47000000000003</v>
          </cell>
          <cell r="X2642">
            <v>0</v>
          </cell>
          <cell r="Y2642">
            <v>0</v>
          </cell>
          <cell r="Z2642">
            <v>0</v>
          </cell>
          <cell r="AA2642">
            <v>0</v>
          </cell>
          <cell r="AB2642">
            <v>0</v>
          </cell>
          <cell r="AC2642">
            <v>0</v>
          </cell>
          <cell r="AD2642">
            <v>0</v>
          </cell>
        </row>
        <row r="2643">
          <cell r="B2643" t="str">
            <v>KITSAP CO -REGULATEDTAXESSALES TAX</v>
          </cell>
          <cell r="J2643" t="str">
            <v>SALES TAX</v>
          </cell>
          <cell r="K2643" t="str">
            <v>8.5% Sales Tax</v>
          </cell>
          <cell r="S2643">
            <v>0</v>
          </cell>
          <cell r="T2643">
            <v>0</v>
          </cell>
          <cell r="U2643">
            <v>0</v>
          </cell>
          <cell r="V2643">
            <v>0</v>
          </cell>
          <cell r="W2643">
            <v>206.02</v>
          </cell>
          <cell r="X2643">
            <v>0</v>
          </cell>
          <cell r="Y2643">
            <v>0</v>
          </cell>
          <cell r="Z2643">
            <v>0</v>
          </cell>
          <cell r="AA2643">
            <v>0</v>
          </cell>
          <cell r="AB2643">
            <v>0</v>
          </cell>
          <cell r="AC2643">
            <v>0</v>
          </cell>
          <cell r="AD2643">
            <v>0</v>
          </cell>
        </row>
        <row r="2644">
          <cell r="B2644" t="str">
            <v>KITSAP CO-UNREGULATEDACCOUNTING ADJUSTMENTSFINCHG</v>
          </cell>
          <cell r="J2644" t="str">
            <v>FINCHG</v>
          </cell>
          <cell r="K2644" t="str">
            <v>LATE FEE</v>
          </cell>
          <cell r="S2644">
            <v>0</v>
          </cell>
          <cell r="T2644">
            <v>0</v>
          </cell>
          <cell r="U2644">
            <v>0</v>
          </cell>
          <cell r="V2644">
            <v>0</v>
          </cell>
          <cell r="W2644">
            <v>19.309999999999999</v>
          </cell>
          <cell r="X2644">
            <v>0</v>
          </cell>
          <cell r="Y2644">
            <v>0</v>
          </cell>
          <cell r="Z2644">
            <v>0</v>
          </cell>
          <cell r="AA2644">
            <v>0</v>
          </cell>
          <cell r="AB2644">
            <v>0</v>
          </cell>
          <cell r="AC2644">
            <v>0</v>
          </cell>
          <cell r="AD2644">
            <v>0</v>
          </cell>
        </row>
        <row r="2645">
          <cell r="B2645" t="str">
            <v>KITSAP CO-UNREGULATEDCOMMERCIAL RECYCLE96CRCOGE1</v>
          </cell>
          <cell r="J2645" t="str">
            <v>96CRCOGE1</v>
          </cell>
          <cell r="K2645" t="str">
            <v>96 COMMINGLE WG-EOW</v>
          </cell>
          <cell r="S2645">
            <v>0</v>
          </cell>
          <cell r="T2645">
            <v>0</v>
          </cell>
          <cell r="U2645">
            <v>0</v>
          </cell>
          <cell r="V2645">
            <v>0</v>
          </cell>
          <cell r="W2645">
            <v>64.95</v>
          </cell>
          <cell r="X2645">
            <v>0</v>
          </cell>
          <cell r="Y2645">
            <v>0</v>
          </cell>
          <cell r="Z2645">
            <v>0</v>
          </cell>
          <cell r="AA2645">
            <v>0</v>
          </cell>
          <cell r="AB2645">
            <v>0</v>
          </cell>
          <cell r="AC2645">
            <v>0</v>
          </cell>
          <cell r="AD2645">
            <v>0</v>
          </cell>
        </row>
        <row r="2646">
          <cell r="B2646" t="str">
            <v>KITSAP CO-UNREGULATEDCOMMERCIAL RECYCLE96CRCOGM1</v>
          </cell>
          <cell r="J2646" t="str">
            <v>96CRCOGM1</v>
          </cell>
          <cell r="K2646" t="str">
            <v>96 COMMINGLE WGMNTHLY</v>
          </cell>
          <cell r="S2646">
            <v>0</v>
          </cell>
          <cell r="T2646">
            <v>0</v>
          </cell>
          <cell r="U2646">
            <v>0</v>
          </cell>
          <cell r="V2646">
            <v>0</v>
          </cell>
          <cell r="W2646">
            <v>83.35</v>
          </cell>
          <cell r="X2646">
            <v>0</v>
          </cell>
          <cell r="Y2646">
            <v>0</v>
          </cell>
          <cell r="Z2646">
            <v>0</v>
          </cell>
          <cell r="AA2646">
            <v>0</v>
          </cell>
          <cell r="AB2646">
            <v>0</v>
          </cell>
          <cell r="AC2646">
            <v>0</v>
          </cell>
          <cell r="AD2646">
            <v>0</v>
          </cell>
        </row>
        <row r="2647">
          <cell r="B2647" t="str">
            <v>KITSAP CO-UNREGULATEDCOMMERCIAL RECYCLE96CRCOGW1</v>
          </cell>
          <cell r="J2647" t="str">
            <v>96CRCOGW1</v>
          </cell>
          <cell r="K2647" t="str">
            <v>96 COMMINGLE WG-WEEKLY</v>
          </cell>
          <cell r="S2647">
            <v>0</v>
          </cell>
          <cell r="T2647">
            <v>0</v>
          </cell>
          <cell r="U2647">
            <v>0</v>
          </cell>
          <cell r="V2647">
            <v>0</v>
          </cell>
          <cell r="W2647">
            <v>533.75</v>
          </cell>
          <cell r="X2647">
            <v>0</v>
          </cell>
          <cell r="Y2647">
            <v>0</v>
          </cell>
          <cell r="Z2647">
            <v>0</v>
          </cell>
          <cell r="AA2647">
            <v>0</v>
          </cell>
          <cell r="AB2647">
            <v>0</v>
          </cell>
          <cell r="AC2647">
            <v>0</v>
          </cell>
          <cell r="AD2647">
            <v>0</v>
          </cell>
        </row>
        <row r="2648">
          <cell r="B2648" t="str">
            <v>KITSAP CO-UNREGULATEDCOMMERCIAL RECYCLE96CRCONGE1</v>
          </cell>
          <cell r="J2648" t="str">
            <v>96CRCONGE1</v>
          </cell>
          <cell r="K2648" t="str">
            <v>96 COMMINGLE NG-EOW</v>
          </cell>
          <cell r="S2648">
            <v>0</v>
          </cell>
          <cell r="T2648">
            <v>0</v>
          </cell>
          <cell r="U2648">
            <v>0</v>
          </cell>
          <cell r="V2648">
            <v>0</v>
          </cell>
          <cell r="W2648">
            <v>367.02</v>
          </cell>
          <cell r="X2648">
            <v>0</v>
          </cell>
          <cell r="Y2648">
            <v>0</v>
          </cell>
          <cell r="Z2648">
            <v>0</v>
          </cell>
          <cell r="AA2648">
            <v>0</v>
          </cell>
          <cell r="AB2648">
            <v>0</v>
          </cell>
          <cell r="AC2648">
            <v>0</v>
          </cell>
          <cell r="AD2648">
            <v>0</v>
          </cell>
        </row>
        <row r="2649">
          <cell r="B2649" t="str">
            <v>KITSAP CO-UNREGULATEDCOMMERCIAL RECYCLE96CRCONGM1</v>
          </cell>
          <cell r="J2649" t="str">
            <v>96CRCONGM1</v>
          </cell>
          <cell r="K2649" t="str">
            <v>96 COMMINGLE NG-MNTHLY</v>
          </cell>
          <cell r="S2649">
            <v>0</v>
          </cell>
          <cell r="T2649">
            <v>0</v>
          </cell>
          <cell r="U2649">
            <v>0</v>
          </cell>
          <cell r="V2649">
            <v>0</v>
          </cell>
          <cell r="W2649">
            <v>133.36000000000001</v>
          </cell>
          <cell r="X2649">
            <v>0</v>
          </cell>
          <cell r="Y2649">
            <v>0</v>
          </cell>
          <cell r="Z2649">
            <v>0</v>
          </cell>
          <cell r="AA2649">
            <v>0</v>
          </cell>
          <cell r="AB2649">
            <v>0</v>
          </cell>
          <cell r="AC2649">
            <v>0</v>
          </cell>
          <cell r="AD2649">
            <v>0</v>
          </cell>
        </row>
        <row r="2650">
          <cell r="B2650" t="str">
            <v>KITSAP CO-UNREGULATEDCOMMERCIAL RECYCLE96CRCONGW1</v>
          </cell>
          <cell r="J2650" t="str">
            <v>96CRCONGW1</v>
          </cell>
          <cell r="K2650" t="str">
            <v>96 COMMINGLE NG-WEEKLY</v>
          </cell>
          <cell r="S2650">
            <v>0</v>
          </cell>
          <cell r="T2650">
            <v>0</v>
          </cell>
          <cell r="U2650">
            <v>0</v>
          </cell>
          <cell r="V2650">
            <v>0</v>
          </cell>
          <cell r="W2650">
            <v>649.29</v>
          </cell>
          <cell r="X2650">
            <v>0</v>
          </cell>
          <cell r="Y2650">
            <v>0</v>
          </cell>
          <cell r="Z2650">
            <v>0</v>
          </cell>
          <cell r="AA2650">
            <v>0</v>
          </cell>
          <cell r="AB2650">
            <v>0</v>
          </cell>
          <cell r="AC2650">
            <v>0</v>
          </cell>
          <cell r="AD2650">
            <v>0</v>
          </cell>
        </row>
        <row r="2651">
          <cell r="B2651" t="str">
            <v xml:space="preserve">KITSAP CO-UNREGULATEDCOMMERCIAL RECYCLER2YDOCCE </v>
          </cell>
          <cell r="J2651" t="str">
            <v xml:space="preserve">R2YDOCCE </v>
          </cell>
          <cell r="K2651" t="str">
            <v>2YD OCC-EOW</v>
          </cell>
          <cell r="S2651">
            <v>0</v>
          </cell>
          <cell r="T2651">
            <v>0</v>
          </cell>
          <cell r="U2651">
            <v>0</v>
          </cell>
          <cell r="V2651">
            <v>0</v>
          </cell>
          <cell r="W2651">
            <v>375.52</v>
          </cell>
          <cell r="X2651">
            <v>0</v>
          </cell>
          <cell r="Y2651">
            <v>0</v>
          </cell>
          <cell r="Z2651">
            <v>0</v>
          </cell>
          <cell r="AA2651">
            <v>0</v>
          </cell>
          <cell r="AB2651">
            <v>0</v>
          </cell>
          <cell r="AC2651">
            <v>0</v>
          </cell>
          <cell r="AD2651">
            <v>0</v>
          </cell>
        </row>
        <row r="2652">
          <cell r="B2652" t="str">
            <v>KITSAP CO-UNREGULATEDCOMMERCIAL RECYCLER2YDOCCEX</v>
          </cell>
          <cell r="J2652" t="str">
            <v>R2YDOCCEX</v>
          </cell>
          <cell r="K2652" t="str">
            <v>2YD OCC-EXTRA CONTAINER</v>
          </cell>
          <cell r="S2652">
            <v>0</v>
          </cell>
          <cell r="T2652">
            <v>0</v>
          </cell>
          <cell r="U2652">
            <v>0</v>
          </cell>
          <cell r="V2652">
            <v>0</v>
          </cell>
          <cell r="W2652">
            <v>163.30000000000001</v>
          </cell>
          <cell r="X2652">
            <v>0</v>
          </cell>
          <cell r="Y2652">
            <v>0</v>
          </cell>
          <cell r="Z2652">
            <v>0</v>
          </cell>
          <cell r="AA2652">
            <v>0</v>
          </cell>
          <cell r="AB2652">
            <v>0</v>
          </cell>
          <cell r="AC2652">
            <v>0</v>
          </cell>
          <cell r="AD2652">
            <v>0</v>
          </cell>
        </row>
        <row r="2653">
          <cell r="B2653" t="str">
            <v>KITSAP CO-UNREGULATEDCOMMERCIAL RECYCLER2YDOCCM</v>
          </cell>
          <cell r="J2653" t="str">
            <v>R2YDOCCM</v>
          </cell>
          <cell r="K2653" t="str">
            <v>2YD OCC-MNTHLY</v>
          </cell>
          <cell r="S2653">
            <v>0</v>
          </cell>
          <cell r="T2653">
            <v>0</v>
          </cell>
          <cell r="U2653">
            <v>0</v>
          </cell>
          <cell r="V2653">
            <v>0</v>
          </cell>
          <cell r="W2653">
            <v>252.56</v>
          </cell>
          <cell r="X2653">
            <v>0</v>
          </cell>
          <cell r="Y2653">
            <v>0</v>
          </cell>
          <cell r="Z2653">
            <v>0</v>
          </cell>
          <cell r="AA2653">
            <v>0</v>
          </cell>
          <cell r="AB2653">
            <v>0</v>
          </cell>
          <cell r="AC2653">
            <v>0</v>
          </cell>
          <cell r="AD2653">
            <v>0</v>
          </cell>
        </row>
        <row r="2654">
          <cell r="B2654" t="str">
            <v>KITSAP CO-UNREGULATEDCOMMERCIAL RECYCLER2YDOCCW</v>
          </cell>
          <cell r="J2654" t="str">
            <v>R2YDOCCW</v>
          </cell>
          <cell r="K2654" t="str">
            <v>2YD OCC-WEEKLY</v>
          </cell>
          <cell r="S2654">
            <v>0</v>
          </cell>
          <cell r="T2654">
            <v>0</v>
          </cell>
          <cell r="U2654">
            <v>0</v>
          </cell>
          <cell r="V2654">
            <v>0</v>
          </cell>
          <cell r="W2654">
            <v>1550.34</v>
          </cell>
          <cell r="X2654">
            <v>0</v>
          </cell>
          <cell r="Y2654">
            <v>0</v>
          </cell>
          <cell r="Z2654">
            <v>0</v>
          </cell>
          <cell r="AA2654">
            <v>0</v>
          </cell>
          <cell r="AB2654">
            <v>0</v>
          </cell>
          <cell r="AC2654">
            <v>0</v>
          </cell>
          <cell r="AD2654">
            <v>0</v>
          </cell>
        </row>
        <row r="2655">
          <cell r="B2655" t="str">
            <v>KITSAP CO-UNREGULATEDCOMMERCIAL RECYCLERECYLOCK</v>
          </cell>
          <cell r="J2655" t="str">
            <v>RECYLOCK</v>
          </cell>
          <cell r="K2655" t="str">
            <v>LOCK/UNLOCK RECYCLING</v>
          </cell>
          <cell r="S2655">
            <v>0</v>
          </cell>
          <cell r="T2655">
            <v>0</v>
          </cell>
          <cell r="U2655">
            <v>0</v>
          </cell>
          <cell r="V2655">
            <v>0</v>
          </cell>
          <cell r="W2655">
            <v>43.01</v>
          </cell>
          <cell r="X2655">
            <v>0</v>
          </cell>
          <cell r="Y2655">
            <v>0</v>
          </cell>
          <cell r="Z2655">
            <v>0</v>
          </cell>
          <cell r="AA2655">
            <v>0</v>
          </cell>
          <cell r="AB2655">
            <v>0</v>
          </cell>
          <cell r="AC2655">
            <v>0</v>
          </cell>
          <cell r="AD2655">
            <v>0</v>
          </cell>
        </row>
        <row r="2656">
          <cell r="B2656" t="str">
            <v>KITSAP CO-UNREGULATEDCOMMERCIAL RECYCLE96CRCOGOC</v>
          </cell>
          <cell r="J2656" t="str">
            <v>96CRCOGOC</v>
          </cell>
          <cell r="K2656" t="str">
            <v>96 COMMINGLE WGON CALL</v>
          </cell>
          <cell r="S2656">
            <v>0</v>
          </cell>
          <cell r="T2656">
            <v>0</v>
          </cell>
          <cell r="U2656">
            <v>0</v>
          </cell>
          <cell r="V2656">
            <v>0</v>
          </cell>
          <cell r="W2656">
            <v>16.670000000000002</v>
          </cell>
          <cell r="X2656">
            <v>0</v>
          </cell>
          <cell r="Y2656">
            <v>0</v>
          </cell>
          <cell r="Z2656">
            <v>0</v>
          </cell>
          <cell r="AA2656">
            <v>0</v>
          </cell>
          <cell r="AB2656">
            <v>0</v>
          </cell>
          <cell r="AC2656">
            <v>0</v>
          </cell>
          <cell r="AD2656">
            <v>0</v>
          </cell>
        </row>
        <row r="2657">
          <cell r="B2657" t="str">
            <v>KITSAP CO-UNREGULATEDCOMMERCIAL RECYCLE96CRCONGOC</v>
          </cell>
          <cell r="J2657" t="str">
            <v>96CRCONGOC</v>
          </cell>
          <cell r="K2657" t="str">
            <v>96 COMMINGLE NGON CALL</v>
          </cell>
          <cell r="S2657">
            <v>0</v>
          </cell>
          <cell r="T2657">
            <v>0</v>
          </cell>
          <cell r="U2657">
            <v>0</v>
          </cell>
          <cell r="V2657">
            <v>0</v>
          </cell>
          <cell r="W2657">
            <v>33.340000000000003</v>
          </cell>
          <cell r="X2657">
            <v>0</v>
          </cell>
          <cell r="Y2657">
            <v>0</v>
          </cell>
          <cell r="Z2657">
            <v>0</v>
          </cell>
          <cell r="AA2657">
            <v>0</v>
          </cell>
          <cell r="AB2657">
            <v>0</v>
          </cell>
          <cell r="AC2657">
            <v>0</v>
          </cell>
          <cell r="AD2657">
            <v>0</v>
          </cell>
        </row>
        <row r="2658">
          <cell r="B2658" t="str">
            <v>KITSAP CO-UNREGULATEDCOMMERCIAL RECYCLECDELOCC</v>
          </cell>
          <cell r="J2658" t="str">
            <v>CDELOCC</v>
          </cell>
          <cell r="K2658" t="str">
            <v>CARDBOARD DELIVERY</v>
          </cell>
          <cell r="S2658">
            <v>0</v>
          </cell>
          <cell r="T2658">
            <v>0</v>
          </cell>
          <cell r="U2658">
            <v>0</v>
          </cell>
          <cell r="V2658">
            <v>0</v>
          </cell>
          <cell r="W2658">
            <v>54</v>
          </cell>
          <cell r="X2658">
            <v>0</v>
          </cell>
          <cell r="Y2658">
            <v>0</v>
          </cell>
          <cell r="Z2658">
            <v>0</v>
          </cell>
          <cell r="AA2658">
            <v>0</v>
          </cell>
          <cell r="AB2658">
            <v>0</v>
          </cell>
          <cell r="AC2658">
            <v>0</v>
          </cell>
          <cell r="AD2658">
            <v>0</v>
          </cell>
        </row>
        <row r="2659">
          <cell r="B2659" t="str">
            <v>KITSAP CO-UNREGULATEDCOMMERCIAL RECYCLERECYLOCK</v>
          </cell>
          <cell r="J2659" t="str">
            <v>RECYLOCK</v>
          </cell>
          <cell r="K2659" t="str">
            <v>LOCK/UNLOCK RECYCLING</v>
          </cell>
          <cell r="S2659">
            <v>0</v>
          </cell>
          <cell r="T2659">
            <v>0</v>
          </cell>
          <cell r="U2659">
            <v>0</v>
          </cell>
          <cell r="V2659">
            <v>0</v>
          </cell>
          <cell r="W2659">
            <v>10.119999999999999</v>
          </cell>
          <cell r="X2659">
            <v>0</v>
          </cell>
          <cell r="Y2659">
            <v>0</v>
          </cell>
          <cell r="Z2659">
            <v>0</v>
          </cell>
          <cell r="AA2659">
            <v>0</v>
          </cell>
          <cell r="AB2659">
            <v>0</v>
          </cell>
          <cell r="AC2659">
            <v>0</v>
          </cell>
          <cell r="AD2659">
            <v>0</v>
          </cell>
        </row>
        <row r="2660">
          <cell r="B2660" t="str">
            <v>KITSAP CO-UNREGULATEDCOMMERCIAL RECYCLEROLLOUTOCC</v>
          </cell>
          <cell r="J2660" t="str">
            <v>ROLLOUTOCC</v>
          </cell>
          <cell r="K2660" t="str">
            <v>ROLL OUT FEE - RECYCLE</v>
          </cell>
          <cell r="S2660">
            <v>0</v>
          </cell>
          <cell r="T2660">
            <v>0</v>
          </cell>
          <cell r="U2660">
            <v>0</v>
          </cell>
          <cell r="V2660">
            <v>0</v>
          </cell>
          <cell r="W2660">
            <v>133.19999999999999</v>
          </cell>
          <cell r="X2660">
            <v>0</v>
          </cell>
          <cell r="Y2660">
            <v>0</v>
          </cell>
          <cell r="Z2660">
            <v>0</v>
          </cell>
          <cell r="AA2660">
            <v>0</v>
          </cell>
          <cell r="AB2660">
            <v>0</v>
          </cell>
          <cell r="AC2660">
            <v>0</v>
          </cell>
          <cell r="AD2660">
            <v>0</v>
          </cell>
        </row>
        <row r="2661">
          <cell r="B2661" t="str">
            <v>KITSAP CO-UNREGULATEDCOMMERCIAL RECYCLEWLKNRECY</v>
          </cell>
          <cell r="J2661" t="str">
            <v>WLKNRECY</v>
          </cell>
          <cell r="K2661" t="str">
            <v>WALK IN RECYCLE</v>
          </cell>
          <cell r="S2661">
            <v>0</v>
          </cell>
          <cell r="T2661">
            <v>0</v>
          </cell>
          <cell r="U2661">
            <v>0</v>
          </cell>
          <cell r="V2661">
            <v>0</v>
          </cell>
          <cell r="W2661">
            <v>114.38</v>
          </cell>
          <cell r="X2661">
            <v>0</v>
          </cell>
          <cell r="Y2661">
            <v>0</v>
          </cell>
          <cell r="Z2661">
            <v>0</v>
          </cell>
          <cell r="AA2661">
            <v>0</v>
          </cell>
          <cell r="AB2661">
            <v>0</v>
          </cell>
          <cell r="AC2661">
            <v>0</v>
          </cell>
          <cell r="AD2661">
            <v>0</v>
          </cell>
        </row>
        <row r="2662">
          <cell r="B2662" t="str">
            <v>KITSAP CO-UNREGULATEDPAYMENTSCC-KOL</v>
          </cell>
          <cell r="J2662" t="str">
            <v>CC-KOL</v>
          </cell>
          <cell r="K2662" t="str">
            <v>ONLINE PAYMENT-CC</v>
          </cell>
          <cell r="S2662">
            <v>0</v>
          </cell>
          <cell r="T2662">
            <v>0</v>
          </cell>
          <cell r="U2662">
            <v>0</v>
          </cell>
          <cell r="V2662">
            <v>0</v>
          </cell>
          <cell r="W2662">
            <v>-1040.93</v>
          </cell>
          <cell r="X2662">
            <v>0</v>
          </cell>
          <cell r="Y2662">
            <v>0</v>
          </cell>
          <cell r="Z2662">
            <v>0</v>
          </cell>
          <cell r="AA2662">
            <v>0</v>
          </cell>
          <cell r="AB2662">
            <v>0</v>
          </cell>
          <cell r="AC2662">
            <v>0</v>
          </cell>
          <cell r="AD2662">
            <v>0</v>
          </cell>
        </row>
        <row r="2663">
          <cell r="B2663" t="str">
            <v>KITSAP CO-UNREGULATEDPAYMENTSPAY</v>
          </cell>
          <cell r="J2663" t="str">
            <v>PAY</v>
          </cell>
          <cell r="K2663" t="str">
            <v>PAYMENT-THANK YOU!</v>
          </cell>
          <cell r="S2663">
            <v>0</v>
          </cell>
          <cell r="T2663">
            <v>0</v>
          </cell>
          <cell r="U2663">
            <v>0</v>
          </cell>
          <cell r="V2663">
            <v>0</v>
          </cell>
          <cell r="W2663">
            <v>-231.37</v>
          </cell>
          <cell r="X2663">
            <v>0</v>
          </cell>
          <cell r="Y2663">
            <v>0</v>
          </cell>
          <cell r="Z2663">
            <v>0</v>
          </cell>
          <cell r="AA2663">
            <v>0</v>
          </cell>
          <cell r="AB2663">
            <v>0</v>
          </cell>
          <cell r="AC2663">
            <v>0</v>
          </cell>
          <cell r="AD2663">
            <v>0</v>
          </cell>
        </row>
        <row r="2664">
          <cell r="B2664" t="str">
            <v>KITSAP CO-UNREGULATEDPAYMENTSPAY-CFREE</v>
          </cell>
          <cell r="J2664" t="str">
            <v>PAY-CFREE</v>
          </cell>
          <cell r="K2664" t="str">
            <v>PAYMENT-THANK YOU</v>
          </cell>
          <cell r="S2664">
            <v>0</v>
          </cell>
          <cell r="T2664">
            <v>0</v>
          </cell>
          <cell r="U2664">
            <v>0</v>
          </cell>
          <cell r="V2664">
            <v>0</v>
          </cell>
          <cell r="W2664">
            <v>-197.76</v>
          </cell>
          <cell r="X2664">
            <v>0</v>
          </cell>
          <cell r="Y2664">
            <v>0</v>
          </cell>
          <cell r="Z2664">
            <v>0</v>
          </cell>
          <cell r="AA2664">
            <v>0</v>
          </cell>
          <cell r="AB2664">
            <v>0</v>
          </cell>
          <cell r="AC2664">
            <v>0</v>
          </cell>
          <cell r="AD2664">
            <v>0</v>
          </cell>
        </row>
        <row r="2665">
          <cell r="B2665" t="str">
            <v>KITSAP CO-UNREGULATEDPAYMENTSPAY-KOL</v>
          </cell>
          <cell r="J2665" t="str">
            <v>PAY-KOL</v>
          </cell>
          <cell r="K2665" t="str">
            <v>PAYMENT-THANK YOU - OL</v>
          </cell>
          <cell r="S2665">
            <v>0</v>
          </cell>
          <cell r="T2665">
            <v>0</v>
          </cell>
          <cell r="U2665">
            <v>0</v>
          </cell>
          <cell r="V2665">
            <v>0</v>
          </cell>
          <cell r="W2665">
            <v>-738.33</v>
          </cell>
          <cell r="X2665">
            <v>0</v>
          </cell>
          <cell r="Y2665">
            <v>0</v>
          </cell>
          <cell r="Z2665">
            <v>0</v>
          </cell>
          <cell r="AA2665">
            <v>0</v>
          </cell>
          <cell r="AB2665">
            <v>0</v>
          </cell>
          <cell r="AC2665">
            <v>0</v>
          </cell>
          <cell r="AD2665">
            <v>0</v>
          </cell>
        </row>
        <row r="2666">
          <cell r="B2666" t="str">
            <v>KITSAP CO-UNREGULATEDPAYMENTSPAY-OAK</v>
          </cell>
          <cell r="J2666" t="str">
            <v>PAY-OAK</v>
          </cell>
          <cell r="K2666" t="str">
            <v>OAKLEAF PAYMENT</v>
          </cell>
          <cell r="S2666">
            <v>0</v>
          </cell>
          <cell r="T2666">
            <v>0</v>
          </cell>
          <cell r="U2666">
            <v>0</v>
          </cell>
          <cell r="V2666">
            <v>0</v>
          </cell>
          <cell r="W2666">
            <v>-294.08</v>
          </cell>
          <cell r="X2666">
            <v>0</v>
          </cell>
          <cell r="Y2666">
            <v>0</v>
          </cell>
          <cell r="Z2666">
            <v>0</v>
          </cell>
          <cell r="AA2666">
            <v>0</v>
          </cell>
          <cell r="AB2666">
            <v>0</v>
          </cell>
          <cell r="AC2666">
            <v>0</v>
          </cell>
          <cell r="AD2666">
            <v>0</v>
          </cell>
        </row>
        <row r="2667">
          <cell r="B2667" t="str">
            <v>KITSAP CO-UNREGULATEDPAYMENTSPAY-RPPS</v>
          </cell>
          <cell r="J2667" t="str">
            <v>PAY-RPPS</v>
          </cell>
          <cell r="K2667" t="str">
            <v>RPSS PAYMENT</v>
          </cell>
          <cell r="S2667">
            <v>0</v>
          </cell>
          <cell r="T2667">
            <v>0</v>
          </cell>
          <cell r="U2667">
            <v>0</v>
          </cell>
          <cell r="V2667">
            <v>0</v>
          </cell>
          <cell r="W2667">
            <v>-112.87</v>
          </cell>
          <cell r="X2667">
            <v>0</v>
          </cell>
          <cell r="Y2667">
            <v>0</v>
          </cell>
          <cell r="Z2667">
            <v>0</v>
          </cell>
          <cell r="AA2667">
            <v>0</v>
          </cell>
          <cell r="AB2667">
            <v>0</v>
          </cell>
          <cell r="AC2667">
            <v>0</v>
          </cell>
          <cell r="AD2667">
            <v>0</v>
          </cell>
        </row>
        <row r="2668">
          <cell r="B2668" t="str">
            <v>KITSAP CO-UNREGULATEDPAYMENTSPAYL</v>
          </cell>
          <cell r="J2668" t="str">
            <v>PAYL</v>
          </cell>
          <cell r="K2668" t="str">
            <v>PAYMENT-THANK YOU!</v>
          </cell>
          <cell r="S2668">
            <v>0</v>
          </cell>
          <cell r="T2668">
            <v>0</v>
          </cell>
          <cell r="U2668">
            <v>0</v>
          </cell>
          <cell r="V2668">
            <v>0</v>
          </cell>
          <cell r="W2668">
            <v>-1432.77</v>
          </cell>
          <cell r="X2668">
            <v>0</v>
          </cell>
          <cell r="Y2668">
            <v>0</v>
          </cell>
          <cell r="Z2668">
            <v>0</v>
          </cell>
          <cell r="AA2668">
            <v>0</v>
          </cell>
          <cell r="AB2668">
            <v>0</v>
          </cell>
          <cell r="AC2668">
            <v>0</v>
          </cell>
          <cell r="AD2668">
            <v>0</v>
          </cell>
        </row>
        <row r="2669">
          <cell r="B2669" t="str">
            <v>KITSAP CO-UNREGULATEDROLLOFFROLIDRECY</v>
          </cell>
          <cell r="J2669" t="str">
            <v>ROLIDRECY</v>
          </cell>
          <cell r="K2669" t="str">
            <v>ROLL OFF LID-RECYCLE</v>
          </cell>
          <cell r="S2669">
            <v>0</v>
          </cell>
          <cell r="T2669">
            <v>0</v>
          </cell>
          <cell r="U2669">
            <v>0</v>
          </cell>
          <cell r="V2669">
            <v>0</v>
          </cell>
          <cell r="W2669">
            <v>14.56</v>
          </cell>
          <cell r="X2669">
            <v>0</v>
          </cell>
          <cell r="Y2669">
            <v>0</v>
          </cell>
          <cell r="Z2669">
            <v>0</v>
          </cell>
          <cell r="AA2669">
            <v>0</v>
          </cell>
          <cell r="AB2669">
            <v>0</v>
          </cell>
          <cell r="AC2669">
            <v>0</v>
          </cell>
          <cell r="AD2669">
            <v>0</v>
          </cell>
        </row>
        <row r="2670">
          <cell r="B2670" t="str">
            <v>KITSAP CO-UNREGULATEDROLLOFFRORENT20DRECY</v>
          </cell>
          <cell r="J2670" t="str">
            <v>RORENT20DRECY</v>
          </cell>
          <cell r="K2670" t="str">
            <v>ROLL OFF RENT DAILY-RECYL</v>
          </cell>
          <cell r="S2670">
            <v>0</v>
          </cell>
          <cell r="T2670">
            <v>0</v>
          </cell>
          <cell r="U2670">
            <v>0</v>
          </cell>
          <cell r="V2670">
            <v>0</v>
          </cell>
          <cell r="W2670">
            <v>540.9</v>
          </cell>
          <cell r="X2670">
            <v>0</v>
          </cell>
          <cell r="Y2670">
            <v>0</v>
          </cell>
          <cell r="Z2670">
            <v>0</v>
          </cell>
          <cell r="AA2670">
            <v>0</v>
          </cell>
          <cell r="AB2670">
            <v>0</v>
          </cell>
          <cell r="AC2670">
            <v>0</v>
          </cell>
          <cell r="AD2670">
            <v>0</v>
          </cell>
        </row>
        <row r="2671">
          <cell r="B2671" t="str">
            <v>KITSAP CO-UNREGULATEDROLLOFFRECYHAUL</v>
          </cell>
          <cell r="J2671" t="str">
            <v>RECYHAUL</v>
          </cell>
          <cell r="K2671" t="str">
            <v>ROLL OFF RECYCLE HAUL</v>
          </cell>
          <cell r="S2671">
            <v>0</v>
          </cell>
          <cell r="T2671">
            <v>0</v>
          </cell>
          <cell r="U2671">
            <v>0</v>
          </cell>
          <cell r="V2671">
            <v>0</v>
          </cell>
          <cell r="W2671">
            <v>194.96</v>
          </cell>
          <cell r="X2671">
            <v>0</v>
          </cell>
          <cell r="Y2671">
            <v>0</v>
          </cell>
          <cell r="Z2671">
            <v>0</v>
          </cell>
          <cell r="AA2671">
            <v>0</v>
          </cell>
          <cell r="AB2671">
            <v>0</v>
          </cell>
          <cell r="AC2671">
            <v>0</v>
          </cell>
          <cell r="AD2671">
            <v>0</v>
          </cell>
        </row>
        <row r="2672">
          <cell r="B2672" t="str">
            <v>KITSAP CO-UNREGULATEDSURCFUEL-RECY MASON</v>
          </cell>
          <cell r="J2672" t="str">
            <v>FUEL-RECY MASON</v>
          </cell>
          <cell r="K2672" t="str">
            <v>FUEL &amp; MATERIAL SURCHARGE</v>
          </cell>
          <cell r="S2672">
            <v>0</v>
          </cell>
          <cell r="T2672">
            <v>0</v>
          </cell>
          <cell r="U2672">
            <v>0</v>
          </cell>
          <cell r="V2672">
            <v>0</v>
          </cell>
          <cell r="W2672">
            <v>0</v>
          </cell>
          <cell r="X2672">
            <v>0</v>
          </cell>
          <cell r="Y2672">
            <v>0</v>
          </cell>
          <cell r="Z2672">
            <v>0</v>
          </cell>
          <cell r="AA2672">
            <v>0</v>
          </cell>
          <cell r="AB2672">
            <v>0</v>
          </cell>
          <cell r="AC2672">
            <v>0</v>
          </cell>
          <cell r="AD2672">
            <v>0</v>
          </cell>
        </row>
        <row r="2673">
          <cell r="B2673" t="str">
            <v>KITSAP CO-UNREGULATEDTAXESSALES TAX</v>
          </cell>
          <cell r="J2673" t="str">
            <v>SALES TAX</v>
          </cell>
          <cell r="K2673" t="str">
            <v>8.5% Sales Tax</v>
          </cell>
          <cell r="S2673">
            <v>0</v>
          </cell>
          <cell r="T2673">
            <v>0</v>
          </cell>
          <cell r="U2673">
            <v>0</v>
          </cell>
          <cell r="V2673">
            <v>0</v>
          </cell>
          <cell r="W2673">
            <v>4.5999999999999996</v>
          </cell>
          <cell r="X2673">
            <v>0</v>
          </cell>
          <cell r="Y2673">
            <v>0</v>
          </cell>
          <cell r="Z2673">
            <v>0</v>
          </cell>
          <cell r="AA2673">
            <v>0</v>
          </cell>
          <cell r="AB2673">
            <v>0</v>
          </cell>
          <cell r="AC2673">
            <v>0</v>
          </cell>
          <cell r="AD2673">
            <v>0</v>
          </cell>
        </row>
        <row r="2674">
          <cell r="B2674" t="str">
            <v>KITSAP CO-UNREGULATEDTAXESSALES TAX</v>
          </cell>
          <cell r="J2674" t="str">
            <v>SALES TAX</v>
          </cell>
          <cell r="K2674" t="str">
            <v>8.5% Sales Tax</v>
          </cell>
          <cell r="S2674">
            <v>0</v>
          </cell>
          <cell r="T2674">
            <v>0</v>
          </cell>
          <cell r="U2674">
            <v>0</v>
          </cell>
          <cell r="V2674">
            <v>0</v>
          </cell>
          <cell r="W2674">
            <v>45.99</v>
          </cell>
          <cell r="X2674">
            <v>0</v>
          </cell>
          <cell r="Y2674">
            <v>0</v>
          </cell>
          <cell r="Z2674">
            <v>0</v>
          </cell>
          <cell r="AA2674">
            <v>0</v>
          </cell>
          <cell r="AB2674">
            <v>0</v>
          </cell>
          <cell r="AC2674">
            <v>0</v>
          </cell>
          <cell r="AD2674">
            <v>0</v>
          </cell>
        </row>
        <row r="2675">
          <cell r="B2675" t="str">
            <v>MASON CO-REGULATEDACCOUNTING ADJUSTMENTSFINCHG</v>
          </cell>
          <cell r="J2675" t="str">
            <v>FINCHG</v>
          </cell>
          <cell r="K2675" t="str">
            <v>LATE FEE</v>
          </cell>
          <cell r="S2675">
            <v>0</v>
          </cell>
          <cell r="T2675">
            <v>0</v>
          </cell>
          <cell r="U2675">
            <v>0</v>
          </cell>
          <cell r="V2675">
            <v>0</v>
          </cell>
          <cell r="W2675">
            <v>415.57</v>
          </cell>
          <cell r="X2675">
            <v>0</v>
          </cell>
          <cell r="Y2675">
            <v>0</v>
          </cell>
          <cell r="Z2675">
            <v>0</v>
          </cell>
          <cell r="AA2675">
            <v>0</v>
          </cell>
          <cell r="AB2675">
            <v>0</v>
          </cell>
          <cell r="AC2675">
            <v>0</v>
          </cell>
          <cell r="AD2675">
            <v>0</v>
          </cell>
        </row>
        <row r="2676">
          <cell r="B2676" t="str">
            <v xml:space="preserve">MASON CO-REGULATEDACCOUNTING ADJUSTMENTSBD </v>
          </cell>
          <cell r="J2676" t="str">
            <v xml:space="preserve">BD </v>
          </cell>
          <cell r="K2676" t="str">
            <v>W\O BAD DEBT</v>
          </cell>
          <cell r="S2676">
            <v>0</v>
          </cell>
          <cell r="T2676">
            <v>0</v>
          </cell>
          <cell r="U2676">
            <v>0</v>
          </cell>
          <cell r="V2676">
            <v>0</v>
          </cell>
          <cell r="W2676">
            <v>-2450.19</v>
          </cell>
          <cell r="X2676">
            <v>0</v>
          </cell>
          <cell r="Y2676">
            <v>0</v>
          </cell>
          <cell r="Z2676">
            <v>0</v>
          </cell>
          <cell r="AA2676">
            <v>0</v>
          </cell>
          <cell r="AB2676">
            <v>0</v>
          </cell>
          <cell r="AC2676">
            <v>0</v>
          </cell>
          <cell r="AD2676">
            <v>0</v>
          </cell>
        </row>
        <row r="2677">
          <cell r="B2677" t="str">
            <v>MASON CO-REGULATEDACCOUNTING ADJUSTMENTSBDR</v>
          </cell>
          <cell r="J2677" t="str">
            <v>BDR</v>
          </cell>
          <cell r="K2677" t="str">
            <v>BAD DEBT RECOVERY</v>
          </cell>
          <cell r="S2677">
            <v>0</v>
          </cell>
          <cell r="T2677">
            <v>0</v>
          </cell>
          <cell r="U2677">
            <v>0</v>
          </cell>
          <cell r="V2677">
            <v>0</v>
          </cell>
          <cell r="W2677">
            <v>268.64</v>
          </cell>
          <cell r="X2677">
            <v>0</v>
          </cell>
          <cell r="Y2677">
            <v>0</v>
          </cell>
          <cell r="Z2677">
            <v>0</v>
          </cell>
          <cell r="AA2677">
            <v>0</v>
          </cell>
          <cell r="AB2677">
            <v>0</v>
          </cell>
          <cell r="AC2677">
            <v>0</v>
          </cell>
          <cell r="AD2677">
            <v>0</v>
          </cell>
        </row>
        <row r="2678">
          <cell r="B2678" t="str">
            <v>MASON CO-REGULATEDACCOUNTING ADJUSTMENTSMM</v>
          </cell>
          <cell r="J2678" t="str">
            <v>MM</v>
          </cell>
          <cell r="K2678" t="str">
            <v>MOVE MONEY</v>
          </cell>
          <cell r="S2678">
            <v>0</v>
          </cell>
          <cell r="T2678">
            <v>0</v>
          </cell>
          <cell r="U2678">
            <v>0</v>
          </cell>
          <cell r="V2678">
            <v>0</v>
          </cell>
          <cell r="W2678">
            <v>-176.02</v>
          </cell>
          <cell r="X2678">
            <v>0</v>
          </cell>
          <cell r="Y2678">
            <v>0</v>
          </cell>
          <cell r="Z2678">
            <v>0</v>
          </cell>
          <cell r="AA2678">
            <v>0</v>
          </cell>
          <cell r="AB2678">
            <v>0</v>
          </cell>
          <cell r="AC2678">
            <v>0</v>
          </cell>
          <cell r="AD2678">
            <v>0</v>
          </cell>
        </row>
        <row r="2679">
          <cell r="B2679" t="str">
            <v>MASON CO-REGULATEDACCOUNTING ADJUSTMENTSNSF FEES</v>
          </cell>
          <cell r="J2679" t="str">
            <v>NSF FEES</v>
          </cell>
          <cell r="K2679" t="str">
            <v>RETURNED CHECK FEE</v>
          </cell>
          <cell r="S2679">
            <v>0</v>
          </cell>
          <cell r="T2679">
            <v>0</v>
          </cell>
          <cell r="U2679">
            <v>0</v>
          </cell>
          <cell r="V2679">
            <v>0</v>
          </cell>
          <cell r="W2679">
            <v>43.1</v>
          </cell>
          <cell r="X2679">
            <v>0</v>
          </cell>
          <cell r="Y2679">
            <v>0</v>
          </cell>
          <cell r="Z2679">
            <v>0</v>
          </cell>
          <cell r="AA2679">
            <v>0</v>
          </cell>
          <cell r="AB2679">
            <v>0</v>
          </cell>
          <cell r="AC2679">
            <v>0</v>
          </cell>
          <cell r="AD2679">
            <v>0</v>
          </cell>
        </row>
        <row r="2680">
          <cell r="B2680" t="str">
            <v>MASON CO-REGULATEDACCOUNTING ADJUSTMENTSREFUND</v>
          </cell>
          <cell r="J2680" t="str">
            <v>REFUND</v>
          </cell>
          <cell r="K2680" t="str">
            <v>REFUND</v>
          </cell>
          <cell r="S2680">
            <v>0</v>
          </cell>
          <cell r="T2680">
            <v>0</v>
          </cell>
          <cell r="U2680">
            <v>0</v>
          </cell>
          <cell r="V2680">
            <v>0</v>
          </cell>
          <cell r="W2680">
            <v>309.08</v>
          </cell>
          <cell r="X2680">
            <v>0</v>
          </cell>
          <cell r="Y2680">
            <v>0</v>
          </cell>
          <cell r="Z2680">
            <v>0</v>
          </cell>
          <cell r="AA2680">
            <v>0</v>
          </cell>
          <cell r="AB2680">
            <v>0</v>
          </cell>
          <cell r="AC2680">
            <v>0</v>
          </cell>
          <cell r="AD2680">
            <v>0</v>
          </cell>
        </row>
        <row r="2681">
          <cell r="B2681" t="str">
            <v>MASON CO-REGULATEDACCOUNTING ADJUSTMENTSRETCK-LB</v>
          </cell>
          <cell r="J2681" t="str">
            <v>RETCK-LB</v>
          </cell>
          <cell r="K2681" t="str">
            <v>RETURNED CHECK - LOCKBOX</v>
          </cell>
          <cell r="S2681">
            <v>0</v>
          </cell>
          <cell r="T2681">
            <v>0</v>
          </cell>
          <cell r="U2681">
            <v>0</v>
          </cell>
          <cell r="V2681">
            <v>0</v>
          </cell>
          <cell r="W2681">
            <v>40</v>
          </cell>
          <cell r="X2681">
            <v>0</v>
          </cell>
          <cell r="Y2681">
            <v>0</v>
          </cell>
          <cell r="Z2681">
            <v>0</v>
          </cell>
          <cell r="AA2681">
            <v>0</v>
          </cell>
          <cell r="AB2681">
            <v>0</v>
          </cell>
          <cell r="AC2681">
            <v>0</v>
          </cell>
          <cell r="AD2681">
            <v>0</v>
          </cell>
        </row>
        <row r="2682">
          <cell r="B2682" t="str">
            <v>MASON CO-REGULATEDACCOUNTING ADJUSTMENTSWO</v>
          </cell>
          <cell r="J2682" t="str">
            <v>WO</v>
          </cell>
          <cell r="K2682" t="str">
            <v>SMALL BALANCE WRITE OFF</v>
          </cell>
          <cell r="S2682">
            <v>0</v>
          </cell>
          <cell r="T2682">
            <v>0</v>
          </cell>
          <cell r="U2682">
            <v>0</v>
          </cell>
          <cell r="V2682">
            <v>0</v>
          </cell>
          <cell r="W2682">
            <v>-0.24</v>
          </cell>
          <cell r="X2682">
            <v>0</v>
          </cell>
          <cell r="Y2682">
            <v>0</v>
          </cell>
          <cell r="Z2682">
            <v>0</v>
          </cell>
          <cell r="AA2682">
            <v>0</v>
          </cell>
          <cell r="AB2682">
            <v>0</v>
          </cell>
          <cell r="AC2682">
            <v>0</v>
          </cell>
          <cell r="AD2682">
            <v>0</v>
          </cell>
        </row>
        <row r="2683">
          <cell r="B2683" t="str">
            <v>MASON CO-REGULATEDACCOUNTING ADJUSTMENTSFINCHG</v>
          </cell>
          <cell r="J2683" t="str">
            <v>FINCHG</v>
          </cell>
          <cell r="K2683" t="str">
            <v>LATE FEE</v>
          </cell>
          <cell r="S2683">
            <v>0</v>
          </cell>
          <cell r="T2683">
            <v>0</v>
          </cell>
          <cell r="U2683">
            <v>0</v>
          </cell>
          <cell r="V2683">
            <v>0</v>
          </cell>
          <cell r="W2683">
            <v>147.12</v>
          </cell>
          <cell r="X2683">
            <v>0</v>
          </cell>
          <cell r="Y2683">
            <v>0</v>
          </cell>
          <cell r="Z2683">
            <v>0</v>
          </cell>
          <cell r="AA2683">
            <v>0</v>
          </cell>
          <cell r="AB2683">
            <v>0</v>
          </cell>
          <cell r="AC2683">
            <v>0</v>
          </cell>
          <cell r="AD2683">
            <v>0</v>
          </cell>
        </row>
        <row r="2684">
          <cell r="B2684" t="str">
            <v xml:space="preserve">MASON CO-REGULATEDACCOUNTING ADJUSTMENTSBD </v>
          </cell>
          <cell r="J2684" t="str">
            <v xml:space="preserve">BD </v>
          </cell>
          <cell r="K2684" t="str">
            <v>W\O BAD DEBT</v>
          </cell>
          <cell r="S2684">
            <v>0</v>
          </cell>
          <cell r="T2684">
            <v>0</v>
          </cell>
          <cell r="U2684">
            <v>0</v>
          </cell>
          <cell r="V2684">
            <v>0</v>
          </cell>
          <cell r="W2684">
            <v>-40.32</v>
          </cell>
          <cell r="X2684">
            <v>0</v>
          </cell>
          <cell r="Y2684">
            <v>0</v>
          </cell>
          <cell r="Z2684">
            <v>0</v>
          </cell>
          <cell r="AA2684">
            <v>0</v>
          </cell>
          <cell r="AB2684">
            <v>0</v>
          </cell>
          <cell r="AC2684">
            <v>0</v>
          </cell>
          <cell r="AD2684">
            <v>0</v>
          </cell>
        </row>
        <row r="2685">
          <cell r="B2685" t="str">
            <v>MASON CO-REGULATEDACCOUNTING ADJUSTMENTSFINCHG</v>
          </cell>
          <cell r="J2685" t="str">
            <v>FINCHG</v>
          </cell>
          <cell r="K2685" t="str">
            <v>LATE FEE</v>
          </cell>
          <cell r="S2685">
            <v>0</v>
          </cell>
          <cell r="T2685">
            <v>0</v>
          </cell>
          <cell r="U2685">
            <v>0</v>
          </cell>
          <cell r="V2685">
            <v>0</v>
          </cell>
          <cell r="W2685">
            <v>-6.81</v>
          </cell>
          <cell r="X2685">
            <v>0</v>
          </cell>
          <cell r="Y2685">
            <v>0</v>
          </cell>
          <cell r="Z2685">
            <v>0</v>
          </cell>
          <cell r="AA2685">
            <v>0</v>
          </cell>
          <cell r="AB2685">
            <v>0</v>
          </cell>
          <cell r="AC2685">
            <v>0</v>
          </cell>
          <cell r="AD2685">
            <v>0</v>
          </cell>
        </row>
        <row r="2686">
          <cell r="B2686" t="str">
            <v>MASON CO-REGULATEDACCOUNTING ADJUSTMENTSMM</v>
          </cell>
          <cell r="J2686" t="str">
            <v>MM</v>
          </cell>
          <cell r="K2686" t="str">
            <v>MOVE MONEY</v>
          </cell>
          <cell r="S2686">
            <v>0</v>
          </cell>
          <cell r="T2686">
            <v>0</v>
          </cell>
          <cell r="U2686">
            <v>0</v>
          </cell>
          <cell r="V2686">
            <v>0</v>
          </cell>
          <cell r="W2686">
            <v>-953.56</v>
          </cell>
          <cell r="X2686">
            <v>0</v>
          </cell>
          <cell r="Y2686">
            <v>0</v>
          </cell>
          <cell r="Z2686">
            <v>0</v>
          </cell>
          <cell r="AA2686">
            <v>0</v>
          </cell>
          <cell r="AB2686">
            <v>0</v>
          </cell>
          <cell r="AC2686">
            <v>0</v>
          </cell>
          <cell r="AD2686">
            <v>0</v>
          </cell>
        </row>
        <row r="2687">
          <cell r="B2687" t="str">
            <v>MASON CO-REGULATEDACCOUNTING ADJUSTMENTSNSF FEES</v>
          </cell>
          <cell r="J2687" t="str">
            <v>NSF FEES</v>
          </cell>
          <cell r="K2687" t="str">
            <v>RETURNED CHECK FEE</v>
          </cell>
          <cell r="S2687">
            <v>0</v>
          </cell>
          <cell r="T2687">
            <v>0</v>
          </cell>
          <cell r="U2687">
            <v>0</v>
          </cell>
          <cell r="V2687">
            <v>0</v>
          </cell>
          <cell r="W2687">
            <v>21.55</v>
          </cell>
          <cell r="X2687">
            <v>0</v>
          </cell>
          <cell r="Y2687">
            <v>0</v>
          </cell>
          <cell r="Z2687">
            <v>0</v>
          </cell>
          <cell r="AA2687">
            <v>0</v>
          </cell>
          <cell r="AB2687">
            <v>0</v>
          </cell>
          <cell r="AC2687">
            <v>0</v>
          </cell>
          <cell r="AD2687">
            <v>0</v>
          </cell>
        </row>
        <row r="2688">
          <cell r="B2688" t="str">
            <v>MASON CO-REGULATEDACCOUNTING ADJUSTMENTSREFUND</v>
          </cell>
          <cell r="J2688" t="str">
            <v>REFUND</v>
          </cell>
          <cell r="K2688" t="str">
            <v>REFUND</v>
          </cell>
          <cell r="S2688">
            <v>0</v>
          </cell>
          <cell r="T2688">
            <v>0</v>
          </cell>
          <cell r="U2688">
            <v>0</v>
          </cell>
          <cell r="V2688">
            <v>0</v>
          </cell>
          <cell r="W2688">
            <v>879.11</v>
          </cell>
          <cell r="X2688">
            <v>0</v>
          </cell>
          <cell r="Y2688">
            <v>0</v>
          </cell>
          <cell r="Z2688">
            <v>0</v>
          </cell>
          <cell r="AA2688">
            <v>0</v>
          </cell>
          <cell r="AB2688">
            <v>0</v>
          </cell>
          <cell r="AC2688">
            <v>0</v>
          </cell>
          <cell r="AD2688">
            <v>0</v>
          </cell>
        </row>
        <row r="2689">
          <cell r="B2689" t="str">
            <v>MASON CO-REGULATEDACCOUNTING ADJUSTMENTSRETCK-LB</v>
          </cell>
          <cell r="J2689" t="str">
            <v>RETCK-LB</v>
          </cell>
          <cell r="K2689" t="str">
            <v>RETURNED CHECK - LOCKBOX</v>
          </cell>
          <cell r="S2689">
            <v>0</v>
          </cell>
          <cell r="T2689">
            <v>0</v>
          </cell>
          <cell r="U2689">
            <v>0</v>
          </cell>
          <cell r="V2689">
            <v>0</v>
          </cell>
          <cell r="W2689">
            <v>25</v>
          </cell>
          <cell r="X2689">
            <v>0</v>
          </cell>
          <cell r="Y2689">
            <v>0</v>
          </cell>
          <cell r="Z2689">
            <v>0</v>
          </cell>
          <cell r="AA2689">
            <v>0</v>
          </cell>
          <cell r="AB2689">
            <v>0</v>
          </cell>
          <cell r="AC2689">
            <v>0</v>
          </cell>
          <cell r="AD2689">
            <v>0</v>
          </cell>
        </row>
        <row r="2690">
          <cell r="B2690" t="str">
            <v>MASON CO-REGULATEDACCOUNTING ADJUSTMENTSWO</v>
          </cell>
          <cell r="J2690" t="str">
            <v>WO</v>
          </cell>
          <cell r="K2690" t="str">
            <v>SMALL BALANCE WRITE OFF</v>
          </cell>
          <cell r="S2690">
            <v>0</v>
          </cell>
          <cell r="T2690">
            <v>0</v>
          </cell>
          <cell r="U2690">
            <v>0</v>
          </cell>
          <cell r="V2690">
            <v>0</v>
          </cell>
          <cell r="W2690">
            <v>-0.01</v>
          </cell>
          <cell r="X2690">
            <v>0</v>
          </cell>
          <cell r="Y2690">
            <v>0</v>
          </cell>
          <cell r="Z2690">
            <v>0</v>
          </cell>
          <cell r="AA2690">
            <v>0</v>
          </cell>
          <cell r="AB2690">
            <v>0</v>
          </cell>
          <cell r="AC2690">
            <v>0</v>
          </cell>
          <cell r="AD2690">
            <v>0</v>
          </cell>
        </row>
        <row r="2691">
          <cell r="B2691" t="str">
            <v>MASON CO-REGULATEDCOMMERCIAL  FRONTLOADWLKNRW2RECY</v>
          </cell>
          <cell r="J2691" t="str">
            <v>WLKNRW2RECY</v>
          </cell>
          <cell r="K2691" t="str">
            <v>WALK IN OVER 25 ADDITIONA</v>
          </cell>
          <cell r="S2691">
            <v>0</v>
          </cell>
          <cell r="T2691">
            <v>0</v>
          </cell>
          <cell r="U2691">
            <v>0</v>
          </cell>
          <cell r="V2691">
            <v>0</v>
          </cell>
          <cell r="W2691">
            <v>39.799999999999997</v>
          </cell>
          <cell r="X2691">
            <v>0</v>
          </cell>
          <cell r="Y2691">
            <v>0</v>
          </cell>
          <cell r="Z2691">
            <v>0</v>
          </cell>
          <cell r="AA2691">
            <v>0</v>
          </cell>
          <cell r="AB2691">
            <v>0</v>
          </cell>
          <cell r="AC2691">
            <v>0</v>
          </cell>
          <cell r="AD2691">
            <v>0</v>
          </cell>
        </row>
        <row r="2692">
          <cell r="B2692" t="str">
            <v>MASON CO-REGULATEDCOMMERCIAL  FRONTLOADWLKNRE1RECYMA</v>
          </cell>
          <cell r="J2692" t="str">
            <v>WLKNRE1RECYMA</v>
          </cell>
          <cell r="K2692" t="str">
            <v>WALK IN 5-25FT EOW-RECYCL</v>
          </cell>
          <cell r="S2692">
            <v>0</v>
          </cell>
          <cell r="T2692">
            <v>0</v>
          </cell>
          <cell r="U2692">
            <v>0</v>
          </cell>
          <cell r="V2692">
            <v>0</v>
          </cell>
          <cell r="W2692">
            <v>6.3</v>
          </cell>
          <cell r="X2692">
            <v>0</v>
          </cell>
          <cell r="Y2692">
            <v>0</v>
          </cell>
          <cell r="Z2692">
            <v>0</v>
          </cell>
          <cell r="AA2692">
            <v>0</v>
          </cell>
          <cell r="AB2692">
            <v>0</v>
          </cell>
          <cell r="AC2692">
            <v>0</v>
          </cell>
          <cell r="AD2692">
            <v>0</v>
          </cell>
        </row>
        <row r="2693">
          <cell r="B2693" t="str">
            <v>MASON CO-REGULATEDCOMMERCIAL  FRONTLOADWLKNRM1RECYMA</v>
          </cell>
          <cell r="J2693" t="str">
            <v>WLKNRM1RECYMA</v>
          </cell>
          <cell r="K2693" t="str">
            <v>WALK IN 5-25FT MONTHLY-RE</v>
          </cell>
          <cell r="S2693">
            <v>0</v>
          </cell>
          <cell r="T2693">
            <v>0</v>
          </cell>
          <cell r="U2693">
            <v>0</v>
          </cell>
          <cell r="V2693">
            <v>0</v>
          </cell>
          <cell r="W2693">
            <v>1.1599999999999999</v>
          </cell>
          <cell r="X2693">
            <v>0</v>
          </cell>
          <cell r="Y2693">
            <v>0</v>
          </cell>
          <cell r="Z2693">
            <v>0</v>
          </cell>
          <cell r="AA2693">
            <v>0</v>
          </cell>
          <cell r="AB2693">
            <v>0</v>
          </cell>
          <cell r="AC2693">
            <v>0</v>
          </cell>
          <cell r="AD2693">
            <v>0</v>
          </cell>
        </row>
        <row r="2694">
          <cell r="B2694" t="str">
            <v>MASON CO-REGULATEDCOMMERCIAL  FRONTLOADWLKNRW2RECYMA</v>
          </cell>
          <cell r="J2694" t="str">
            <v>WLKNRW2RECYMA</v>
          </cell>
          <cell r="K2694" t="str">
            <v>WALK IN OVER 25 ADDITIONA</v>
          </cell>
          <cell r="S2694">
            <v>0</v>
          </cell>
          <cell r="T2694">
            <v>0</v>
          </cell>
          <cell r="U2694">
            <v>0</v>
          </cell>
          <cell r="V2694">
            <v>0</v>
          </cell>
          <cell r="W2694">
            <v>0.34</v>
          </cell>
          <cell r="X2694">
            <v>0</v>
          </cell>
          <cell r="Y2694">
            <v>0</v>
          </cell>
          <cell r="Z2694">
            <v>0</v>
          </cell>
          <cell r="AA2694">
            <v>0</v>
          </cell>
          <cell r="AB2694">
            <v>0</v>
          </cell>
          <cell r="AC2694">
            <v>0</v>
          </cell>
          <cell r="AD2694">
            <v>0</v>
          </cell>
        </row>
        <row r="2695">
          <cell r="B2695" t="str">
            <v>MASON CO-REGULATEDCOMMERCIAL - REARLOADUNLOCKREF</v>
          </cell>
          <cell r="J2695" t="str">
            <v>UNLOCKREF</v>
          </cell>
          <cell r="K2695" t="str">
            <v>UNLOCK / UNLATCH REFUSE</v>
          </cell>
          <cell r="S2695">
            <v>0</v>
          </cell>
          <cell r="T2695">
            <v>0</v>
          </cell>
          <cell r="U2695">
            <v>0</v>
          </cell>
          <cell r="V2695">
            <v>0</v>
          </cell>
          <cell r="W2695">
            <v>7.59</v>
          </cell>
          <cell r="X2695">
            <v>0</v>
          </cell>
          <cell r="Y2695">
            <v>0</v>
          </cell>
          <cell r="Z2695">
            <v>0</v>
          </cell>
          <cell r="AA2695">
            <v>0</v>
          </cell>
          <cell r="AB2695">
            <v>0</v>
          </cell>
          <cell r="AC2695">
            <v>0</v>
          </cell>
          <cell r="AD2695">
            <v>0</v>
          </cell>
        </row>
        <row r="2696">
          <cell r="B2696" t="str">
            <v>MASON CO-REGULATEDCOMMERCIAL - REARLOADR1.5YDEK</v>
          </cell>
          <cell r="J2696" t="str">
            <v>R1.5YDEK</v>
          </cell>
          <cell r="K2696" t="str">
            <v>1.5 YD 1X EOW</v>
          </cell>
          <cell r="S2696">
            <v>0</v>
          </cell>
          <cell r="T2696">
            <v>0</v>
          </cell>
          <cell r="U2696">
            <v>0</v>
          </cell>
          <cell r="V2696">
            <v>0</v>
          </cell>
          <cell r="W2696">
            <v>358.6</v>
          </cell>
          <cell r="X2696">
            <v>0</v>
          </cell>
          <cell r="Y2696">
            <v>0</v>
          </cell>
          <cell r="Z2696">
            <v>0</v>
          </cell>
          <cell r="AA2696">
            <v>0</v>
          </cell>
          <cell r="AB2696">
            <v>0</v>
          </cell>
          <cell r="AC2696">
            <v>0</v>
          </cell>
          <cell r="AD2696">
            <v>0</v>
          </cell>
        </row>
        <row r="2697">
          <cell r="B2697" t="str">
            <v>MASON CO-REGULATEDCOMMERCIAL - REARLOADR1.5YDEM</v>
          </cell>
          <cell r="J2697" t="str">
            <v>R1.5YDEM</v>
          </cell>
          <cell r="K2697" t="str">
            <v>1.5 YD 1X EOW</v>
          </cell>
          <cell r="S2697">
            <v>0</v>
          </cell>
          <cell r="T2697">
            <v>0</v>
          </cell>
          <cell r="U2697">
            <v>0</v>
          </cell>
          <cell r="V2697">
            <v>0</v>
          </cell>
          <cell r="W2697">
            <v>7964.79</v>
          </cell>
          <cell r="X2697">
            <v>0</v>
          </cell>
          <cell r="Y2697">
            <v>0</v>
          </cell>
          <cell r="Z2697">
            <v>0</v>
          </cell>
          <cell r="AA2697">
            <v>0</v>
          </cell>
          <cell r="AB2697">
            <v>0</v>
          </cell>
          <cell r="AC2697">
            <v>0</v>
          </cell>
          <cell r="AD2697">
            <v>0</v>
          </cell>
        </row>
        <row r="2698">
          <cell r="B2698" t="str">
            <v>MASON CO-REGULATEDCOMMERCIAL - REARLOADR1.5YDRENTM</v>
          </cell>
          <cell r="J2698" t="str">
            <v>R1.5YDRENTM</v>
          </cell>
          <cell r="K2698" t="str">
            <v>1.5YD CONTAINER RENT-MTH</v>
          </cell>
          <cell r="S2698">
            <v>0</v>
          </cell>
          <cell r="T2698">
            <v>0</v>
          </cell>
          <cell r="U2698">
            <v>0</v>
          </cell>
          <cell r="V2698">
            <v>0</v>
          </cell>
          <cell r="W2698">
            <v>2647.66</v>
          </cell>
          <cell r="X2698">
            <v>0</v>
          </cell>
          <cell r="Y2698">
            <v>0</v>
          </cell>
          <cell r="Z2698">
            <v>0</v>
          </cell>
          <cell r="AA2698">
            <v>0</v>
          </cell>
          <cell r="AB2698">
            <v>0</v>
          </cell>
          <cell r="AC2698">
            <v>0</v>
          </cell>
          <cell r="AD2698">
            <v>0</v>
          </cell>
        </row>
        <row r="2699">
          <cell r="B2699" t="str">
            <v>MASON CO-REGULATEDCOMMERCIAL - REARLOADR1.5YDRENTTM</v>
          </cell>
          <cell r="J2699" t="str">
            <v>R1.5YDRENTTM</v>
          </cell>
          <cell r="K2699" t="str">
            <v>1.5 YD TEMP CONT RENT MON</v>
          </cell>
          <cell r="S2699">
            <v>0</v>
          </cell>
          <cell r="T2699">
            <v>0</v>
          </cell>
          <cell r="U2699">
            <v>0</v>
          </cell>
          <cell r="V2699">
            <v>0</v>
          </cell>
          <cell r="W2699">
            <v>48.36</v>
          </cell>
          <cell r="X2699">
            <v>0</v>
          </cell>
          <cell r="Y2699">
            <v>0</v>
          </cell>
          <cell r="Z2699">
            <v>0</v>
          </cell>
          <cell r="AA2699">
            <v>0</v>
          </cell>
          <cell r="AB2699">
            <v>0</v>
          </cell>
          <cell r="AC2699">
            <v>0</v>
          </cell>
          <cell r="AD2699">
            <v>0</v>
          </cell>
        </row>
        <row r="2700">
          <cell r="B2700" t="str">
            <v>MASON CO-REGULATEDCOMMERCIAL - REARLOADR1.5YDWM</v>
          </cell>
          <cell r="J2700" t="str">
            <v>R1.5YDWM</v>
          </cell>
          <cell r="K2700" t="str">
            <v>1.5 YD 1X WEEKLY</v>
          </cell>
          <cell r="S2700">
            <v>0</v>
          </cell>
          <cell r="T2700">
            <v>0</v>
          </cell>
          <cell r="U2700">
            <v>0</v>
          </cell>
          <cell r="V2700">
            <v>0</v>
          </cell>
          <cell r="W2700">
            <v>6261.27</v>
          </cell>
          <cell r="X2700">
            <v>0</v>
          </cell>
          <cell r="Y2700">
            <v>0</v>
          </cell>
          <cell r="Z2700">
            <v>0</v>
          </cell>
          <cell r="AA2700">
            <v>0</v>
          </cell>
          <cell r="AB2700">
            <v>0</v>
          </cell>
          <cell r="AC2700">
            <v>0</v>
          </cell>
          <cell r="AD2700">
            <v>0</v>
          </cell>
        </row>
        <row r="2701">
          <cell r="B2701" t="str">
            <v>MASON CO-REGULATEDCOMMERCIAL - REARLOADR1YDEM</v>
          </cell>
          <cell r="J2701" t="str">
            <v>R1YDEM</v>
          </cell>
          <cell r="K2701" t="str">
            <v>1 YD 1X EOW</v>
          </cell>
          <cell r="S2701">
            <v>0</v>
          </cell>
          <cell r="T2701">
            <v>0</v>
          </cell>
          <cell r="U2701">
            <v>0</v>
          </cell>
          <cell r="V2701">
            <v>0</v>
          </cell>
          <cell r="W2701">
            <v>666.36</v>
          </cell>
          <cell r="X2701">
            <v>0</v>
          </cell>
          <cell r="Y2701">
            <v>0</v>
          </cell>
          <cell r="Z2701">
            <v>0</v>
          </cell>
          <cell r="AA2701">
            <v>0</v>
          </cell>
          <cell r="AB2701">
            <v>0</v>
          </cell>
          <cell r="AC2701">
            <v>0</v>
          </cell>
          <cell r="AD2701">
            <v>0</v>
          </cell>
        </row>
        <row r="2702">
          <cell r="B2702" t="str">
            <v>MASON CO-REGULATEDCOMMERCIAL - REARLOADR1YDRENTM</v>
          </cell>
          <cell r="J2702" t="str">
            <v>R1YDRENTM</v>
          </cell>
          <cell r="K2702" t="str">
            <v>1YD CONTAINER RENT-MTHLY</v>
          </cell>
          <cell r="S2702">
            <v>0</v>
          </cell>
          <cell r="T2702">
            <v>0</v>
          </cell>
          <cell r="U2702">
            <v>0</v>
          </cell>
          <cell r="V2702">
            <v>0</v>
          </cell>
          <cell r="W2702">
            <v>160.93</v>
          </cell>
          <cell r="X2702">
            <v>0</v>
          </cell>
          <cell r="Y2702">
            <v>0</v>
          </cell>
          <cell r="Z2702">
            <v>0</v>
          </cell>
          <cell r="AA2702">
            <v>0</v>
          </cell>
          <cell r="AB2702">
            <v>0</v>
          </cell>
          <cell r="AC2702">
            <v>0</v>
          </cell>
          <cell r="AD2702">
            <v>0</v>
          </cell>
        </row>
        <row r="2703">
          <cell r="B2703" t="str">
            <v>MASON CO-REGULATEDCOMMERCIAL - REARLOADR1YDWM</v>
          </cell>
          <cell r="J2703" t="str">
            <v>R1YDWM</v>
          </cell>
          <cell r="K2703" t="str">
            <v>1 YD 1X WEEKLY</v>
          </cell>
          <cell r="S2703">
            <v>0</v>
          </cell>
          <cell r="T2703">
            <v>0</v>
          </cell>
          <cell r="U2703">
            <v>0</v>
          </cell>
          <cell r="V2703">
            <v>0</v>
          </cell>
          <cell r="W2703">
            <v>147.74</v>
          </cell>
          <cell r="X2703">
            <v>0</v>
          </cell>
          <cell r="Y2703">
            <v>0</v>
          </cell>
          <cell r="Z2703">
            <v>0</v>
          </cell>
          <cell r="AA2703">
            <v>0</v>
          </cell>
          <cell r="AB2703">
            <v>0</v>
          </cell>
          <cell r="AC2703">
            <v>0</v>
          </cell>
          <cell r="AD2703">
            <v>0</v>
          </cell>
        </row>
        <row r="2704">
          <cell r="B2704" t="str">
            <v>MASON CO-REGULATEDCOMMERCIAL - REARLOADR2YDEK</v>
          </cell>
          <cell r="J2704" t="str">
            <v>R2YDEK</v>
          </cell>
          <cell r="K2704" t="str">
            <v>2 YD 1X EOW</v>
          </cell>
          <cell r="S2704">
            <v>0</v>
          </cell>
          <cell r="T2704">
            <v>0</v>
          </cell>
          <cell r="U2704">
            <v>0</v>
          </cell>
          <cell r="V2704">
            <v>0</v>
          </cell>
          <cell r="W2704">
            <v>187.8</v>
          </cell>
          <cell r="X2704">
            <v>0</v>
          </cell>
          <cell r="Y2704">
            <v>0</v>
          </cell>
          <cell r="Z2704">
            <v>0</v>
          </cell>
          <cell r="AA2704">
            <v>0</v>
          </cell>
          <cell r="AB2704">
            <v>0</v>
          </cell>
          <cell r="AC2704">
            <v>0</v>
          </cell>
          <cell r="AD2704">
            <v>0</v>
          </cell>
        </row>
        <row r="2705">
          <cell r="B2705" t="str">
            <v>MASON CO-REGULATEDCOMMERCIAL - REARLOADR2YDEM</v>
          </cell>
          <cell r="J2705" t="str">
            <v>R2YDEM</v>
          </cell>
          <cell r="K2705" t="str">
            <v>2 YD 1X EOW</v>
          </cell>
          <cell r="S2705">
            <v>0</v>
          </cell>
          <cell r="T2705">
            <v>0</v>
          </cell>
          <cell r="U2705">
            <v>0</v>
          </cell>
          <cell r="V2705">
            <v>0</v>
          </cell>
          <cell r="W2705">
            <v>5707.42</v>
          </cell>
          <cell r="X2705">
            <v>0</v>
          </cell>
          <cell r="Y2705">
            <v>0</v>
          </cell>
          <cell r="Z2705">
            <v>0</v>
          </cell>
          <cell r="AA2705">
            <v>0</v>
          </cell>
          <cell r="AB2705">
            <v>0</v>
          </cell>
          <cell r="AC2705">
            <v>0</v>
          </cell>
          <cell r="AD2705">
            <v>0</v>
          </cell>
        </row>
        <row r="2706">
          <cell r="B2706" t="str">
            <v>MASON CO-REGULATEDCOMMERCIAL - REARLOADR2YDRENTM</v>
          </cell>
          <cell r="J2706" t="str">
            <v>R2YDRENTM</v>
          </cell>
          <cell r="K2706" t="str">
            <v>2YD CONTAINER RENT-MTHLY</v>
          </cell>
          <cell r="S2706">
            <v>0</v>
          </cell>
          <cell r="T2706">
            <v>0</v>
          </cell>
          <cell r="U2706">
            <v>0</v>
          </cell>
          <cell r="V2706">
            <v>0</v>
          </cell>
          <cell r="W2706">
            <v>4547.83</v>
          </cell>
          <cell r="X2706">
            <v>0</v>
          </cell>
          <cell r="Y2706">
            <v>0</v>
          </cell>
          <cell r="Z2706">
            <v>0</v>
          </cell>
          <cell r="AA2706">
            <v>0</v>
          </cell>
          <cell r="AB2706">
            <v>0</v>
          </cell>
          <cell r="AC2706">
            <v>0</v>
          </cell>
          <cell r="AD2706">
            <v>0</v>
          </cell>
        </row>
        <row r="2707">
          <cell r="B2707" t="str">
            <v>MASON CO-REGULATEDCOMMERCIAL - REARLOADR2YDRENTT</v>
          </cell>
          <cell r="J2707" t="str">
            <v>R2YDRENTT</v>
          </cell>
          <cell r="K2707" t="str">
            <v>2YD TEMP CONTAINER RENT</v>
          </cell>
          <cell r="S2707">
            <v>0</v>
          </cell>
          <cell r="T2707">
            <v>0</v>
          </cell>
          <cell r="U2707">
            <v>0</v>
          </cell>
          <cell r="V2707">
            <v>0</v>
          </cell>
          <cell r="W2707">
            <v>11.69</v>
          </cell>
          <cell r="X2707">
            <v>0</v>
          </cell>
          <cell r="Y2707">
            <v>0</v>
          </cell>
          <cell r="Z2707">
            <v>0</v>
          </cell>
          <cell r="AA2707">
            <v>0</v>
          </cell>
          <cell r="AB2707">
            <v>0</v>
          </cell>
          <cell r="AC2707">
            <v>0</v>
          </cell>
          <cell r="AD2707">
            <v>0</v>
          </cell>
        </row>
        <row r="2708">
          <cell r="B2708" t="str">
            <v>MASON CO-REGULATEDCOMMERCIAL - REARLOADR2YDRENTTM</v>
          </cell>
          <cell r="J2708" t="str">
            <v>R2YDRENTTM</v>
          </cell>
          <cell r="K2708" t="str">
            <v>2 YD TEMP CONT RENT MONTH</v>
          </cell>
          <cell r="S2708">
            <v>0</v>
          </cell>
          <cell r="T2708">
            <v>0</v>
          </cell>
          <cell r="U2708">
            <v>0</v>
          </cell>
          <cell r="V2708">
            <v>0</v>
          </cell>
          <cell r="W2708">
            <v>82.52</v>
          </cell>
          <cell r="X2708">
            <v>0</v>
          </cell>
          <cell r="Y2708">
            <v>0</v>
          </cell>
          <cell r="Z2708">
            <v>0</v>
          </cell>
          <cell r="AA2708">
            <v>0</v>
          </cell>
          <cell r="AB2708">
            <v>0</v>
          </cell>
          <cell r="AC2708">
            <v>0</v>
          </cell>
          <cell r="AD2708">
            <v>0</v>
          </cell>
        </row>
        <row r="2709">
          <cell r="B2709" t="str">
            <v>MASON CO-REGULATEDCOMMERCIAL - REARLOADR2YDWK</v>
          </cell>
          <cell r="J2709" t="str">
            <v>R2YDWK</v>
          </cell>
          <cell r="K2709" t="str">
            <v>2 YD 1X WEEKLY</v>
          </cell>
          <cell r="S2709">
            <v>0</v>
          </cell>
          <cell r="T2709">
            <v>0</v>
          </cell>
          <cell r="U2709">
            <v>0</v>
          </cell>
          <cell r="V2709">
            <v>0</v>
          </cell>
          <cell r="W2709">
            <v>93.9</v>
          </cell>
          <cell r="X2709">
            <v>0</v>
          </cell>
          <cell r="Y2709">
            <v>0</v>
          </cell>
          <cell r="Z2709">
            <v>0</v>
          </cell>
          <cell r="AA2709">
            <v>0</v>
          </cell>
          <cell r="AB2709">
            <v>0</v>
          </cell>
          <cell r="AC2709">
            <v>0</v>
          </cell>
          <cell r="AD2709">
            <v>0</v>
          </cell>
        </row>
        <row r="2710">
          <cell r="B2710" t="str">
            <v>MASON CO-REGULATEDCOMMERCIAL - REARLOADR2YDWM</v>
          </cell>
          <cell r="J2710" t="str">
            <v>R2YDWM</v>
          </cell>
          <cell r="K2710" t="str">
            <v>2 YD 1X WEEKLY</v>
          </cell>
          <cell r="S2710">
            <v>0</v>
          </cell>
          <cell r="T2710">
            <v>0</v>
          </cell>
          <cell r="U2710">
            <v>0</v>
          </cell>
          <cell r="V2710">
            <v>0</v>
          </cell>
          <cell r="W2710">
            <v>28065.55</v>
          </cell>
          <cell r="X2710">
            <v>0</v>
          </cell>
          <cell r="Y2710">
            <v>0</v>
          </cell>
          <cell r="Z2710">
            <v>0</v>
          </cell>
          <cell r="AA2710">
            <v>0</v>
          </cell>
          <cell r="AB2710">
            <v>0</v>
          </cell>
          <cell r="AC2710">
            <v>0</v>
          </cell>
          <cell r="AD2710">
            <v>0</v>
          </cell>
        </row>
        <row r="2711">
          <cell r="B2711" t="str">
            <v>MASON CO-REGULATEDCOMMERCIAL - REARLOADUNLOCKREF</v>
          </cell>
          <cell r="J2711" t="str">
            <v>UNLOCKREF</v>
          </cell>
          <cell r="K2711" t="str">
            <v>UNLOCK / UNLATCH REFUSE</v>
          </cell>
          <cell r="S2711">
            <v>0</v>
          </cell>
          <cell r="T2711">
            <v>0</v>
          </cell>
          <cell r="U2711">
            <v>0</v>
          </cell>
          <cell r="V2711">
            <v>0</v>
          </cell>
          <cell r="W2711">
            <v>264.14</v>
          </cell>
          <cell r="X2711">
            <v>0</v>
          </cell>
          <cell r="Y2711">
            <v>0</v>
          </cell>
          <cell r="Z2711">
            <v>0</v>
          </cell>
          <cell r="AA2711">
            <v>0</v>
          </cell>
          <cell r="AB2711">
            <v>0</v>
          </cell>
          <cell r="AC2711">
            <v>0</v>
          </cell>
          <cell r="AD2711">
            <v>0</v>
          </cell>
        </row>
        <row r="2712">
          <cell r="B2712" t="str">
            <v>MASON CO-REGULATEDCOMMERCIAL - REARLOADCDELC</v>
          </cell>
          <cell r="J2712" t="str">
            <v>CDELC</v>
          </cell>
          <cell r="K2712" t="str">
            <v>CONTAINER DELIVERY CHARGE</v>
          </cell>
          <cell r="S2712">
            <v>0</v>
          </cell>
          <cell r="T2712">
            <v>0</v>
          </cell>
          <cell r="U2712">
            <v>0</v>
          </cell>
          <cell r="V2712">
            <v>0</v>
          </cell>
          <cell r="W2712">
            <v>1107</v>
          </cell>
          <cell r="X2712">
            <v>0</v>
          </cell>
          <cell r="Y2712">
            <v>0</v>
          </cell>
          <cell r="Z2712">
            <v>0</v>
          </cell>
          <cell r="AA2712">
            <v>0</v>
          </cell>
          <cell r="AB2712">
            <v>0</v>
          </cell>
          <cell r="AC2712">
            <v>0</v>
          </cell>
          <cell r="AD2712">
            <v>0</v>
          </cell>
        </row>
        <row r="2713">
          <cell r="B2713" t="str">
            <v>MASON CO-REGULATEDCOMMERCIAL - REARLOADCEXYD</v>
          </cell>
          <cell r="J2713" t="str">
            <v>CEXYD</v>
          </cell>
          <cell r="K2713" t="str">
            <v>CMML EXTRA YARDAGE</v>
          </cell>
          <cell r="S2713">
            <v>0</v>
          </cell>
          <cell r="T2713">
            <v>0</v>
          </cell>
          <cell r="U2713">
            <v>0</v>
          </cell>
          <cell r="V2713">
            <v>0</v>
          </cell>
          <cell r="W2713">
            <v>815.36</v>
          </cell>
          <cell r="X2713">
            <v>0</v>
          </cell>
          <cell r="Y2713">
            <v>0</v>
          </cell>
          <cell r="Z2713">
            <v>0</v>
          </cell>
          <cell r="AA2713">
            <v>0</v>
          </cell>
          <cell r="AB2713">
            <v>0</v>
          </cell>
          <cell r="AC2713">
            <v>0</v>
          </cell>
          <cell r="AD2713">
            <v>0</v>
          </cell>
        </row>
        <row r="2714">
          <cell r="B2714" t="str">
            <v>MASON CO-REGULATEDCOMMERCIAL - REARLOADCOMCAN</v>
          </cell>
          <cell r="J2714" t="str">
            <v>COMCAN</v>
          </cell>
          <cell r="K2714" t="str">
            <v>COMMERCIAL CAN EXTRA</v>
          </cell>
          <cell r="S2714">
            <v>0</v>
          </cell>
          <cell r="T2714">
            <v>0</v>
          </cell>
          <cell r="U2714">
            <v>0</v>
          </cell>
          <cell r="V2714">
            <v>0</v>
          </cell>
          <cell r="W2714">
            <v>641.16</v>
          </cell>
          <cell r="X2714">
            <v>0</v>
          </cell>
          <cell r="Y2714">
            <v>0</v>
          </cell>
          <cell r="Z2714">
            <v>0</v>
          </cell>
          <cell r="AA2714">
            <v>0</v>
          </cell>
          <cell r="AB2714">
            <v>0</v>
          </cell>
          <cell r="AC2714">
            <v>0</v>
          </cell>
          <cell r="AD2714">
            <v>0</v>
          </cell>
        </row>
        <row r="2715">
          <cell r="B2715" t="str">
            <v>MASON CO-REGULATEDCOMMERCIAL - REARLOADR1.5YDPU</v>
          </cell>
          <cell r="J2715" t="str">
            <v>R1.5YDPU</v>
          </cell>
          <cell r="K2715" t="str">
            <v>1.5YD CONTAINER PICKUP</v>
          </cell>
          <cell r="S2715">
            <v>0</v>
          </cell>
          <cell r="T2715">
            <v>0</v>
          </cell>
          <cell r="U2715">
            <v>0</v>
          </cell>
          <cell r="V2715">
            <v>0</v>
          </cell>
          <cell r="W2715">
            <v>282.60000000000002</v>
          </cell>
          <cell r="X2715">
            <v>0</v>
          </cell>
          <cell r="Y2715">
            <v>0</v>
          </cell>
          <cell r="Z2715">
            <v>0</v>
          </cell>
          <cell r="AA2715">
            <v>0</v>
          </cell>
          <cell r="AB2715">
            <v>0</v>
          </cell>
          <cell r="AC2715">
            <v>0</v>
          </cell>
          <cell r="AD2715">
            <v>0</v>
          </cell>
        </row>
        <row r="2716">
          <cell r="B2716" t="str">
            <v>MASON CO-REGULATEDCOMMERCIAL - REARLOADR2YDPU</v>
          </cell>
          <cell r="J2716" t="str">
            <v>R2YDPU</v>
          </cell>
          <cell r="K2716" t="str">
            <v>2YD CONTAINER PICKUP</v>
          </cell>
          <cell r="S2716">
            <v>0</v>
          </cell>
          <cell r="T2716">
            <v>0</v>
          </cell>
          <cell r="U2716">
            <v>0</v>
          </cell>
          <cell r="V2716">
            <v>0</v>
          </cell>
          <cell r="W2716">
            <v>448.2</v>
          </cell>
          <cell r="X2716">
            <v>0</v>
          </cell>
          <cell r="Y2716">
            <v>0</v>
          </cell>
          <cell r="Z2716">
            <v>0</v>
          </cell>
          <cell r="AA2716">
            <v>0</v>
          </cell>
          <cell r="AB2716">
            <v>0</v>
          </cell>
          <cell r="AC2716">
            <v>0</v>
          </cell>
          <cell r="AD2716">
            <v>0</v>
          </cell>
        </row>
        <row r="2717">
          <cell r="B2717" t="str">
            <v>MASON CO-REGULATEDCOMMERCIAL - REARLOADR2YDRENTM</v>
          </cell>
          <cell r="J2717" t="str">
            <v>R2YDRENTM</v>
          </cell>
          <cell r="K2717" t="str">
            <v>2YD CONTAINER RENT-MTHLY</v>
          </cell>
          <cell r="S2717">
            <v>0</v>
          </cell>
          <cell r="T2717">
            <v>0</v>
          </cell>
          <cell r="U2717">
            <v>0</v>
          </cell>
          <cell r="V2717">
            <v>0</v>
          </cell>
          <cell r="W2717">
            <v>-1.38</v>
          </cell>
          <cell r="X2717">
            <v>0</v>
          </cell>
          <cell r="Y2717">
            <v>0</v>
          </cell>
          <cell r="Z2717">
            <v>0</v>
          </cell>
          <cell r="AA2717">
            <v>0</v>
          </cell>
          <cell r="AB2717">
            <v>0</v>
          </cell>
          <cell r="AC2717">
            <v>0</v>
          </cell>
          <cell r="AD2717">
            <v>0</v>
          </cell>
        </row>
        <row r="2718">
          <cell r="B2718" t="str">
            <v>MASON CO-REGULATEDCOMMERCIAL - REARLOADROLLOUTOC</v>
          </cell>
          <cell r="J2718" t="str">
            <v>ROLLOUTOC</v>
          </cell>
          <cell r="K2718" t="str">
            <v>ROLL OUT</v>
          </cell>
          <cell r="S2718">
            <v>0</v>
          </cell>
          <cell r="T2718">
            <v>0</v>
          </cell>
          <cell r="U2718">
            <v>0</v>
          </cell>
          <cell r="V2718">
            <v>0</v>
          </cell>
          <cell r="W2718">
            <v>532.79999999999995</v>
          </cell>
          <cell r="X2718">
            <v>0</v>
          </cell>
          <cell r="Y2718">
            <v>0</v>
          </cell>
          <cell r="Z2718">
            <v>0</v>
          </cell>
          <cell r="AA2718">
            <v>0</v>
          </cell>
          <cell r="AB2718">
            <v>0</v>
          </cell>
          <cell r="AC2718">
            <v>0</v>
          </cell>
          <cell r="AD2718">
            <v>0</v>
          </cell>
        </row>
        <row r="2719">
          <cell r="B2719" t="str">
            <v>MASON CO-REGULATEDCOMMERCIAL - REARLOADUNLOCKREF</v>
          </cell>
          <cell r="J2719" t="str">
            <v>UNLOCKREF</v>
          </cell>
          <cell r="K2719" t="str">
            <v>UNLOCK / UNLATCH REFUSE</v>
          </cell>
          <cell r="S2719">
            <v>0</v>
          </cell>
          <cell r="T2719">
            <v>0</v>
          </cell>
          <cell r="U2719">
            <v>0</v>
          </cell>
          <cell r="V2719">
            <v>0</v>
          </cell>
          <cell r="W2719">
            <v>25.3</v>
          </cell>
          <cell r="X2719">
            <v>0</v>
          </cell>
          <cell r="Y2719">
            <v>0</v>
          </cell>
          <cell r="Z2719">
            <v>0</v>
          </cell>
          <cell r="AA2719">
            <v>0</v>
          </cell>
          <cell r="AB2719">
            <v>0</v>
          </cell>
          <cell r="AC2719">
            <v>0</v>
          </cell>
          <cell r="AD2719">
            <v>0</v>
          </cell>
        </row>
        <row r="2720">
          <cell r="B2720" t="str">
            <v>MASON CO-REGULATEDCOMMERCIAL RECYCLERECYRNBMA</v>
          </cell>
          <cell r="J2720" t="str">
            <v>RECYRNBMA</v>
          </cell>
          <cell r="K2720" t="str">
            <v>RECYCLE NO BIN MONTHLY AR</v>
          </cell>
          <cell r="S2720">
            <v>0</v>
          </cell>
          <cell r="T2720">
            <v>0</v>
          </cell>
          <cell r="U2720">
            <v>0</v>
          </cell>
          <cell r="V2720">
            <v>0</v>
          </cell>
          <cell r="W2720">
            <v>4.58</v>
          </cell>
          <cell r="X2720">
            <v>4.58</v>
          </cell>
          <cell r="Y2720">
            <v>0</v>
          </cell>
          <cell r="Z2720">
            <v>0</v>
          </cell>
          <cell r="AA2720">
            <v>0</v>
          </cell>
          <cell r="AB2720">
            <v>0</v>
          </cell>
          <cell r="AC2720">
            <v>0</v>
          </cell>
          <cell r="AD2720">
            <v>0</v>
          </cell>
        </row>
        <row r="2721">
          <cell r="B2721" t="str">
            <v>MASON CO-REGULATEDCOMMERCIAL RECYCLEWLKNRE1RECY</v>
          </cell>
          <cell r="J2721" t="str">
            <v>WLKNRE1RECY</v>
          </cell>
          <cell r="K2721" t="str">
            <v>WALK IN 5-25FT EOW-RECYCL</v>
          </cell>
          <cell r="S2721">
            <v>0</v>
          </cell>
          <cell r="T2721">
            <v>0</v>
          </cell>
          <cell r="U2721">
            <v>0</v>
          </cell>
          <cell r="V2721">
            <v>0</v>
          </cell>
          <cell r="W2721">
            <v>196.42</v>
          </cell>
          <cell r="X2721">
            <v>0</v>
          </cell>
          <cell r="Y2721">
            <v>0</v>
          </cell>
          <cell r="Z2721">
            <v>0</v>
          </cell>
          <cell r="AA2721">
            <v>0</v>
          </cell>
          <cell r="AB2721">
            <v>0</v>
          </cell>
          <cell r="AC2721">
            <v>0</v>
          </cell>
          <cell r="AD2721">
            <v>0</v>
          </cell>
        </row>
        <row r="2722">
          <cell r="B2722" t="str">
            <v>MASON CO-REGULATEDCOMMERCIAL RECYCLE96CRCOGE1</v>
          </cell>
          <cell r="J2722" t="str">
            <v>96CRCOGE1</v>
          </cell>
          <cell r="K2722" t="str">
            <v>96 COMMINGLE WG-EOW</v>
          </cell>
          <cell r="S2722">
            <v>0</v>
          </cell>
          <cell r="T2722">
            <v>0</v>
          </cell>
          <cell r="U2722">
            <v>0</v>
          </cell>
          <cell r="V2722">
            <v>0</v>
          </cell>
          <cell r="W2722">
            <v>21.65</v>
          </cell>
          <cell r="X2722">
            <v>0</v>
          </cell>
          <cell r="Y2722">
            <v>0</v>
          </cell>
          <cell r="Z2722">
            <v>0</v>
          </cell>
          <cell r="AA2722">
            <v>0</v>
          </cell>
          <cell r="AB2722">
            <v>0</v>
          </cell>
          <cell r="AC2722">
            <v>0</v>
          </cell>
          <cell r="AD2722">
            <v>0</v>
          </cell>
        </row>
        <row r="2723">
          <cell r="B2723" t="str">
            <v>MASON CO-REGULATEDCOMMERCIAL RECYCLE96CRCOGW1</v>
          </cell>
          <cell r="J2723" t="str">
            <v>96CRCOGW1</v>
          </cell>
          <cell r="K2723" t="str">
            <v>96 COMMINGLE WG-WEEKLY</v>
          </cell>
          <cell r="S2723">
            <v>0</v>
          </cell>
          <cell r="T2723">
            <v>0</v>
          </cell>
          <cell r="U2723">
            <v>0</v>
          </cell>
          <cell r="V2723">
            <v>0</v>
          </cell>
          <cell r="W2723">
            <v>28.23</v>
          </cell>
          <cell r="X2723">
            <v>0</v>
          </cell>
          <cell r="Y2723">
            <v>0</v>
          </cell>
          <cell r="Z2723">
            <v>0</v>
          </cell>
          <cell r="AA2723">
            <v>0</v>
          </cell>
          <cell r="AB2723">
            <v>0</v>
          </cell>
          <cell r="AC2723">
            <v>0</v>
          </cell>
          <cell r="AD2723">
            <v>0</v>
          </cell>
        </row>
        <row r="2724">
          <cell r="B2724" t="str">
            <v>MASON CO-REGULATEDCOMMERCIAL RECYCLE96CRCONGE1</v>
          </cell>
          <cell r="J2724" t="str">
            <v>96CRCONGE1</v>
          </cell>
          <cell r="K2724" t="str">
            <v>96 COMMINGLE NG-EOW</v>
          </cell>
          <cell r="S2724">
            <v>0</v>
          </cell>
          <cell r="T2724">
            <v>0</v>
          </cell>
          <cell r="U2724">
            <v>0</v>
          </cell>
          <cell r="V2724">
            <v>0</v>
          </cell>
          <cell r="W2724">
            <v>64.95</v>
          </cell>
          <cell r="X2724">
            <v>0</v>
          </cell>
          <cell r="Y2724">
            <v>0</v>
          </cell>
          <cell r="Z2724">
            <v>0</v>
          </cell>
          <cell r="AA2724">
            <v>0</v>
          </cell>
          <cell r="AB2724">
            <v>0</v>
          </cell>
          <cell r="AC2724">
            <v>0</v>
          </cell>
          <cell r="AD2724">
            <v>0</v>
          </cell>
        </row>
        <row r="2725">
          <cell r="B2725" t="str">
            <v>MASON CO-REGULATEDCOMMERCIAL RECYCLE96CRCONGM1</v>
          </cell>
          <cell r="J2725" t="str">
            <v>96CRCONGM1</v>
          </cell>
          <cell r="K2725" t="str">
            <v>96 COMMINGLE NG-MNTHLY</v>
          </cell>
          <cell r="S2725">
            <v>0</v>
          </cell>
          <cell r="T2725">
            <v>0</v>
          </cell>
          <cell r="U2725">
            <v>0</v>
          </cell>
          <cell r="V2725">
            <v>0</v>
          </cell>
          <cell r="W2725">
            <v>16.670000000000002</v>
          </cell>
          <cell r="X2725">
            <v>0</v>
          </cell>
          <cell r="Y2725">
            <v>0</v>
          </cell>
          <cell r="Z2725">
            <v>0</v>
          </cell>
          <cell r="AA2725">
            <v>0</v>
          </cell>
          <cell r="AB2725">
            <v>0</v>
          </cell>
          <cell r="AC2725">
            <v>0</v>
          </cell>
          <cell r="AD2725">
            <v>0</v>
          </cell>
        </row>
        <row r="2726">
          <cell r="B2726" t="str">
            <v>MASON CO-REGULATEDCOMMERCIAL RECYCLE96CRCONGW1</v>
          </cell>
          <cell r="J2726" t="str">
            <v>96CRCONGW1</v>
          </cell>
          <cell r="K2726" t="str">
            <v>96 COMMINGLE NG-WEEKLY</v>
          </cell>
          <cell r="S2726">
            <v>0</v>
          </cell>
          <cell r="T2726">
            <v>0</v>
          </cell>
          <cell r="U2726">
            <v>0</v>
          </cell>
          <cell r="V2726">
            <v>0</v>
          </cell>
          <cell r="W2726">
            <v>56.46</v>
          </cell>
          <cell r="X2726">
            <v>0</v>
          </cell>
          <cell r="Y2726">
            <v>0</v>
          </cell>
          <cell r="Z2726">
            <v>0</v>
          </cell>
          <cell r="AA2726">
            <v>0</v>
          </cell>
          <cell r="AB2726">
            <v>0</v>
          </cell>
          <cell r="AC2726">
            <v>0</v>
          </cell>
          <cell r="AD2726">
            <v>0</v>
          </cell>
        </row>
        <row r="2727">
          <cell r="B2727" t="str">
            <v>MASON CO-REGULATEDCOMMERCIAL RECYCLER2YDOCCW</v>
          </cell>
          <cell r="J2727" t="str">
            <v>R2YDOCCW</v>
          </cell>
          <cell r="K2727" t="str">
            <v>2YD OCC-WEEKLY</v>
          </cell>
          <cell r="S2727">
            <v>0</v>
          </cell>
          <cell r="T2727">
            <v>0</v>
          </cell>
          <cell r="U2727">
            <v>0</v>
          </cell>
          <cell r="V2727">
            <v>0</v>
          </cell>
          <cell r="W2727">
            <v>67.97</v>
          </cell>
          <cell r="X2727">
            <v>0</v>
          </cell>
          <cell r="Y2727">
            <v>0</v>
          </cell>
          <cell r="Z2727">
            <v>0</v>
          </cell>
          <cell r="AA2727">
            <v>0</v>
          </cell>
          <cell r="AB2727">
            <v>0</v>
          </cell>
          <cell r="AC2727">
            <v>0</v>
          </cell>
          <cell r="AD2727">
            <v>0</v>
          </cell>
        </row>
        <row r="2728">
          <cell r="B2728" t="str">
            <v>MASON CO-REGULATEDCOMMERCIAL RECYCLERECYCLERMA</v>
          </cell>
          <cell r="J2728" t="str">
            <v>RECYCLERMA</v>
          </cell>
          <cell r="K2728" t="str">
            <v>VALUE OF RECYCLEABLES</v>
          </cell>
          <cell r="S2728">
            <v>0</v>
          </cell>
          <cell r="T2728">
            <v>0</v>
          </cell>
          <cell r="U2728">
            <v>0</v>
          </cell>
          <cell r="V2728">
            <v>0</v>
          </cell>
          <cell r="W2728">
            <v>-997.87</v>
          </cell>
          <cell r="X2728">
            <v>0</v>
          </cell>
          <cell r="Y2728">
            <v>0</v>
          </cell>
          <cell r="Z2728">
            <v>0</v>
          </cell>
          <cell r="AA2728">
            <v>0</v>
          </cell>
          <cell r="AB2728">
            <v>0</v>
          </cell>
          <cell r="AC2728">
            <v>0</v>
          </cell>
          <cell r="AD2728">
            <v>0</v>
          </cell>
        </row>
        <row r="2729">
          <cell r="B2729" t="str">
            <v>MASON CO-REGULATEDCOMMERCIAL RECYCLERECYCRMA</v>
          </cell>
          <cell r="J2729" t="str">
            <v>RECYCRMA</v>
          </cell>
          <cell r="K2729" t="str">
            <v>RECYCLE MONTHLY ARREARS</v>
          </cell>
          <cell r="S2729">
            <v>0</v>
          </cell>
          <cell r="T2729">
            <v>0</v>
          </cell>
          <cell r="U2729">
            <v>0</v>
          </cell>
          <cell r="V2729">
            <v>0</v>
          </cell>
          <cell r="W2729">
            <v>4726.5600000000004</v>
          </cell>
          <cell r="X2729">
            <v>0</v>
          </cell>
          <cell r="Y2729">
            <v>0</v>
          </cell>
          <cell r="Z2729">
            <v>0</v>
          </cell>
          <cell r="AA2729">
            <v>0</v>
          </cell>
          <cell r="AB2729">
            <v>0</v>
          </cell>
          <cell r="AC2729">
            <v>0</v>
          </cell>
          <cell r="AD2729">
            <v>0</v>
          </cell>
        </row>
        <row r="2730">
          <cell r="B2730" t="str">
            <v>MASON CO-REGULATEDCOMMERCIAL RECYCLERECYONLYMA</v>
          </cell>
          <cell r="J2730" t="str">
            <v>RECYONLYMA</v>
          </cell>
          <cell r="K2730" t="str">
            <v>RECYCLE ONLY MOTNHLY ARRE</v>
          </cell>
          <cell r="S2730">
            <v>0</v>
          </cell>
          <cell r="T2730">
            <v>0</v>
          </cell>
          <cell r="U2730">
            <v>0</v>
          </cell>
          <cell r="V2730">
            <v>0</v>
          </cell>
          <cell r="W2730">
            <v>10.31</v>
          </cell>
          <cell r="X2730">
            <v>0</v>
          </cell>
          <cell r="Y2730">
            <v>0</v>
          </cell>
          <cell r="Z2730">
            <v>0</v>
          </cell>
          <cell r="AA2730">
            <v>0</v>
          </cell>
          <cell r="AB2730">
            <v>0</v>
          </cell>
          <cell r="AC2730">
            <v>0</v>
          </cell>
          <cell r="AD2730">
            <v>0</v>
          </cell>
        </row>
        <row r="2731">
          <cell r="B2731" t="str">
            <v>MASON CO-REGULATEDCOMMERCIAL RECYCLERECYRNBMA</v>
          </cell>
          <cell r="J2731" t="str">
            <v>RECYRNBMA</v>
          </cell>
          <cell r="K2731" t="str">
            <v>RECYCLE NO BIN MONTHLY AR</v>
          </cell>
          <cell r="S2731">
            <v>0</v>
          </cell>
          <cell r="T2731">
            <v>0</v>
          </cell>
          <cell r="U2731">
            <v>0</v>
          </cell>
          <cell r="V2731">
            <v>0</v>
          </cell>
          <cell r="W2731">
            <v>9.16</v>
          </cell>
          <cell r="X2731">
            <v>0</v>
          </cell>
          <cell r="Y2731">
            <v>0</v>
          </cell>
          <cell r="Z2731">
            <v>0</v>
          </cell>
          <cell r="AA2731">
            <v>0</v>
          </cell>
          <cell r="AB2731">
            <v>0</v>
          </cell>
          <cell r="AC2731">
            <v>0</v>
          </cell>
          <cell r="AD2731">
            <v>0</v>
          </cell>
        </row>
        <row r="2732">
          <cell r="B2732" t="str">
            <v>MASON CO-REGULATEDPAYMENTSCC-KOL</v>
          </cell>
          <cell r="J2732" t="str">
            <v>CC-KOL</v>
          </cell>
          <cell r="K2732" t="str">
            <v>ONLINE PAYMENT-CC</v>
          </cell>
          <cell r="S2732">
            <v>0</v>
          </cell>
          <cell r="T2732">
            <v>0</v>
          </cell>
          <cell r="U2732">
            <v>0</v>
          </cell>
          <cell r="V2732">
            <v>0</v>
          </cell>
          <cell r="W2732">
            <v>-66369.91</v>
          </cell>
          <cell r="X2732">
            <v>0</v>
          </cell>
          <cell r="Y2732">
            <v>0</v>
          </cell>
          <cell r="Z2732">
            <v>0</v>
          </cell>
          <cell r="AA2732">
            <v>0</v>
          </cell>
          <cell r="AB2732">
            <v>0</v>
          </cell>
          <cell r="AC2732">
            <v>0</v>
          </cell>
          <cell r="AD2732">
            <v>0</v>
          </cell>
        </row>
        <row r="2733">
          <cell r="B2733" t="str">
            <v>MASON CO-REGULATEDPAYMENTSCCREF-KOL</v>
          </cell>
          <cell r="J2733" t="str">
            <v>CCREF-KOL</v>
          </cell>
          <cell r="K2733" t="str">
            <v>CREDIT CARD REFUND</v>
          </cell>
          <cell r="S2733">
            <v>0</v>
          </cell>
          <cell r="T2733">
            <v>0</v>
          </cell>
          <cell r="U2733">
            <v>0</v>
          </cell>
          <cell r="V2733">
            <v>0</v>
          </cell>
          <cell r="W2733">
            <v>92.4</v>
          </cell>
          <cell r="X2733">
            <v>0</v>
          </cell>
          <cell r="Y2733">
            <v>0</v>
          </cell>
          <cell r="Z2733">
            <v>0</v>
          </cell>
          <cell r="AA2733">
            <v>0</v>
          </cell>
          <cell r="AB2733">
            <v>0</v>
          </cell>
          <cell r="AC2733">
            <v>0</v>
          </cell>
          <cell r="AD2733">
            <v>0</v>
          </cell>
        </row>
        <row r="2734">
          <cell r="B2734" t="str">
            <v>MASON CO-REGULATEDPAYMENTSPAY</v>
          </cell>
          <cell r="J2734" t="str">
            <v>PAY</v>
          </cell>
          <cell r="K2734" t="str">
            <v>PAYMENT-THANK YOU!</v>
          </cell>
          <cell r="S2734">
            <v>0</v>
          </cell>
          <cell r="T2734">
            <v>0</v>
          </cell>
          <cell r="U2734">
            <v>0</v>
          </cell>
          <cell r="V2734">
            <v>0</v>
          </cell>
          <cell r="W2734">
            <v>-8897.32</v>
          </cell>
          <cell r="X2734">
            <v>0</v>
          </cell>
          <cell r="Y2734">
            <v>0</v>
          </cell>
          <cell r="Z2734">
            <v>0</v>
          </cell>
          <cell r="AA2734">
            <v>0</v>
          </cell>
          <cell r="AB2734">
            <v>0</v>
          </cell>
          <cell r="AC2734">
            <v>0</v>
          </cell>
          <cell r="AD2734">
            <v>0</v>
          </cell>
        </row>
        <row r="2735">
          <cell r="B2735" t="str">
            <v>MASON CO-REGULATEDPAYMENTSPAY-CFREE</v>
          </cell>
          <cell r="J2735" t="str">
            <v>PAY-CFREE</v>
          </cell>
          <cell r="K2735" t="str">
            <v>PAYMENT-THANK YOU</v>
          </cell>
          <cell r="S2735">
            <v>0</v>
          </cell>
          <cell r="T2735">
            <v>0</v>
          </cell>
          <cell r="U2735">
            <v>0</v>
          </cell>
          <cell r="V2735">
            <v>0</v>
          </cell>
          <cell r="W2735">
            <v>-12192.13</v>
          </cell>
          <cell r="X2735">
            <v>0</v>
          </cell>
          <cell r="Y2735">
            <v>0</v>
          </cell>
          <cell r="Z2735">
            <v>0</v>
          </cell>
          <cell r="AA2735">
            <v>0</v>
          </cell>
          <cell r="AB2735">
            <v>0</v>
          </cell>
          <cell r="AC2735">
            <v>0</v>
          </cell>
          <cell r="AD2735">
            <v>0</v>
          </cell>
        </row>
        <row r="2736">
          <cell r="B2736" t="str">
            <v>MASON CO-REGULATEDPAYMENTSPAY-KOL</v>
          </cell>
          <cell r="J2736" t="str">
            <v>PAY-KOL</v>
          </cell>
          <cell r="K2736" t="str">
            <v>PAYMENT-THANK YOU - OL</v>
          </cell>
          <cell r="S2736">
            <v>0</v>
          </cell>
          <cell r="T2736">
            <v>0</v>
          </cell>
          <cell r="U2736">
            <v>0</v>
          </cell>
          <cell r="V2736">
            <v>0</v>
          </cell>
          <cell r="W2736">
            <v>-17404.689999999999</v>
          </cell>
          <cell r="X2736">
            <v>0</v>
          </cell>
          <cell r="Y2736">
            <v>0</v>
          </cell>
          <cell r="Z2736">
            <v>0</v>
          </cell>
          <cell r="AA2736">
            <v>0</v>
          </cell>
          <cell r="AB2736">
            <v>0</v>
          </cell>
          <cell r="AC2736">
            <v>0</v>
          </cell>
          <cell r="AD2736">
            <v>0</v>
          </cell>
        </row>
        <row r="2737">
          <cell r="B2737" t="str">
            <v>MASON CO-REGULATEDPAYMENTSPAY-ORCC</v>
          </cell>
          <cell r="J2737" t="str">
            <v>PAY-ORCC</v>
          </cell>
          <cell r="K2737" t="str">
            <v>ORCC PAYMENT</v>
          </cell>
          <cell r="S2737">
            <v>0</v>
          </cell>
          <cell r="T2737">
            <v>0</v>
          </cell>
          <cell r="U2737">
            <v>0</v>
          </cell>
          <cell r="V2737">
            <v>0</v>
          </cell>
          <cell r="W2737">
            <v>-179.23</v>
          </cell>
          <cell r="X2737">
            <v>0</v>
          </cell>
          <cell r="Y2737">
            <v>0</v>
          </cell>
          <cell r="Z2737">
            <v>0</v>
          </cell>
          <cell r="AA2737">
            <v>0</v>
          </cell>
          <cell r="AB2737">
            <v>0</v>
          </cell>
          <cell r="AC2737">
            <v>0</v>
          </cell>
          <cell r="AD2737">
            <v>0</v>
          </cell>
        </row>
        <row r="2738">
          <cell r="B2738" t="str">
            <v>MASON CO-REGULATEDPAYMENTSPAY-RPPS</v>
          </cell>
          <cell r="J2738" t="str">
            <v>PAY-RPPS</v>
          </cell>
          <cell r="K2738" t="str">
            <v>RPSS PAYMENT</v>
          </cell>
          <cell r="S2738">
            <v>0</v>
          </cell>
          <cell r="T2738">
            <v>0</v>
          </cell>
          <cell r="U2738">
            <v>0</v>
          </cell>
          <cell r="V2738">
            <v>0</v>
          </cell>
          <cell r="W2738">
            <v>-2042.71</v>
          </cell>
          <cell r="X2738">
            <v>0</v>
          </cell>
          <cell r="Y2738">
            <v>0</v>
          </cell>
          <cell r="Z2738">
            <v>0</v>
          </cell>
          <cell r="AA2738">
            <v>0</v>
          </cell>
          <cell r="AB2738">
            <v>0</v>
          </cell>
          <cell r="AC2738">
            <v>0</v>
          </cell>
          <cell r="AD2738">
            <v>0</v>
          </cell>
        </row>
        <row r="2739">
          <cell r="B2739" t="str">
            <v>MASON CO-REGULATEDPAYMENTSPAYL</v>
          </cell>
          <cell r="J2739" t="str">
            <v>PAYL</v>
          </cell>
          <cell r="K2739" t="str">
            <v>PAYMENT-THANK YOU!</v>
          </cell>
          <cell r="S2739">
            <v>0</v>
          </cell>
          <cell r="T2739">
            <v>0</v>
          </cell>
          <cell r="U2739">
            <v>0</v>
          </cell>
          <cell r="V2739">
            <v>0</v>
          </cell>
          <cell r="W2739">
            <v>-13067.36</v>
          </cell>
          <cell r="X2739">
            <v>0</v>
          </cell>
          <cell r="Y2739">
            <v>0</v>
          </cell>
          <cell r="Z2739">
            <v>0</v>
          </cell>
          <cell r="AA2739">
            <v>0</v>
          </cell>
          <cell r="AB2739">
            <v>0</v>
          </cell>
          <cell r="AC2739">
            <v>0</v>
          </cell>
          <cell r="AD2739">
            <v>0</v>
          </cell>
        </row>
        <row r="2740">
          <cell r="B2740" t="str">
            <v>MASON CO-REGULATEDPAYMENTSPAYMET</v>
          </cell>
          <cell r="J2740" t="str">
            <v>PAYMET</v>
          </cell>
          <cell r="K2740" t="str">
            <v>METAVANTE ONLINE PAYMENT</v>
          </cell>
          <cell r="S2740">
            <v>0</v>
          </cell>
          <cell r="T2740">
            <v>0</v>
          </cell>
          <cell r="U2740">
            <v>0</v>
          </cell>
          <cell r="V2740">
            <v>0</v>
          </cell>
          <cell r="W2740">
            <v>-2775.54</v>
          </cell>
          <cell r="X2740">
            <v>0</v>
          </cell>
          <cell r="Y2740">
            <v>0</v>
          </cell>
          <cell r="Z2740">
            <v>0</v>
          </cell>
          <cell r="AA2740">
            <v>0</v>
          </cell>
          <cell r="AB2740">
            <v>0</v>
          </cell>
          <cell r="AC2740">
            <v>0</v>
          </cell>
          <cell r="AD2740">
            <v>0</v>
          </cell>
        </row>
        <row r="2741">
          <cell r="B2741" t="str">
            <v>MASON CO-REGULATEDPAYMENTSRET-KOL</v>
          </cell>
          <cell r="J2741" t="str">
            <v>RET-KOL</v>
          </cell>
          <cell r="K2741" t="str">
            <v>ONLINE PAYMENT RETURN</v>
          </cell>
          <cell r="S2741">
            <v>0</v>
          </cell>
          <cell r="T2741">
            <v>0</v>
          </cell>
          <cell r="U2741">
            <v>0</v>
          </cell>
          <cell r="V2741">
            <v>0</v>
          </cell>
          <cell r="W2741">
            <v>491.68</v>
          </cell>
          <cell r="X2741">
            <v>0</v>
          </cell>
          <cell r="Y2741">
            <v>0</v>
          </cell>
          <cell r="Z2741">
            <v>0</v>
          </cell>
          <cell r="AA2741">
            <v>0</v>
          </cell>
          <cell r="AB2741">
            <v>0</v>
          </cell>
          <cell r="AC2741">
            <v>0</v>
          </cell>
          <cell r="AD2741">
            <v>0</v>
          </cell>
        </row>
        <row r="2742">
          <cell r="B2742" t="str">
            <v>MASON CO-REGULATEDPAYMENTSCC-KOL</v>
          </cell>
          <cell r="J2742" t="str">
            <v>CC-KOL</v>
          </cell>
          <cell r="K2742" t="str">
            <v>ONLINE PAYMENT-CC</v>
          </cell>
          <cell r="S2742">
            <v>0</v>
          </cell>
          <cell r="T2742">
            <v>0</v>
          </cell>
          <cell r="U2742">
            <v>0</v>
          </cell>
          <cell r="V2742">
            <v>0</v>
          </cell>
          <cell r="W2742">
            <v>-47338.44</v>
          </cell>
          <cell r="X2742">
            <v>0</v>
          </cell>
          <cell r="Y2742">
            <v>0</v>
          </cell>
          <cell r="Z2742">
            <v>0</v>
          </cell>
          <cell r="AA2742">
            <v>0</v>
          </cell>
          <cell r="AB2742">
            <v>0</v>
          </cell>
          <cell r="AC2742">
            <v>0</v>
          </cell>
          <cell r="AD2742">
            <v>0</v>
          </cell>
        </row>
        <row r="2743">
          <cell r="B2743" t="str">
            <v>MASON CO-REGULATEDPAYMENTSCCREF-KOL</v>
          </cell>
          <cell r="J2743" t="str">
            <v>CCREF-KOL</v>
          </cell>
          <cell r="K2743" t="str">
            <v>CREDIT CARD REFUND</v>
          </cell>
          <cell r="S2743">
            <v>0</v>
          </cell>
          <cell r="T2743">
            <v>0</v>
          </cell>
          <cell r="U2743">
            <v>0</v>
          </cell>
          <cell r="V2743">
            <v>0</v>
          </cell>
          <cell r="W2743">
            <v>3811.09</v>
          </cell>
          <cell r="X2743">
            <v>0</v>
          </cell>
          <cell r="Y2743">
            <v>0</v>
          </cell>
          <cell r="Z2743">
            <v>0</v>
          </cell>
          <cell r="AA2743">
            <v>0</v>
          </cell>
          <cell r="AB2743">
            <v>0</v>
          </cell>
          <cell r="AC2743">
            <v>0</v>
          </cell>
          <cell r="AD2743">
            <v>0</v>
          </cell>
        </row>
        <row r="2744">
          <cell r="B2744" t="str">
            <v>MASON CO-REGULATEDPAYMENTSPAY</v>
          </cell>
          <cell r="J2744" t="str">
            <v>PAY</v>
          </cell>
          <cell r="K2744" t="str">
            <v>PAYMENT-THANK YOU!</v>
          </cell>
          <cell r="S2744">
            <v>0</v>
          </cell>
          <cell r="T2744">
            <v>0</v>
          </cell>
          <cell r="U2744">
            <v>0</v>
          </cell>
          <cell r="V2744">
            <v>0</v>
          </cell>
          <cell r="W2744">
            <v>-42345.56</v>
          </cell>
          <cell r="X2744">
            <v>0</v>
          </cell>
          <cell r="Y2744">
            <v>0</v>
          </cell>
          <cell r="Z2744">
            <v>0</v>
          </cell>
          <cell r="AA2744">
            <v>0</v>
          </cell>
          <cell r="AB2744">
            <v>0</v>
          </cell>
          <cell r="AC2744">
            <v>0</v>
          </cell>
          <cell r="AD2744">
            <v>0</v>
          </cell>
        </row>
        <row r="2745">
          <cell r="B2745" t="str">
            <v>MASON CO-REGULATEDPAYMENTSPAY EFT</v>
          </cell>
          <cell r="J2745" t="str">
            <v>PAY EFT</v>
          </cell>
          <cell r="K2745" t="str">
            <v>ELECTRONIC PAYMENT</v>
          </cell>
          <cell r="S2745">
            <v>0</v>
          </cell>
          <cell r="T2745">
            <v>0</v>
          </cell>
          <cell r="U2745">
            <v>0</v>
          </cell>
          <cell r="V2745">
            <v>0</v>
          </cell>
          <cell r="W2745">
            <v>-3474.65</v>
          </cell>
          <cell r="X2745">
            <v>0</v>
          </cell>
          <cell r="Y2745">
            <v>0</v>
          </cell>
          <cell r="Z2745">
            <v>0</v>
          </cell>
          <cell r="AA2745">
            <v>0</v>
          </cell>
          <cell r="AB2745">
            <v>0</v>
          </cell>
          <cell r="AC2745">
            <v>0</v>
          </cell>
          <cell r="AD2745">
            <v>0</v>
          </cell>
        </row>
        <row r="2746">
          <cell r="B2746" t="str">
            <v>MASON CO-REGULATEDPAYMENTSPAY-CFREE</v>
          </cell>
          <cell r="J2746" t="str">
            <v>PAY-CFREE</v>
          </cell>
          <cell r="K2746" t="str">
            <v>PAYMENT-THANK YOU</v>
          </cell>
          <cell r="S2746">
            <v>0</v>
          </cell>
          <cell r="T2746">
            <v>0</v>
          </cell>
          <cell r="U2746">
            <v>0</v>
          </cell>
          <cell r="V2746">
            <v>0</v>
          </cell>
          <cell r="W2746">
            <v>-3251.71</v>
          </cell>
          <cell r="X2746">
            <v>0</v>
          </cell>
          <cell r="Y2746">
            <v>0</v>
          </cell>
          <cell r="Z2746">
            <v>0</v>
          </cell>
          <cell r="AA2746">
            <v>0</v>
          </cell>
          <cell r="AB2746">
            <v>0</v>
          </cell>
          <cell r="AC2746">
            <v>0</v>
          </cell>
          <cell r="AD2746">
            <v>0</v>
          </cell>
        </row>
        <row r="2747">
          <cell r="B2747" t="str">
            <v>MASON CO-REGULATEDPAYMENTSPAY-KOL</v>
          </cell>
          <cell r="J2747" t="str">
            <v>PAY-KOL</v>
          </cell>
          <cell r="K2747" t="str">
            <v>PAYMENT-THANK YOU - OL</v>
          </cell>
          <cell r="S2747">
            <v>0</v>
          </cell>
          <cell r="T2747">
            <v>0</v>
          </cell>
          <cell r="U2747">
            <v>0</v>
          </cell>
          <cell r="V2747">
            <v>0</v>
          </cell>
          <cell r="W2747">
            <v>-13346.98</v>
          </cell>
          <cell r="X2747">
            <v>0</v>
          </cell>
          <cell r="Y2747">
            <v>0</v>
          </cell>
          <cell r="Z2747">
            <v>0</v>
          </cell>
          <cell r="AA2747">
            <v>0</v>
          </cell>
          <cell r="AB2747">
            <v>0</v>
          </cell>
          <cell r="AC2747">
            <v>0</v>
          </cell>
          <cell r="AD2747">
            <v>0</v>
          </cell>
        </row>
        <row r="2748">
          <cell r="B2748" t="str">
            <v>MASON CO-REGULATEDPAYMENTSPAY-RPPS</v>
          </cell>
          <cell r="J2748" t="str">
            <v>PAY-RPPS</v>
          </cell>
          <cell r="K2748" t="str">
            <v>RPSS PAYMENT</v>
          </cell>
          <cell r="S2748">
            <v>0</v>
          </cell>
          <cell r="T2748">
            <v>0</v>
          </cell>
          <cell r="U2748">
            <v>0</v>
          </cell>
          <cell r="V2748">
            <v>0</v>
          </cell>
          <cell r="W2748">
            <v>-831.44</v>
          </cell>
          <cell r="X2748">
            <v>0</v>
          </cell>
          <cell r="Y2748">
            <v>0</v>
          </cell>
          <cell r="Z2748">
            <v>0</v>
          </cell>
          <cell r="AA2748">
            <v>0</v>
          </cell>
          <cell r="AB2748">
            <v>0</v>
          </cell>
          <cell r="AC2748">
            <v>0</v>
          </cell>
          <cell r="AD2748">
            <v>0</v>
          </cell>
        </row>
        <row r="2749">
          <cell r="B2749" t="str">
            <v>MASON CO-REGULATEDPAYMENTSPAYL</v>
          </cell>
          <cell r="J2749" t="str">
            <v>PAYL</v>
          </cell>
          <cell r="K2749" t="str">
            <v>PAYMENT-THANK YOU!</v>
          </cell>
          <cell r="S2749">
            <v>0</v>
          </cell>
          <cell r="T2749">
            <v>0</v>
          </cell>
          <cell r="U2749">
            <v>0</v>
          </cell>
          <cell r="V2749">
            <v>0</v>
          </cell>
          <cell r="W2749">
            <v>-27263.42</v>
          </cell>
          <cell r="X2749">
            <v>0</v>
          </cell>
          <cell r="Y2749">
            <v>0</v>
          </cell>
          <cell r="Z2749">
            <v>0</v>
          </cell>
          <cell r="AA2749">
            <v>0</v>
          </cell>
          <cell r="AB2749">
            <v>0</v>
          </cell>
          <cell r="AC2749">
            <v>0</v>
          </cell>
          <cell r="AD2749">
            <v>0</v>
          </cell>
        </row>
        <row r="2750">
          <cell r="B2750" t="str">
            <v>MASON CO-REGULATEDPAYMENTSPAYMET</v>
          </cell>
          <cell r="J2750" t="str">
            <v>PAYMET</v>
          </cell>
          <cell r="K2750" t="str">
            <v>METAVANTE ONLINE PAYMENT</v>
          </cell>
          <cell r="S2750">
            <v>0</v>
          </cell>
          <cell r="T2750">
            <v>0</v>
          </cell>
          <cell r="U2750">
            <v>0</v>
          </cell>
          <cell r="V2750">
            <v>0</v>
          </cell>
          <cell r="W2750">
            <v>-673.81</v>
          </cell>
          <cell r="X2750">
            <v>0</v>
          </cell>
          <cell r="Y2750">
            <v>0</v>
          </cell>
          <cell r="Z2750">
            <v>0</v>
          </cell>
          <cell r="AA2750">
            <v>0</v>
          </cell>
          <cell r="AB2750">
            <v>0</v>
          </cell>
          <cell r="AC2750">
            <v>0</v>
          </cell>
          <cell r="AD2750">
            <v>0</v>
          </cell>
        </row>
        <row r="2751">
          <cell r="B2751" t="str">
            <v>MASON CO-REGULATEDPAYMENTSRET-KOL</v>
          </cell>
          <cell r="J2751" t="str">
            <v>RET-KOL</v>
          </cell>
          <cell r="K2751" t="str">
            <v>ONLINE PAYMENT RETURN</v>
          </cell>
          <cell r="S2751">
            <v>0</v>
          </cell>
          <cell r="T2751">
            <v>0</v>
          </cell>
          <cell r="U2751">
            <v>0</v>
          </cell>
          <cell r="V2751">
            <v>0</v>
          </cell>
          <cell r="W2751">
            <v>7.23</v>
          </cell>
          <cell r="X2751">
            <v>0</v>
          </cell>
          <cell r="Y2751">
            <v>0</v>
          </cell>
          <cell r="Z2751">
            <v>0</v>
          </cell>
          <cell r="AA2751">
            <v>0</v>
          </cell>
          <cell r="AB2751">
            <v>0</v>
          </cell>
          <cell r="AC2751">
            <v>0</v>
          </cell>
          <cell r="AD2751">
            <v>0</v>
          </cell>
        </row>
        <row r="2752">
          <cell r="B2752" t="str">
            <v>MASON CO-REGULATEDRESIDENTIAL20RW1</v>
          </cell>
          <cell r="J2752" t="str">
            <v>20RW1</v>
          </cell>
          <cell r="K2752" t="str">
            <v>1-20 GAL CAN WEEKLY SVC</v>
          </cell>
          <cell r="S2752">
            <v>0</v>
          </cell>
          <cell r="T2752">
            <v>0</v>
          </cell>
          <cell r="U2752">
            <v>0</v>
          </cell>
          <cell r="V2752">
            <v>0</v>
          </cell>
          <cell r="W2752">
            <v>163.71</v>
          </cell>
          <cell r="X2752">
            <v>163.71</v>
          </cell>
          <cell r="Y2752">
            <v>0</v>
          </cell>
          <cell r="Z2752">
            <v>0</v>
          </cell>
          <cell r="AA2752">
            <v>0</v>
          </cell>
          <cell r="AB2752">
            <v>0</v>
          </cell>
          <cell r="AC2752">
            <v>0</v>
          </cell>
          <cell r="AD2752">
            <v>0</v>
          </cell>
        </row>
        <row r="2753">
          <cell r="B2753" t="str">
            <v>MASON CO-REGULATEDRESIDENTIAL32RE1</v>
          </cell>
          <cell r="J2753" t="str">
            <v>32RE1</v>
          </cell>
          <cell r="K2753" t="str">
            <v>1-32 GAL CAN-EOW SVC</v>
          </cell>
          <cell r="S2753">
            <v>0</v>
          </cell>
          <cell r="T2753">
            <v>0</v>
          </cell>
          <cell r="U2753">
            <v>0</v>
          </cell>
          <cell r="V2753">
            <v>0</v>
          </cell>
          <cell r="W2753">
            <v>9.02</v>
          </cell>
          <cell r="X2753">
            <v>9.02</v>
          </cell>
          <cell r="Y2753">
            <v>0</v>
          </cell>
          <cell r="Z2753">
            <v>0</v>
          </cell>
          <cell r="AA2753">
            <v>0</v>
          </cell>
          <cell r="AB2753">
            <v>0</v>
          </cell>
          <cell r="AC2753">
            <v>0</v>
          </cell>
          <cell r="AD2753">
            <v>0</v>
          </cell>
        </row>
        <row r="2754">
          <cell r="B2754" t="str">
            <v>MASON CO-REGULATEDRESIDENTIAL32RE2</v>
          </cell>
          <cell r="J2754" t="str">
            <v>32RE2</v>
          </cell>
          <cell r="K2754" t="str">
            <v>2-32 GAL CAN-EOW SVC</v>
          </cell>
          <cell r="S2754">
            <v>0</v>
          </cell>
          <cell r="T2754">
            <v>0</v>
          </cell>
          <cell r="U2754">
            <v>0</v>
          </cell>
          <cell r="V2754">
            <v>0</v>
          </cell>
          <cell r="W2754">
            <v>14.48</v>
          </cell>
          <cell r="X2754">
            <v>14.48</v>
          </cell>
          <cell r="Y2754">
            <v>0</v>
          </cell>
          <cell r="Z2754">
            <v>0</v>
          </cell>
          <cell r="AA2754">
            <v>0</v>
          </cell>
          <cell r="AB2754">
            <v>0</v>
          </cell>
          <cell r="AC2754">
            <v>0</v>
          </cell>
          <cell r="AD2754">
            <v>0</v>
          </cell>
        </row>
        <row r="2755">
          <cell r="B2755" t="str">
            <v>MASON CO-REGULATEDRESIDENTIAL32RM1</v>
          </cell>
          <cell r="J2755" t="str">
            <v>32RM1</v>
          </cell>
          <cell r="K2755" t="str">
            <v>1-32 GAL CAN-MONTHLY SVC</v>
          </cell>
          <cell r="S2755">
            <v>0</v>
          </cell>
          <cell r="T2755">
            <v>0</v>
          </cell>
          <cell r="U2755">
            <v>0</v>
          </cell>
          <cell r="V2755">
            <v>0</v>
          </cell>
          <cell r="W2755">
            <v>14.94</v>
          </cell>
          <cell r="X2755">
            <v>14.94</v>
          </cell>
          <cell r="Y2755">
            <v>0</v>
          </cell>
          <cell r="Z2755">
            <v>0</v>
          </cell>
          <cell r="AA2755">
            <v>0</v>
          </cell>
          <cell r="AB2755">
            <v>0</v>
          </cell>
          <cell r="AC2755">
            <v>0</v>
          </cell>
          <cell r="AD2755">
            <v>0</v>
          </cell>
        </row>
        <row r="2756">
          <cell r="B2756" t="str">
            <v>MASON CO-REGULATEDRESIDENTIAL32RW1</v>
          </cell>
          <cell r="J2756" t="str">
            <v>32RW1</v>
          </cell>
          <cell r="K2756" t="str">
            <v>1-32 GAL CAN-WEEKLY SVC</v>
          </cell>
          <cell r="S2756">
            <v>0</v>
          </cell>
          <cell r="T2756">
            <v>0</v>
          </cell>
          <cell r="U2756">
            <v>0</v>
          </cell>
          <cell r="V2756">
            <v>0</v>
          </cell>
          <cell r="W2756">
            <v>31.54</v>
          </cell>
          <cell r="X2756">
            <v>31.54</v>
          </cell>
          <cell r="Y2756">
            <v>0</v>
          </cell>
          <cell r="Z2756">
            <v>0</v>
          </cell>
          <cell r="AA2756">
            <v>0</v>
          </cell>
          <cell r="AB2756">
            <v>0</v>
          </cell>
          <cell r="AC2756">
            <v>0</v>
          </cell>
          <cell r="AD2756">
            <v>0</v>
          </cell>
        </row>
        <row r="2757">
          <cell r="B2757" t="str">
            <v>MASON CO-REGULATEDRESIDENTIAL35RE1</v>
          </cell>
          <cell r="J2757" t="str">
            <v>35RE1</v>
          </cell>
          <cell r="K2757" t="str">
            <v>1-35 GAL CART EOW SVC</v>
          </cell>
          <cell r="S2757">
            <v>0</v>
          </cell>
          <cell r="T2757">
            <v>0</v>
          </cell>
          <cell r="U2757">
            <v>0</v>
          </cell>
          <cell r="V2757">
            <v>0</v>
          </cell>
          <cell r="W2757">
            <v>23634.525000000001</v>
          </cell>
          <cell r="X2757">
            <v>23634.525000000001</v>
          </cell>
          <cell r="Y2757">
            <v>0</v>
          </cell>
          <cell r="Z2757">
            <v>0</v>
          </cell>
          <cell r="AA2757">
            <v>0</v>
          </cell>
          <cell r="AB2757">
            <v>0</v>
          </cell>
          <cell r="AC2757">
            <v>0</v>
          </cell>
          <cell r="AD2757">
            <v>0</v>
          </cell>
        </row>
        <row r="2758">
          <cell r="B2758" t="str">
            <v>MASON CO-REGULATEDRESIDENTIAL35RM1</v>
          </cell>
          <cell r="J2758" t="str">
            <v>35RM1</v>
          </cell>
          <cell r="K2758" t="str">
            <v>1-35 GAL CART MONTHLY SVC</v>
          </cell>
          <cell r="S2758">
            <v>0</v>
          </cell>
          <cell r="T2758">
            <v>0</v>
          </cell>
          <cell r="U2758">
            <v>0</v>
          </cell>
          <cell r="V2758">
            <v>0</v>
          </cell>
          <cell r="W2758">
            <v>1763.2</v>
          </cell>
          <cell r="X2758">
            <v>1763.2</v>
          </cell>
          <cell r="Y2758">
            <v>0</v>
          </cell>
          <cell r="Z2758">
            <v>0</v>
          </cell>
          <cell r="AA2758">
            <v>0</v>
          </cell>
          <cell r="AB2758">
            <v>0</v>
          </cell>
          <cell r="AC2758">
            <v>0</v>
          </cell>
          <cell r="AD2758">
            <v>0</v>
          </cell>
        </row>
        <row r="2759">
          <cell r="B2759" t="str">
            <v>MASON CO-REGULATEDRESIDENTIAL35RW1</v>
          </cell>
          <cell r="J2759" t="str">
            <v>35RW1</v>
          </cell>
          <cell r="K2759" t="str">
            <v>1-35 GAL CART WEEKLY SVC</v>
          </cell>
          <cell r="S2759">
            <v>0</v>
          </cell>
          <cell r="T2759">
            <v>0</v>
          </cell>
          <cell r="U2759">
            <v>0</v>
          </cell>
          <cell r="V2759">
            <v>0</v>
          </cell>
          <cell r="W2759">
            <v>53873.93</v>
          </cell>
          <cell r="X2759">
            <v>53873.93</v>
          </cell>
          <cell r="Y2759">
            <v>0</v>
          </cell>
          <cell r="Z2759">
            <v>0</v>
          </cell>
          <cell r="AA2759">
            <v>0</v>
          </cell>
          <cell r="AB2759">
            <v>0</v>
          </cell>
          <cell r="AC2759">
            <v>0</v>
          </cell>
          <cell r="AD2759">
            <v>0</v>
          </cell>
        </row>
        <row r="2760">
          <cell r="B2760" t="str">
            <v>MASON CO-REGULATEDRESIDENTIAL45RW1</v>
          </cell>
          <cell r="J2760" t="str">
            <v>45RW1</v>
          </cell>
          <cell r="K2760" t="str">
            <v>1-45 GAL CAN-WEEKLY SVC</v>
          </cell>
          <cell r="S2760">
            <v>0</v>
          </cell>
          <cell r="T2760">
            <v>0</v>
          </cell>
          <cell r="U2760">
            <v>0</v>
          </cell>
          <cell r="V2760">
            <v>0</v>
          </cell>
          <cell r="W2760">
            <v>127.26</v>
          </cell>
          <cell r="X2760">
            <v>127.26</v>
          </cell>
          <cell r="Y2760">
            <v>0</v>
          </cell>
          <cell r="Z2760">
            <v>0</v>
          </cell>
          <cell r="AA2760">
            <v>0</v>
          </cell>
          <cell r="AB2760">
            <v>0</v>
          </cell>
          <cell r="AC2760">
            <v>0</v>
          </cell>
          <cell r="AD2760">
            <v>0</v>
          </cell>
        </row>
        <row r="2761">
          <cell r="B2761" t="str">
            <v>MASON CO-REGULATEDRESIDENTIAL48RE1</v>
          </cell>
          <cell r="J2761" t="str">
            <v>48RE1</v>
          </cell>
          <cell r="K2761" t="str">
            <v>1-48 GAL EOW</v>
          </cell>
          <cell r="S2761">
            <v>0</v>
          </cell>
          <cell r="T2761">
            <v>0</v>
          </cell>
          <cell r="U2761">
            <v>0</v>
          </cell>
          <cell r="V2761">
            <v>0</v>
          </cell>
          <cell r="W2761">
            <v>6027.1450000000004</v>
          </cell>
          <cell r="X2761">
            <v>6027.1450000000004</v>
          </cell>
          <cell r="Y2761">
            <v>0</v>
          </cell>
          <cell r="Z2761">
            <v>0</v>
          </cell>
          <cell r="AA2761">
            <v>0</v>
          </cell>
          <cell r="AB2761">
            <v>0</v>
          </cell>
          <cell r="AC2761">
            <v>0</v>
          </cell>
          <cell r="AD2761">
            <v>0</v>
          </cell>
        </row>
        <row r="2762">
          <cell r="B2762" t="str">
            <v>MASON CO-REGULATEDRESIDENTIAL48RM1</v>
          </cell>
          <cell r="J2762" t="str">
            <v>48RM1</v>
          </cell>
          <cell r="K2762" t="str">
            <v>1-48 GAL MONTHLY</v>
          </cell>
          <cell r="S2762">
            <v>0</v>
          </cell>
          <cell r="T2762">
            <v>0</v>
          </cell>
          <cell r="U2762">
            <v>0</v>
          </cell>
          <cell r="V2762">
            <v>0</v>
          </cell>
          <cell r="W2762">
            <v>264.66000000000003</v>
          </cell>
          <cell r="X2762">
            <v>264.66000000000003</v>
          </cell>
          <cell r="Y2762">
            <v>0</v>
          </cell>
          <cell r="Z2762">
            <v>0</v>
          </cell>
          <cell r="AA2762">
            <v>0</v>
          </cell>
          <cell r="AB2762">
            <v>0</v>
          </cell>
          <cell r="AC2762">
            <v>0</v>
          </cell>
          <cell r="AD2762">
            <v>0</v>
          </cell>
        </row>
        <row r="2763">
          <cell r="B2763" t="str">
            <v>MASON CO-REGULATEDRESIDENTIAL48RW1</v>
          </cell>
          <cell r="J2763" t="str">
            <v>48RW1</v>
          </cell>
          <cell r="K2763" t="str">
            <v>1-48 GAL WEEKLY</v>
          </cell>
          <cell r="S2763">
            <v>0</v>
          </cell>
          <cell r="T2763">
            <v>0</v>
          </cell>
          <cell r="U2763">
            <v>0</v>
          </cell>
          <cell r="V2763">
            <v>0</v>
          </cell>
          <cell r="W2763">
            <v>30037.125</v>
          </cell>
          <cell r="X2763">
            <v>30037.125</v>
          </cell>
          <cell r="Y2763">
            <v>0</v>
          </cell>
          <cell r="Z2763">
            <v>0</v>
          </cell>
          <cell r="AA2763">
            <v>0</v>
          </cell>
          <cell r="AB2763">
            <v>0</v>
          </cell>
          <cell r="AC2763">
            <v>0</v>
          </cell>
          <cell r="AD2763">
            <v>0</v>
          </cell>
        </row>
        <row r="2764">
          <cell r="B2764" t="str">
            <v>MASON CO-REGULATEDRESIDENTIAL64RE1</v>
          </cell>
          <cell r="J2764" t="str">
            <v>64RE1</v>
          </cell>
          <cell r="K2764" t="str">
            <v>1-64 GAL EOW</v>
          </cell>
          <cell r="S2764">
            <v>0</v>
          </cell>
          <cell r="T2764">
            <v>0</v>
          </cell>
          <cell r="U2764">
            <v>0</v>
          </cell>
          <cell r="V2764">
            <v>0</v>
          </cell>
          <cell r="W2764">
            <v>8545.14</v>
          </cell>
          <cell r="X2764">
            <v>8545.14</v>
          </cell>
          <cell r="Y2764">
            <v>0</v>
          </cell>
          <cell r="Z2764">
            <v>0</v>
          </cell>
          <cell r="AA2764">
            <v>0</v>
          </cell>
          <cell r="AB2764">
            <v>0</v>
          </cell>
          <cell r="AC2764">
            <v>0</v>
          </cell>
          <cell r="AD2764">
            <v>0</v>
          </cell>
        </row>
        <row r="2765">
          <cell r="B2765" t="str">
            <v>MASON CO-REGULATEDRESIDENTIAL64RM1</v>
          </cell>
          <cell r="J2765" t="str">
            <v>64RM1</v>
          </cell>
          <cell r="K2765" t="str">
            <v>1-64 GAL MONTHLY</v>
          </cell>
          <cell r="S2765">
            <v>0</v>
          </cell>
          <cell r="T2765">
            <v>0</v>
          </cell>
          <cell r="U2765">
            <v>0</v>
          </cell>
          <cell r="V2765">
            <v>0</v>
          </cell>
          <cell r="W2765">
            <v>217.81</v>
          </cell>
          <cell r="X2765">
            <v>217.81</v>
          </cell>
          <cell r="Y2765">
            <v>0</v>
          </cell>
          <cell r="Z2765">
            <v>0</v>
          </cell>
          <cell r="AA2765">
            <v>0</v>
          </cell>
          <cell r="AB2765">
            <v>0</v>
          </cell>
          <cell r="AC2765">
            <v>0</v>
          </cell>
          <cell r="AD2765">
            <v>0</v>
          </cell>
        </row>
        <row r="2766">
          <cell r="B2766" t="str">
            <v>MASON CO-REGULATEDRESIDENTIAL64RW1</v>
          </cell>
          <cell r="J2766" t="str">
            <v>64RW1</v>
          </cell>
          <cell r="K2766" t="str">
            <v>1-64 GAL CART WEEKLY SVC</v>
          </cell>
          <cell r="S2766">
            <v>0</v>
          </cell>
          <cell r="T2766">
            <v>0</v>
          </cell>
          <cell r="U2766">
            <v>0</v>
          </cell>
          <cell r="V2766">
            <v>0</v>
          </cell>
          <cell r="W2766">
            <v>28572.474999999999</v>
          </cell>
          <cell r="X2766">
            <v>28572.474999999999</v>
          </cell>
          <cell r="Y2766">
            <v>0</v>
          </cell>
          <cell r="Z2766">
            <v>0</v>
          </cell>
          <cell r="AA2766">
            <v>0</v>
          </cell>
          <cell r="AB2766">
            <v>0</v>
          </cell>
          <cell r="AC2766">
            <v>0</v>
          </cell>
          <cell r="AD2766">
            <v>0</v>
          </cell>
        </row>
        <row r="2767">
          <cell r="B2767" t="str">
            <v>MASON CO-REGULATEDRESIDENTIAL96RE1</v>
          </cell>
          <cell r="J2767" t="str">
            <v>96RE1</v>
          </cell>
          <cell r="K2767" t="str">
            <v>1-96 GAL EOW</v>
          </cell>
          <cell r="S2767">
            <v>0</v>
          </cell>
          <cell r="T2767">
            <v>0</v>
          </cell>
          <cell r="U2767">
            <v>0</v>
          </cell>
          <cell r="V2767">
            <v>0</v>
          </cell>
          <cell r="W2767">
            <v>4851.54</v>
          </cell>
          <cell r="X2767">
            <v>4851.54</v>
          </cell>
          <cell r="Y2767">
            <v>0</v>
          </cell>
          <cell r="Z2767">
            <v>0</v>
          </cell>
          <cell r="AA2767">
            <v>0</v>
          </cell>
          <cell r="AB2767">
            <v>0</v>
          </cell>
          <cell r="AC2767">
            <v>0</v>
          </cell>
          <cell r="AD2767">
            <v>0</v>
          </cell>
        </row>
        <row r="2768">
          <cell r="B2768" t="str">
            <v>MASON CO-REGULATEDRESIDENTIAL96RM1</v>
          </cell>
          <cell r="J2768" t="str">
            <v>96RM1</v>
          </cell>
          <cell r="K2768" t="str">
            <v>1-96 GAL MONTHLY</v>
          </cell>
          <cell r="S2768">
            <v>0</v>
          </cell>
          <cell r="T2768">
            <v>0</v>
          </cell>
          <cell r="U2768">
            <v>0</v>
          </cell>
          <cell r="V2768">
            <v>0</v>
          </cell>
          <cell r="W2768">
            <v>256.74</v>
          </cell>
          <cell r="X2768">
            <v>256.74</v>
          </cell>
          <cell r="Y2768">
            <v>0</v>
          </cell>
          <cell r="Z2768">
            <v>0</v>
          </cell>
          <cell r="AA2768">
            <v>0</v>
          </cell>
          <cell r="AB2768">
            <v>0</v>
          </cell>
          <cell r="AC2768">
            <v>0</v>
          </cell>
          <cell r="AD2768">
            <v>0</v>
          </cell>
        </row>
        <row r="2769">
          <cell r="B2769" t="str">
            <v>MASON CO-REGULATEDRESIDENTIAL96RW1</v>
          </cell>
          <cell r="J2769" t="str">
            <v>96RW1</v>
          </cell>
          <cell r="K2769" t="str">
            <v>1-96 GAL CART WEEKLY SVC</v>
          </cell>
          <cell r="S2769">
            <v>0</v>
          </cell>
          <cell r="T2769">
            <v>0</v>
          </cell>
          <cell r="U2769">
            <v>0</v>
          </cell>
          <cell r="V2769">
            <v>0</v>
          </cell>
          <cell r="W2769">
            <v>16210.825000000001</v>
          </cell>
          <cell r="X2769">
            <v>16210.825000000001</v>
          </cell>
          <cell r="Y2769">
            <v>0</v>
          </cell>
          <cell r="Z2769">
            <v>0</v>
          </cell>
          <cell r="AA2769">
            <v>0</v>
          </cell>
          <cell r="AB2769">
            <v>0</v>
          </cell>
          <cell r="AC2769">
            <v>0</v>
          </cell>
          <cell r="AD2769">
            <v>0</v>
          </cell>
        </row>
        <row r="2770">
          <cell r="B2770" t="str">
            <v>MASON CO-REGULATEDRESIDENTIALDRVNRE1</v>
          </cell>
          <cell r="J2770" t="str">
            <v>DRVNRE1</v>
          </cell>
          <cell r="K2770" t="str">
            <v>DRIVE IN UP TO 250'-EOW</v>
          </cell>
          <cell r="S2770">
            <v>0</v>
          </cell>
          <cell r="T2770">
            <v>0</v>
          </cell>
          <cell r="U2770">
            <v>0</v>
          </cell>
          <cell r="V2770">
            <v>0</v>
          </cell>
          <cell r="W2770">
            <v>219.91499999999999</v>
          </cell>
          <cell r="X2770">
            <v>219.91499999999999</v>
          </cell>
          <cell r="Y2770">
            <v>0</v>
          </cell>
          <cell r="Z2770">
            <v>0</v>
          </cell>
          <cell r="AA2770">
            <v>0</v>
          </cell>
          <cell r="AB2770">
            <v>0</v>
          </cell>
          <cell r="AC2770">
            <v>0</v>
          </cell>
          <cell r="AD2770">
            <v>0</v>
          </cell>
        </row>
        <row r="2771">
          <cell r="B2771" t="str">
            <v>MASON CO-REGULATEDRESIDENTIALDRVNRE1RECY</v>
          </cell>
          <cell r="J2771" t="str">
            <v>DRVNRE1RECY</v>
          </cell>
          <cell r="K2771" t="str">
            <v>DRIVE IN UP TO 250 EOW-RE</v>
          </cell>
          <cell r="S2771">
            <v>0</v>
          </cell>
          <cell r="T2771">
            <v>0</v>
          </cell>
          <cell r="U2771">
            <v>0</v>
          </cell>
          <cell r="V2771">
            <v>0</v>
          </cell>
          <cell r="W2771">
            <v>298.51</v>
          </cell>
          <cell r="X2771">
            <v>298.51</v>
          </cell>
          <cell r="Y2771">
            <v>0</v>
          </cell>
          <cell r="Z2771">
            <v>0</v>
          </cell>
          <cell r="AA2771">
            <v>0</v>
          </cell>
          <cell r="AB2771">
            <v>0</v>
          </cell>
          <cell r="AC2771">
            <v>0</v>
          </cell>
          <cell r="AD2771">
            <v>0</v>
          </cell>
        </row>
        <row r="2772">
          <cell r="B2772" t="str">
            <v>MASON CO-REGULATEDRESIDENTIALDRVNRE2</v>
          </cell>
          <cell r="J2772" t="str">
            <v>DRVNRE2</v>
          </cell>
          <cell r="K2772" t="str">
            <v>DRIVE IN OVER 250'-EOW</v>
          </cell>
          <cell r="S2772">
            <v>0</v>
          </cell>
          <cell r="T2772">
            <v>0</v>
          </cell>
          <cell r="U2772">
            <v>0</v>
          </cell>
          <cell r="V2772">
            <v>0</v>
          </cell>
          <cell r="W2772">
            <v>39.520000000000003</v>
          </cell>
          <cell r="X2772">
            <v>39.520000000000003</v>
          </cell>
          <cell r="Y2772">
            <v>0</v>
          </cell>
          <cell r="Z2772">
            <v>0</v>
          </cell>
          <cell r="AA2772">
            <v>0</v>
          </cell>
          <cell r="AB2772">
            <v>0</v>
          </cell>
          <cell r="AC2772">
            <v>0</v>
          </cell>
          <cell r="AD2772">
            <v>0</v>
          </cell>
        </row>
        <row r="2773">
          <cell r="B2773" t="str">
            <v>MASON CO-REGULATEDRESIDENTIALDRVNRE2RECY</v>
          </cell>
          <cell r="J2773" t="str">
            <v>DRVNRE2RECY</v>
          </cell>
          <cell r="K2773" t="str">
            <v>DRIVE IN OVER 250 EOW-REC</v>
          </cell>
          <cell r="S2773">
            <v>0</v>
          </cell>
          <cell r="T2773">
            <v>0</v>
          </cell>
          <cell r="U2773">
            <v>0</v>
          </cell>
          <cell r="V2773">
            <v>0</v>
          </cell>
          <cell r="W2773">
            <v>58.575000000000003</v>
          </cell>
          <cell r="X2773">
            <v>58.575000000000003</v>
          </cell>
          <cell r="Y2773">
            <v>0</v>
          </cell>
          <cell r="Z2773">
            <v>0</v>
          </cell>
          <cell r="AA2773">
            <v>0</v>
          </cell>
          <cell r="AB2773">
            <v>0</v>
          </cell>
          <cell r="AC2773">
            <v>0</v>
          </cell>
          <cell r="AD2773">
            <v>0</v>
          </cell>
        </row>
        <row r="2774">
          <cell r="B2774" t="str">
            <v>MASON CO-REGULATEDRESIDENTIALDRVNRM1</v>
          </cell>
          <cell r="J2774" t="str">
            <v>DRVNRM1</v>
          </cell>
          <cell r="K2774" t="str">
            <v>DRIVE IN UP TO 250'-MTHLY</v>
          </cell>
          <cell r="S2774">
            <v>0</v>
          </cell>
          <cell r="T2774">
            <v>0</v>
          </cell>
          <cell r="U2774">
            <v>0</v>
          </cell>
          <cell r="V2774">
            <v>0</v>
          </cell>
          <cell r="W2774">
            <v>14.43</v>
          </cell>
          <cell r="X2774">
            <v>14.43</v>
          </cell>
          <cell r="Y2774">
            <v>0</v>
          </cell>
          <cell r="Z2774">
            <v>0</v>
          </cell>
          <cell r="AA2774">
            <v>0</v>
          </cell>
          <cell r="AB2774">
            <v>0</v>
          </cell>
          <cell r="AC2774">
            <v>0</v>
          </cell>
          <cell r="AD2774">
            <v>0</v>
          </cell>
        </row>
        <row r="2775">
          <cell r="B2775" t="str">
            <v>MASON CO-REGULATEDRESIDENTIALDRVNRM2</v>
          </cell>
          <cell r="J2775" t="str">
            <v>DRVNRM2</v>
          </cell>
          <cell r="K2775" t="str">
            <v>DRIVE IN OVER 250'-MTHLY</v>
          </cell>
          <cell r="S2775">
            <v>0</v>
          </cell>
          <cell r="T2775">
            <v>0</v>
          </cell>
          <cell r="U2775">
            <v>0</v>
          </cell>
          <cell r="V2775">
            <v>0</v>
          </cell>
          <cell r="W2775">
            <v>1.4</v>
          </cell>
          <cell r="X2775">
            <v>1.4</v>
          </cell>
          <cell r="Y2775">
            <v>0</v>
          </cell>
          <cell r="Z2775">
            <v>0</v>
          </cell>
          <cell r="AA2775">
            <v>0</v>
          </cell>
          <cell r="AB2775">
            <v>0</v>
          </cell>
          <cell r="AC2775">
            <v>0</v>
          </cell>
          <cell r="AD2775">
            <v>0</v>
          </cell>
        </row>
        <row r="2776">
          <cell r="B2776" t="str">
            <v>MASON CO-REGULATEDRESIDENTIALDRVNRW1</v>
          </cell>
          <cell r="J2776" t="str">
            <v>DRVNRW1</v>
          </cell>
          <cell r="K2776" t="str">
            <v>DRIVE IN UP TO 250'</v>
          </cell>
          <cell r="S2776">
            <v>0</v>
          </cell>
          <cell r="T2776">
            <v>0</v>
          </cell>
          <cell r="U2776">
            <v>0</v>
          </cell>
          <cell r="V2776">
            <v>0</v>
          </cell>
          <cell r="W2776">
            <v>450.53500000000003</v>
          </cell>
          <cell r="X2776">
            <v>450.53500000000003</v>
          </cell>
          <cell r="Y2776">
            <v>0</v>
          </cell>
          <cell r="Z2776">
            <v>0</v>
          </cell>
          <cell r="AA2776">
            <v>0</v>
          </cell>
          <cell r="AB2776">
            <v>0</v>
          </cell>
          <cell r="AC2776">
            <v>0</v>
          </cell>
          <cell r="AD2776">
            <v>0</v>
          </cell>
        </row>
        <row r="2777">
          <cell r="B2777" t="str">
            <v>MASON CO-REGULATEDRESIDENTIALDRVNRW2</v>
          </cell>
          <cell r="J2777" t="str">
            <v>DRVNRW2</v>
          </cell>
          <cell r="K2777" t="str">
            <v>DRIVE IN OVER 250'</v>
          </cell>
          <cell r="S2777">
            <v>0</v>
          </cell>
          <cell r="T2777">
            <v>0</v>
          </cell>
          <cell r="U2777">
            <v>0</v>
          </cell>
          <cell r="V2777">
            <v>0</v>
          </cell>
          <cell r="W2777">
            <v>64.64</v>
          </cell>
          <cell r="X2777">
            <v>64.64</v>
          </cell>
          <cell r="Y2777">
            <v>0</v>
          </cell>
          <cell r="Z2777">
            <v>0</v>
          </cell>
          <cell r="AA2777">
            <v>0</v>
          </cell>
          <cell r="AB2777">
            <v>0</v>
          </cell>
          <cell r="AC2777">
            <v>0</v>
          </cell>
          <cell r="AD2777">
            <v>0</v>
          </cell>
        </row>
        <row r="2778">
          <cell r="B2778" t="str">
            <v>MASON CO-REGULATEDRESIDENTIALRECYCLECR</v>
          </cell>
          <cell r="J2778" t="str">
            <v>RECYCLECR</v>
          </cell>
          <cell r="K2778" t="str">
            <v>VALUE OF RECYCLABLES</v>
          </cell>
          <cell r="S2778">
            <v>0</v>
          </cell>
          <cell r="T2778">
            <v>0</v>
          </cell>
          <cell r="U2778">
            <v>0</v>
          </cell>
          <cell r="V2778">
            <v>0</v>
          </cell>
          <cell r="W2778">
            <v>-18325.915000000001</v>
          </cell>
          <cell r="X2778">
            <v>-18325.915000000001</v>
          </cell>
          <cell r="Y2778">
            <v>0</v>
          </cell>
          <cell r="Z2778">
            <v>0</v>
          </cell>
          <cell r="AA2778">
            <v>0</v>
          </cell>
          <cell r="AB2778">
            <v>0</v>
          </cell>
          <cell r="AC2778">
            <v>0</v>
          </cell>
          <cell r="AD2778">
            <v>0</v>
          </cell>
        </row>
        <row r="2779">
          <cell r="B2779" t="str">
            <v>MASON CO-REGULATEDRESIDENTIALRECYONLY</v>
          </cell>
          <cell r="J2779" t="str">
            <v>RECYONLY</v>
          </cell>
          <cell r="K2779" t="str">
            <v>RECYCLE SERVICE ONLY</v>
          </cell>
          <cell r="S2779">
            <v>0</v>
          </cell>
          <cell r="T2779">
            <v>0</v>
          </cell>
          <cell r="U2779">
            <v>0</v>
          </cell>
          <cell r="V2779">
            <v>0</v>
          </cell>
          <cell r="W2779">
            <v>524.84</v>
          </cell>
          <cell r="X2779">
            <v>524.84</v>
          </cell>
          <cell r="Y2779">
            <v>0</v>
          </cell>
          <cell r="Z2779">
            <v>0</v>
          </cell>
          <cell r="AA2779">
            <v>0</v>
          </cell>
          <cell r="AB2779">
            <v>0</v>
          </cell>
          <cell r="AC2779">
            <v>0</v>
          </cell>
          <cell r="AD2779">
            <v>0</v>
          </cell>
        </row>
        <row r="2780">
          <cell r="B2780" t="str">
            <v>MASON CO-REGULATEDRESIDENTIALRECYR</v>
          </cell>
          <cell r="J2780" t="str">
            <v>RECYR</v>
          </cell>
          <cell r="K2780" t="str">
            <v>RESIDENTIAL RECYCLE</v>
          </cell>
          <cell r="S2780">
            <v>0</v>
          </cell>
          <cell r="T2780">
            <v>0</v>
          </cell>
          <cell r="U2780">
            <v>0</v>
          </cell>
          <cell r="V2780">
            <v>0</v>
          </cell>
          <cell r="W2780">
            <v>86527.15</v>
          </cell>
          <cell r="X2780">
            <v>86527.15</v>
          </cell>
          <cell r="Y2780">
            <v>0</v>
          </cell>
          <cell r="Z2780">
            <v>0</v>
          </cell>
          <cell r="AA2780">
            <v>0</v>
          </cell>
          <cell r="AB2780">
            <v>0</v>
          </cell>
          <cell r="AC2780">
            <v>0</v>
          </cell>
          <cell r="AD2780">
            <v>0</v>
          </cell>
        </row>
        <row r="2781">
          <cell r="B2781" t="str">
            <v>MASON CO-REGULATEDRESIDENTIALRECYRNB</v>
          </cell>
          <cell r="J2781" t="str">
            <v>RECYRNB</v>
          </cell>
          <cell r="K2781" t="str">
            <v>RECYCLE PROGRAM W/O BINS</v>
          </cell>
          <cell r="S2781">
            <v>0</v>
          </cell>
          <cell r="T2781">
            <v>0</v>
          </cell>
          <cell r="U2781">
            <v>0</v>
          </cell>
          <cell r="V2781">
            <v>0</v>
          </cell>
          <cell r="W2781">
            <v>109.92</v>
          </cell>
          <cell r="X2781">
            <v>109.92</v>
          </cell>
          <cell r="Y2781">
            <v>0</v>
          </cell>
          <cell r="Z2781">
            <v>0</v>
          </cell>
          <cell r="AA2781">
            <v>0</v>
          </cell>
          <cell r="AB2781">
            <v>0</v>
          </cell>
          <cell r="AC2781">
            <v>0</v>
          </cell>
          <cell r="AD2781">
            <v>0</v>
          </cell>
        </row>
        <row r="2782">
          <cell r="B2782" t="str">
            <v>MASON CO-REGULATEDRESIDENTIALSTAIR-RES</v>
          </cell>
          <cell r="J2782" t="str">
            <v>STAIR-RES</v>
          </cell>
          <cell r="K2782" t="str">
            <v>PER STAIR - RES</v>
          </cell>
          <cell r="S2782">
            <v>0</v>
          </cell>
          <cell r="T2782">
            <v>0</v>
          </cell>
          <cell r="U2782">
            <v>0</v>
          </cell>
          <cell r="V2782">
            <v>0</v>
          </cell>
          <cell r="W2782">
            <v>7.2</v>
          </cell>
          <cell r="X2782">
            <v>7.2</v>
          </cell>
          <cell r="Y2782">
            <v>0</v>
          </cell>
          <cell r="Z2782">
            <v>0</v>
          </cell>
          <cell r="AA2782">
            <v>0</v>
          </cell>
          <cell r="AB2782">
            <v>0</v>
          </cell>
          <cell r="AC2782">
            <v>0</v>
          </cell>
          <cell r="AD2782">
            <v>0</v>
          </cell>
        </row>
        <row r="2783">
          <cell r="B2783" t="str">
            <v>MASON CO-REGULATEDRESIDENTIALWLKNRE1</v>
          </cell>
          <cell r="J2783" t="str">
            <v>WLKNRE1</v>
          </cell>
          <cell r="K2783" t="str">
            <v>WALK IN 5'-25'-EOW</v>
          </cell>
          <cell r="S2783">
            <v>0</v>
          </cell>
          <cell r="T2783">
            <v>0</v>
          </cell>
          <cell r="U2783">
            <v>0</v>
          </cell>
          <cell r="V2783">
            <v>0</v>
          </cell>
          <cell r="W2783">
            <v>59.134999999999998</v>
          </cell>
          <cell r="X2783">
            <v>59.134999999999998</v>
          </cell>
          <cell r="Y2783">
            <v>0</v>
          </cell>
          <cell r="Z2783">
            <v>0</v>
          </cell>
          <cell r="AA2783">
            <v>0</v>
          </cell>
          <cell r="AB2783">
            <v>0</v>
          </cell>
          <cell r="AC2783">
            <v>0</v>
          </cell>
          <cell r="AD2783">
            <v>0</v>
          </cell>
        </row>
        <row r="2784">
          <cell r="B2784" t="str">
            <v>MASON CO-REGULATEDRESIDENTIALWLKNRM1</v>
          </cell>
          <cell r="J2784" t="str">
            <v>WLKNRM1</v>
          </cell>
          <cell r="K2784" t="str">
            <v>WALK IN 5'-25'-MTHLY</v>
          </cell>
          <cell r="S2784">
            <v>0</v>
          </cell>
          <cell r="T2784">
            <v>0</v>
          </cell>
          <cell r="U2784">
            <v>0</v>
          </cell>
          <cell r="V2784">
            <v>0</v>
          </cell>
          <cell r="W2784">
            <v>4.13</v>
          </cell>
          <cell r="X2784">
            <v>4.13</v>
          </cell>
          <cell r="Y2784">
            <v>0</v>
          </cell>
          <cell r="Z2784">
            <v>0</v>
          </cell>
          <cell r="AA2784">
            <v>0</v>
          </cell>
          <cell r="AB2784">
            <v>0</v>
          </cell>
          <cell r="AC2784">
            <v>0</v>
          </cell>
          <cell r="AD2784">
            <v>0</v>
          </cell>
        </row>
        <row r="2785">
          <cell r="B2785" t="str">
            <v>MASON CO-REGULATEDRESIDENTIALWLKNRW1</v>
          </cell>
          <cell r="J2785" t="str">
            <v>WLKNRW1</v>
          </cell>
          <cell r="K2785" t="str">
            <v>WALK IN 5'-25'</v>
          </cell>
          <cell r="S2785">
            <v>0</v>
          </cell>
          <cell r="T2785">
            <v>0</v>
          </cell>
          <cell r="U2785">
            <v>0</v>
          </cell>
          <cell r="V2785">
            <v>0</v>
          </cell>
          <cell r="W2785">
            <v>104.265</v>
          </cell>
          <cell r="X2785">
            <v>104.265</v>
          </cell>
          <cell r="Y2785">
            <v>0</v>
          </cell>
          <cell r="Z2785">
            <v>0</v>
          </cell>
          <cell r="AA2785">
            <v>0</v>
          </cell>
          <cell r="AB2785">
            <v>0</v>
          </cell>
          <cell r="AC2785">
            <v>0</v>
          </cell>
          <cell r="AD2785">
            <v>0</v>
          </cell>
        </row>
        <row r="2786">
          <cell r="B2786" t="str">
            <v>MASON CO-REGULATEDRESIDENTIALWLKNRW2</v>
          </cell>
          <cell r="J2786" t="str">
            <v>WLKNRW2</v>
          </cell>
          <cell r="K2786" t="str">
            <v>WALK IN OVER 25'</v>
          </cell>
          <cell r="S2786">
            <v>0</v>
          </cell>
          <cell r="T2786">
            <v>0</v>
          </cell>
          <cell r="U2786">
            <v>0</v>
          </cell>
          <cell r="V2786">
            <v>0</v>
          </cell>
          <cell r="W2786">
            <v>21.26</v>
          </cell>
          <cell r="X2786">
            <v>21.26</v>
          </cell>
          <cell r="Y2786">
            <v>0</v>
          </cell>
          <cell r="Z2786">
            <v>0</v>
          </cell>
          <cell r="AA2786">
            <v>0</v>
          </cell>
          <cell r="AB2786">
            <v>0</v>
          </cell>
          <cell r="AC2786">
            <v>0</v>
          </cell>
          <cell r="AD2786">
            <v>0</v>
          </cell>
        </row>
        <row r="2787">
          <cell r="B2787" t="str">
            <v>MASON CO-REGULATEDRESIDENTIAL32RE1</v>
          </cell>
          <cell r="J2787" t="str">
            <v>32RE1</v>
          </cell>
          <cell r="K2787" t="str">
            <v>1-32 GAL CAN-EOW SVC</v>
          </cell>
          <cell r="S2787">
            <v>0</v>
          </cell>
          <cell r="T2787">
            <v>0</v>
          </cell>
          <cell r="U2787">
            <v>0</v>
          </cell>
          <cell r="V2787">
            <v>0</v>
          </cell>
          <cell r="W2787">
            <v>-3.61</v>
          </cell>
          <cell r="X2787">
            <v>0</v>
          </cell>
          <cell r="Y2787">
            <v>0</v>
          </cell>
          <cell r="Z2787">
            <v>0</v>
          </cell>
          <cell r="AA2787">
            <v>0</v>
          </cell>
          <cell r="AB2787">
            <v>0</v>
          </cell>
          <cell r="AC2787">
            <v>0</v>
          </cell>
          <cell r="AD2787">
            <v>0</v>
          </cell>
        </row>
        <row r="2788">
          <cell r="B2788" t="str">
            <v>MASON CO-REGULATEDRESIDENTIAL35RE1</v>
          </cell>
          <cell r="J2788" t="str">
            <v>35RE1</v>
          </cell>
          <cell r="K2788" t="str">
            <v>1-35 GAL CART EOW SVC</v>
          </cell>
          <cell r="S2788">
            <v>0</v>
          </cell>
          <cell r="T2788">
            <v>0</v>
          </cell>
          <cell r="U2788">
            <v>0</v>
          </cell>
          <cell r="V2788">
            <v>0</v>
          </cell>
          <cell r="W2788">
            <v>-4.3</v>
          </cell>
          <cell r="X2788">
            <v>0</v>
          </cell>
          <cell r="Y2788">
            <v>0</v>
          </cell>
          <cell r="Z2788">
            <v>0</v>
          </cell>
          <cell r="AA2788">
            <v>0</v>
          </cell>
          <cell r="AB2788">
            <v>0</v>
          </cell>
          <cell r="AC2788">
            <v>0</v>
          </cell>
          <cell r="AD2788">
            <v>0</v>
          </cell>
        </row>
        <row r="2789">
          <cell r="B2789" t="str">
            <v>MASON CO-REGULATEDRESIDENTIAL35ROCC1</v>
          </cell>
          <cell r="J2789" t="str">
            <v>35ROCC1</v>
          </cell>
          <cell r="K2789" t="str">
            <v>1-35 GAL ON CALL PICKUP</v>
          </cell>
          <cell r="S2789">
            <v>0</v>
          </cell>
          <cell r="T2789">
            <v>0</v>
          </cell>
          <cell r="U2789">
            <v>0</v>
          </cell>
          <cell r="V2789">
            <v>0</v>
          </cell>
          <cell r="W2789">
            <v>25.6</v>
          </cell>
          <cell r="X2789">
            <v>0</v>
          </cell>
          <cell r="Y2789">
            <v>0</v>
          </cell>
          <cell r="Z2789">
            <v>0</v>
          </cell>
          <cell r="AA2789">
            <v>0</v>
          </cell>
          <cell r="AB2789">
            <v>0</v>
          </cell>
          <cell r="AC2789">
            <v>0</v>
          </cell>
          <cell r="AD2789">
            <v>0</v>
          </cell>
        </row>
        <row r="2790">
          <cell r="B2790" t="str">
            <v>MASON CO-REGULATEDRESIDENTIAL35RW1</v>
          </cell>
          <cell r="J2790" t="str">
            <v>35RW1</v>
          </cell>
          <cell r="K2790" t="str">
            <v>1-35 GAL CART WEEKLY SVC</v>
          </cell>
          <cell r="S2790">
            <v>0</v>
          </cell>
          <cell r="T2790">
            <v>0</v>
          </cell>
          <cell r="U2790">
            <v>0</v>
          </cell>
          <cell r="V2790">
            <v>0</v>
          </cell>
          <cell r="W2790">
            <v>-22.1</v>
          </cell>
          <cell r="X2790">
            <v>0</v>
          </cell>
          <cell r="Y2790">
            <v>0</v>
          </cell>
          <cell r="Z2790">
            <v>0</v>
          </cell>
          <cell r="AA2790">
            <v>0</v>
          </cell>
          <cell r="AB2790">
            <v>0</v>
          </cell>
          <cell r="AC2790">
            <v>0</v>
          </cell>
          <cell r="AD2790">
            <v>0</v>
          </cell>
        </row>
        <row r="2791">
          <cell r="B2791" t="str">
            <v>MASON CO-REGULATEDRESIDENTIAL48ROCC1</v>
          </cell>
          <cell r="J2791" t="str">
            <v>48ROCC1</v>
          </cell>
          <cell r="K2791" t="str">
            <v>1-48 GAL ON CALL PICKUP</v>
          </cell>
          <cell r="S2791">
            <v>0</v>
          </cell>
          <cell r="T2791">
            <v>0</v>
          </cell>
          <cell r="U2791">
            <v>0</v>
          </cell>
          <cell r="V2791">
            <v>0</v>
          </cell>
          <cell r="W2791">
            <v>56.14</v>
          </cell>
          <cell r="X2791">
            <v>0</v>
          </cell>
          <cell r="Y2791">
            <v>0</v>
          </cell>
          <cell r="Z2791">
            <v>0</v>
          </cell>
          <cell r="AA2791">
            <v>0</v>
          </cell>
          <cell r="AB2791">
            <v>0</v>
          </cell>
          <cell r="AC2791">
            <v>0</v>
          </cell>
          <cell r="AD2791">
            <v>0</v>
          </cell>
        </row>
        <row r="2792">
          <cell r="B2792" t="str">
            <v>MASON CO-REGULATEDRESIDENTIAL96RE1</v>
          </cell>
          <cell r="J2792" t="str">
            <v>96RE1</v>
          </cell>
          <cell r="K2792" t="str">
            <v>1-96 GAL EOW</v>
          </cell>
          <cell r="S2792">
            <v>0</v>
          </cell>
          <cell r="T2792">
            <v>0</v>
          </cell>
          <cell r="U2792">
            <v>0</v>
          </cell>
          <cell r="V2792">
            <v>0</v>
          </cell>
          <cell r="W2792">
            <v>42.04</v>
          </cell>
          <cell r="X2792">
            <v>0</v>
          </cell>
          <cell r="Y2792">
            <v>0</v>
          </cell>
          <cell r="Z2792">
            <v>0</v>
          </cell>
          <cell r="AA2792">
            <v>0</v>
          </cell>
          <cell r="AB2792">
            <v>0</v>
          </cell>
          <cell r="AC2792">
            <v>0</v>
          </cell>
          <cell r="AD2792">
            <v>0</v>
          </cell>
        </row>
        <row r="2793">
          <cell r="B2793" t="str">
            <v>MASON CO-REGULATEDRESIDENTIAL96ROCC1</v>
          </cell>
          <cell r="J2793" t="str">
            <v>96ROCC1</v>
          </cell>
          <cell r="K2793" t="str">
            <v>1-96 GAL ON CALL PICKUP</v>
          </cell>
          <cell r="S2793">
            <v>0</v>
          </cell>
          <cell r="T2793">
            <v>0</v>
          </cell>
          <cell r="U2793">
            <v>0</v>
          </cell>
          <cell r="V2793">
            <v>0</v>
          </cell>
          <cell r="W2793">
            <v>140.04</v>
          </cell>
          <cell r="X2793">
            <v>0</v>
          </cell>
          <cell r="Y2793">
            <v>0</v>
          </cell>
          <cell r="Z2793">
            <v>0</v>
          </cell>
          <cell r="AA2793">
            <v>0</v>
          </cell>
          <cell r="AB2793">
            <v>0</v>
          </cell>
          <cell r="AC2793">
            <v>0</v>
          </cell>
          <cell r="AD2793">
            <v>0</v>
          </cell>
        </row>
        <row r="2794">
          <cell r="B2794" t="str">
            <v>MASON CO-REGULATEDRESIDENTIALADJOTHR</v>
          </cell>
          <cell r="J2794" t="str">
            <v>ADJOTHR</v>
          </cell>
          <cell r="K2794" t="str">
            <v>ADJUSTMENT</v>
          </cell>
          <cell r="S2794">
            <v>0</v>
          </cell>
          <cell r="T2794">
            <v>0</v>
          </cell>
          <cell r="U2794">
            <v>0</v>
          </cell>
          <cell r="V2794">
            <v>0</v>
          </cell>
          <cell r="W2794">
            <v>-117.14</v>
          </cell>
          <cell r="X2794">
            <v>0</v>
          </cell>
          <cell r="Y2794">
            <v>0</v>
          </cell>
          <cell r="Z2794">
            <v>0</v>
          </cell>
          <cell r="AA2794">
            <v>0</v>
          </cell>
          <cell r="AB2794">
            <v>0</v>
          </cell>
          <cell r="AC2794">
            <v>0</v>
          </cell>
          <cell r="AD2794">
            <v>0</v>
          </cell>
        </row>
        <row r="2795">
          <cell r="B2795" t="str">
            <v>MASON CO-REGULATEDRESIDENTIALDRVNRM2</v>
          </cell>
          <cell r="J2795" t="str">
            <v>DRVNRM2</v>
          </cell>
          <cell r="K2795" t="str">
            <v>DRIVE IN OVER 250'-MTHLY</v>
          </cell>
          <cell r="S2795">
            <v>0</v>
          </cell>
          <cell r="T2795">
            <v>0</v>
          </cell>
          <cell r="U2795">
            <v>0</v>
          </cell>
          <cell r="V2795">
            <v>0</v>
          </cell>
          <cell r="W2795">
            <v>2.8</v>
          </cell>
          <cell r="X2795">
            <v>0</v>
          </cell>
          <cell r="Y2795">
            <v>0</v>
          </cell>
          <cell r="Z2795">
            <v>0</v>
          </cell>
          <cell r="AA2795">
            <v>0</v>
          </cell>
          <cell r="AB2795">
            <v>0</v>
          </cell>
          <cell r="AC2795">
            <v>0</v>
          </cell>
          <cell r="AD2795">
            <v>0</v>
          </cell>
        </row>
        <row r="2796">
          <cell r="B2796" t="str">
            <v>MASON CO-REGULATEDRESIDENTIALEXPUR</v>
          </cell>
          <cell r="J2796" t="str">
            <v>EXPUR</v>
          </cell>
          <cell r="K2796" t="str">
            <v>EXTRA PICKUP</v>
          </cell>
          <cell r="S2796">
            <v>0</v>
          </cell>
          <cell r="T2796">
            <v>0</v>
          </cell>
          <cell r="U2796">
            <v>0</v>
          </cell>
          <cell r="V2796">
            <v>0</v>
          </cell>
          <cell r="W2796">
            <v>450.46</v>
          </cell>
          <cell r="X2796">
            <v>0</v>
          </cell>
          <cell r="Y2796">
            <v>0</v>
          </cell>
          <cell r="Z2796">
            <v>0</v>
          </cell>
          <cell r="AA2796">
            <v>0</v>
          </cell>
          <cell r="AB2796">
            <v>0</v>
          </cell>
          <cell r="AC2796">
            <v>0</v>
          </cell>
          <cell r="AD2796">
            <v>0</v>
          </cell>
        </row>
        <row r="2797">
          <cell r="B2797" t="str">
            <v>MASON CO-REGULATEDRESIDENTIALEXTRAR</v>
          </cell>
          <cell r="J2797" t="str">
            <v>EXTRAR</v>
          </cell>
          <cell r="K2797" t="str">
            <v>EXTRA CAN/BAGS</v>
          </cell>
          <cell r="S2797">
            <v>0</v>
          </cell>
          <cell r="T2797">
            <v>0</v>
          </cell>
          <cell r="U2797">
            <v>0</v>
          </cell>
          <cell r="V2797">
            <v>0</v>
          </cell>
          <cell r="W2797">
            <v>3059.24</v>
          </cell>
          <cell r="X2797">
            <v>0</v>
          </cell>
          <cell r="Y2797">
            <v>0</v>
          </cell>
          <cell r="Z2797">
            <v>0</v>
          </cell>
          <cell r="AA2797">
            <v>0</v>
          </cell>
          <cell r="AB2797">
            <v>0</v>
          </cell>
          <cell r="AC2797">
            <v>0</v>
          </cell>
          <cell r="AD2797">
            <v>0</v>
          </cell>
        </row>
        <row r="2798">
          <cell r="B2798" t="str">
            <v>MASON CO-REGULATEDRESIDENTIALOFOWR</v>
          </cell>
          <cell r="J2798" t="str">
            <v>OFOWR</v>
          </cell>
          <cell r="K2798" t="str">
            <v>OVERFILL/OVERWEIGHT CHG</v>
          </cell>
          <cell r="S2798">
            <v>0</v>
          </cell>
          <cell r="T2798">
            <v>0</v>
          </cell>
          <cell r="U2798">
            <v>0</v>
          </cell>
          <cell r="V2798">
            <v>0</v>
          </cell>
          <cell r="W2798">
            <v>949.98</v>
          </cell>
          <cell r="X2798">
            <v>0</v>
          </cell>
          <cell r="Y2798">
            <v>0</v>
          </cell>
          <cell r="Z2798">
            <v>0</v>
          </cell>
          <cell r="AA2798">
            <v>0</v>
          </cell>
          <cell r="AB2798">
            <v>0</v>
          </cell>
          <cell r="AC2798">
            <v>0</v>
          </cell>
          <cell r="AD2798">
            <v>0</v>
          </cell>
        </row>
        <row r="2799">
          <cell r="B2799" t="str">
            <v>MASON CO-REGULATEDRESIDENTIALRECYCLECR</v>
          </cell>
          <cell r="J2799" t="str">
            <v>RECYCLECR</v>
          </cell>
          <cell r="K2799" t="str">
            <v>VALUE OF RECYCLABLES</v>
          </cell>
          <cell r="S2799">
            <v>0</v>
          </cell>
          <cell r="T2799">
            <v>0</v>
          </cell>
          <cell r="U2799">
            <v>0</v>
          </cell>
          <cell r="V2799">
            <v>0</v>
          </cell>
          <cell r="W2799">
            <v>1.94</v>
          </cell>
          <cell r="X2799">
            <v>0</v>
          </cell>
          <cell r="Y2799">
            <v>0</v>
          </cell>
          <cell r="Z2799">
            <v>0</v>
          </cell>
          <cell r="AA2799">
            <v>0</v>
          </cell>
          <cell r="AB2799">
            <v>0</v>
          </cell>
          <cell r="AC2799">
            <v>0</v>
          </cell>
          <cell r="AD2799">
            <v>0</v>
          </cell>
        </row>
        <row r="2800">
          <cell r="B2800" t="str">
            <v>MASON CO-REGULATEDRESIDENTIALRECYR</v>
          </cell>
          <cell r="J2800" t="str">
            <v>RECYR</v>
          </cell>
          <cell r="K2800" t="str">
            <v>RESIDENTIAL RECYCLE</v>
          </cell>
          <cell r="S2800">
            <v>0</v>
          </cell>
          <cell r="T2800">
            <v>0</v>
          </cell>
          <cell r="U2800">
            <v>0</v>
          </cell>
          <cell r="V2800">
            <v>0</v>
          </cell>
          <cell r="W2800">
            <v>-9.16</v>
          </cell>
          <cell r="X2800">
            <v>0</v>
          </cell>
          <cell r="Y2800">
            <v>0</v>
          </cell>
          <cell r="Z2800">
            <v>0</v>
          </cell>
          <cell r="AA2800">
            <v>0</v>
          </cell>
          <cell r="AB2800">
            <v>0</v>
          </cell>
          <cell r="AC2800">
            <v>0</v>
          </cell>
          <cell r="AD2800">
            <v>0</v>
          </cell>
        </row>
        <row r="2801">
          <cell r="B2801" t="str">
            <v>MASON CO-REGULATEDRESIDENTIALREDELIVER</v>
          </cell>
          <cell r="J2801" t="str">
            <v>REDELIVER</v>
          </cell>
          <cell r="K2801" t="str">
            <v>DELIVERY CHARGE</v>
          </cell>
          <cell r="S2801">
            <v>0</v>
          </cell>
          <cell r="T2801">
            <v>0</v>
          </cell>
          <cell r="U2801">
            <v>0</v>
          </cell>
          <cell r="V2801">
            <v>0</v>
          </cell>
          <cell r="W2801">
            <v>124.58</v>
          </cell>
          <cell r="X2801">
            <v>0</v>
          </cell>
          <cell r="Y2801">
            <v>0</v>
          </cell>
          <cell r="Z2801">
            <v>0</v>
          </cell>
          <cell r="AA2801">
            <v>0</v>
          </cell>
          <cell r="AB2801">
            <v>0</v>
          </cell>
          <cell r="AC2801">
            <v>0</v>
          </cell>
          <cell r="AD2801">
            <v>0</v>
          </cell>
        </row>
        <row r="2802">
          <cell r="B2802" t="str">
            <v>MASON CO-REGULATEDRESIDENTIALRESTART</v>
          </cell>
          <cell r="J2802" t="str">
            <v>RESTART</v>
          </cell>
          <cell r="K2802" t="str">
            <v>SERVICE RESTART FEE</v>
          </cell>
          <cell r="S2802">
            <v>0</v>
          </cell>
          <cell r="T2802">
            <v>0</v>
          </cell>
          <cell r="U2802">
            <v>0</v>
          </cell>
          <cell r="V2802">
            <v>0</v>
          </cell>
          <cell r="W2802">
            <v>44.36</v>
          </cell>
          <cell r="X2802">
            <v>0</v>
          </cell>
          <cell r="Y2802">
            <v>0</v>
          </cell>
          <cell r="Z2802">
            <v>0</v>
          </cell>
          <cell r="AA2802">
            <v>0</v>
          </cell>
          <cell r="AB2802">
            <v>0</v>
          </cell>
          <cell r="AC2802">
            <v>0</v>
          </cell>
          <cell r="AD2802">
            <v>0</v>
          </cell>
        </row>
        <row r="2803">
          <cell r="B2803" t="str">
            <v>MASON CO-REGULATEDRESIDENTIAL35RM1</v>
          </cell>
          <cell r="J2803" t="str">
            <v>35RM1</v>
          </cell>
          <cell r="K2803" t="str">
            <v>1-35 GAL CART MONTHLY SVC</v>
          </cell>
          <cell r="S2803">
            <v>0</v>
          </cell>
          <cell r="T2803">
            <v>0</v>
          </cell>
          <cell r="U2803">
            <v>0</v>
          </cell>
          <cell r="V2803">
            <v>0</v>
          </cell>
          <cell r="W2803">
            <v>6.4</v>
          </cell>
          <cell r="X2803">
            <v>0</v>
          </cell>
          <cell r="Y2803">
            <v>0</v>
          </cell>
          <cell r="Z2803">
            <v>0</v>
          </cell>
          <cell r="AA2803">
            <v>0</v>
          </cell>
          <cell r="AB2803">
            <v>0</v>
          </cell>
          <cell r="AC2803">
            <v>0</v>
          </cell>
          <cell r="AD2803">
            <v>0</v>
          </cell>
        </row>
        <row r="2804">
          <cell r="B2804" t="str">
            <v>MASON CO-REGULATEDRESIDENTIAL35ROCC1</v>
          </cell>
          <cell r="J2804" t="str">
            <v>35ROCC1</v>
          </cell>
          <cell r="K2804" t="str">
            <v>1-35 GAL ON CALL PICKUP</v>
          </cell>
          <cell r="S2804">
            <v>0</v>
          </cell>
          <cell r="T2804">
            <v>0</v>
          </cell>
          <cell r="U2804">
            <v>0</v>
          </cell>
          <cell r="V2804">
            <v>0</v>
          </cell>
          <cell r="W2804">
            <v>51.2</v>
          </cell>
          <cell r="X2804">
            <v>0</v>
          </cell>
          <cell r="Y2804">
            <v>0</v>
          </cell>
          <cell r="Z2804">
            <v>0</v>
          </cell>
          <cell r="AA2804">
            <v>0</v>
          </cell>
          <cell r="AB2804">
            <v>0</v>
          </cell>
          <cell r="AC2804">
            <v>0</v>
          </cell>
          <cell r="AD2804">
            <v>0</v>
          </cell>
        </row>
        <row r="2805">
          <cell r="B2805" t="str">
            <v>MASON CO-REGULATEDRESIDENTIAL35RW1</v>
          </cell>
          <cell r="J2805" t="str">
            <v>35RW1</v>
          </cell>
          <cell r="K2805" t="str">
            <v>1-35 GAL CART WEEKLY SVC</v>
          </cell>
          <cell r="S2805">
            <v>0</v>
          </cell>
          <cell r="T2805">
            <v>0</v>
          </cell>
          <cell r="U2805">
            <v>0</v>
          </cell>
          <cell r="V2805">
            <v>0</v>
          </cell>
          <cell r="W2805">
            <v>32.299999999999997</v>
          </cell>
          <cell r="X2805">
            <v>0</v>
          </cell>
          <cell r="Y2805">
            <v>0</v>
          </cell>
          <cell r="Z2805">
            <v>0</v>
          </cell>
          <cell r="AA2805">
            <v>0</v>
          </cell>
          <cell r="AB2805">
            <v>0</v>
          </cell>
          <cell r="AC2805">
            <v>0</v>
          </cell>
          <cell r="AD2805">
            <v>0</v>
          </cell>
        </row>
        <row r="2806">
          <cell r="B2806" t="str">
            <v>MASON CO-REGULATEDRESIDENTIAL96RE1</v>
          </cell>
          <cell r="J2806" t="str">
            <v>96RE1</v>
          </cell>
          <cell r="K2806" t="str">
            <v>1-96 GAL EOW</v>
          </cell>
          <cell r="S2806">
            <v>0</v>
          </cell>
          <cell r="T2806">
            <v>0</v>
          </cell>
          <cell r="U2806">
            <v>0</v>
          </cell>
          <cell r="V2806">
            <v>0</v>
          </cell>
          <cell r="W2806">
            <v>42.52</v>
          </cell>
          <cell r="X2806">
            <v>0</v>
          </cell>
          <cell r="Y2806">
            <v>0</v>
          </cell>
          <cell r="Z2806">
            <v>0</v>
          </cell>
          <cell r="AA2806">
            <v>0</v>
          </cell>
          <cell r="AB2806">
            <v>0</v>
          </cell>
          <cell r="AC2806">
            <v>0</v>
          </cell>
          <cell r="AD2806">
            <v>0</v>
          </cell>
        </row>
        <row r="2807">
          <cell r="B2807" t="str">
            <v>MASON CO-REGULATEDRESIDENTIAL96ROCC1</v>
          </cell>
          <cell r="J2807" t="str">
            <v>96ROCC1</v>
          </cell>
          <cell r="K2807" t="str">
            <v>1-96 GAL ON CALL PICKUP</v>
          </cell>
          <cell r="S2807">
            <v>0</v>
          </cell>
          <cell r="T2807">
            <v>0</v>
          </cell>
          <cell r="U2807">
            <v>0</v>
          </cell>
          <cell r="V2807">
            <v>0</v>
          </cell>
          <cell r="W2807">
            <v>11.67</v>
          </cell>
          <cell r="X2807">
            <v>0</v>
          </cell>
          <cell r="Y2807">
            <v>0</v>
          </cell>
          <cell r="Z2807">
            <v>0</v>
          </cell>
          <cell r="AA2807">
            <v>0</v>
          </cell>
          <cell r="AB2807">
            <v>0</v>
          </cell>
          <cell r="AC2807">
            <v>0</v>
          </cell>
          <cell r="AD2807">
            <v>0</v>
          </cell>
        </row>
        <row r="2808">
          <cell r="B2808" t="str">
            <v>MASON CO-REGULATEDRESIDENTIAL96RW1</v>
          </cell>
          <cell r="J2808" t="str">
            <v>96RW1</v>
          </cell>
          <cell r="K2808" t="str">
            <v>1-96 GAL CART WEEKLY SVC</v>
          </cell>
          <cell r="S2808">
            <v>0</v>
          </cell>
          <cell r="T2808">
            <v>0</v>
          </cell>
          <cell r="U2808">
            <v>0</v>
          </cell>
          <cell r="V2808">
            <v>0</v>
          </cell>
          <cell r="W2808">
            <v>126.6</v>
          </cell>
          <cell r="X2808">
            <v>0</v>
          </cell>
          <cell r="Y2808">
            <v>0</v>
          </cell>
          <cell r="Z2808">
            <v>0</v>
          </cell>
          <cell r="AA2808">
            <v>0</v>
          </cell>
          <cell r="AB2808">
            <v>0</v>
          </cell>
          <cell r="AC2808">
            <v>0</v>
          </cell>
          <cell r="AD2808">
            <v>0</v>
          </cell>
        </row>
        <row r="2809">
          <cell r="B2809" t="str">
            <v>MASON CO-REGULATEDRESIDENTIALDRVNRE1RECYMA</v>
          </cell>
          <cell r="J2809" t="str">
            <v>DRVNRE1RECYMA</v>
          </cell>
          <cell r="K2809" t="str">
            <v>DRIVE IN UP TO 250 EOW-RE</v>
          </cell>
          <cell r="S2809">
            <v>0</v>
          </cell>
          <cell r="T2809">
            <v>0</v>
          </cell>
          <cell r="U2809">
            <v>0</v>
          </cell>
          <cell r="V2809">
            <v>0</v>
          </cell>
          <cell r="W2809">
            <v>61.81</v>
          </cell>
          <cell r="X2809">
            <v>0</v>
          </cell>
          <cell r="Y2809">
            <v>0</v>
          </cell>
          <cell r="Z2809">
            <v>0</v>
          </cell>
          <cell r="AA2809">
            <v>0</v>
          </cell>
          <cell r="AB2809">
            <v>0</v>
          </cell>
          <cell r="AC2809">
            <v>0</v>
          </cell>
          <cell r="AD2809">
            <v>0</v>
          </cell>
        </row>
        <row r="2810">
          <cell r="B2810" t="str">
            <v>MASON CO-REGULATEDRESIDENTIALDRVNRE2RECYMA</v>
          </cell>
          <cell r="J2810" t="str">
            <v>DRVNRE2RECYMA</v>
          </cell>
          <cell r="K2810" t="str">
            <v>DRIVE IN OVER 250 EOW-REC</v>
          </cell>
          <cell r="S2810">
            <v>0</v>
          </cell>
          <cell r="T2810">
            <v>0</v>
          </cell>
          <cell r="U2810">
            <v>0</v>
          </cell>
          <cell r="V2810">
            <v>0</v>
          </cell>
          <cell r="W2810">
            <v>9.9</v>
          </cell>
          <cell r="X2810">
            <v>0</v>
          </cell>
          <cell r="Y2810">
            <v>0</v>
          </cell>
          <cell r="Z2810">
            <v>0</v>
          </cell>
          <cell r="AA2810">
            <v>0</v>
          </cell>
          <cell r="AB2810">
            <v>0</v>
          </cell>
          <cell r="AC2810">
            <v>0</v>
          </cell>
          <cell r="AD2810">
            <v>0</v>
          </cell>
        </row>
        <row r="2811">
          <cell r="B2811" t="str">
            <v>MASON CO-REGULATEDRESIDENTIALDRVNRM1RECYMA</v>
          </cell>
          <cell r="J2811" t="str">
            <v>DRVNRM1RECYMA</v>
          </cell>
          <cell r="K2811" t="str">
            <v>DRIVE IN UP TO 125 MONTHL</v>
          </cell>
          <cell r="S2811">
            <v>0</v>
          </cell>
          <cell r="T2811">
            <v>0</v>
          </cell>
          <cell r="U2811">
            <v>0</v>
          </cell>
          <cell r="V2811">
            <v>0</v>
          </cell>
          <cell r="W2811">
            <v>1.1000000000000001</v>
          </cell>
          <cell r="X2811">
            <v>0</v>
          </cell>
          <cell r="Y2811">
            <v>0</v>
          </cell>
          <cell r="Z2811">
            <v>0</v>
          </cell>
          <cell r="AA2811">
            <v>0</v>
          </cell>
          <cell r="AB2811">
            <v>0</v>
          </cell>
          <cell r="AC2811">
            <v>0</v>
          </cell>
          <cell r="AD2811">
            <v>0</v>
          </cell>
        </row>
        <row r="2812">
          <cell r="B2812" t="str">
            <v>MASON CO-REGULATEDRESIDENTIALRECYCLECR</v>
          </cell>
          <cell r="J2812" t="str">
            <v>RECYCLECR</v>
          </cell>
          <cell r="K2812" t="str">
            <v>VALUE OF RECYCLABLES</v>
          </cell>
          <cell r="S2812">
            <v>0</v>
          </cell>
          <cell r="T2812">
            <v>0</v>
          </cell>
          <cell r="U2812">
            <v>0</v>
          </cell>
          <cell r="V2812">
            <v>0</v>
          </cell>
          <cell r="W2812">
            <v>-19.3</v>
          </cell>
          <cell r="X2812">
            <v>0</v>
          </cell>
          <cell r="Y2812">
            <v>0</v>
          </cell>
          <cell r="Z2812">
            <v>0</v>
          </cell>
          <cell r="AA2812">
            <v>0</v>
          </cell>
          <cell r="AB2812">
            <v>0</v>
          </cell>
          <cell r="AC2812">
            <v>0</v>
          </cell>
          <cell r="AD2812">
            <v>0</v>
          </cell>
        </row>
        <row r="2813">
          <cell r="B2813" t="str">
            <v>MASON CO-REGULATEDRESIDENTIALRECYR</v>
          </cell>
          <cell r="J2813" t="str">
            <v>RECYR</v>
          </cell>
          <cell r="K2813" t="str">
            <v>RESIDENTIAL RECYCLE</v>
          </cell>
          <cell r="S2813">
            <v>0</v>
          </cell>
          <cell r="T2813">
            <v>0</v>
          </cell>
          <cell r="U2813">
            <v>0</v>
          </cell>
          <cell r="V2813">
            <v>0</v>
          </cell>
          <cell r="W2813">
            <v>91.6</v>
          </cell>
          <cell r="X2813">
            <v>0</v>
          </cell>
          <cell r="Y2813">
            <v>0</v>
          </cell>
          <cell r="Z2813">
            <v>0</v>
          </cell>
          <cell r="AA2813">
            <v>0</v>
          </cell>
          <cell r="AB2813">
            <v>0</v>
          </cell>
          <cell r="AC2813">
            <v>0</v>
          </cell>
          <cell r="AD2813">
            <v>0</v>
          </cell>
        </row>
        <row r="2814">
          <cell r="B2814" t="str">
            <v>MASON CO-REGULATEDRESIDENTIAL35ROCC1</v>
          </cell>
          <cell r="J2814" t="str">
            <v>35ROCC1</v>
          </cell>
          <cell r="K2814" t="str">
            <v>1-35 GAL ON CALL PICKUP</v>
          </cell>
          <cell r="S2814">
            <v>0</v>
          </cell>
          <cell r="T2814">
            <v>0</v>
          </cell>
          <cell r="U2814">
            <v>0</v>
          </cell>
          <cell r="V2814">
            <v>0</v>
          </cell>
          <cell r="W2814">
            <v>2905.6</v>
          </cell>
          <cell r="X2814">
            <v>0</v>
          </cell>
          <cell r="Y2814">
            <v>0</v>
          </cell>
          <cell r="Z2814">
            <v>0</v>
          </cell>
          <cell r="AA2814">
            <v>0</v>
          </cell>
          <cell r="AB2814">
            <v>0</v>
          </cell>
          <cell r="AC2814">
            <v>0</v>
          </cell>
          <cell r="AD2814">
            <v>0</v>
          </cell>
        </row>
        <row r="2815">
          <cell r="B2815" t="str">
            <v>MASON CO-REGULATEDRESIDENTIAL48ROCC1</v>
          </cell>
          <cell r="J2815" t="str">
            <v>48ROCC1</v>
          </cell>
          <cell r="K2815" t="str">
            <v>1-48 GAL ON CALL PICKUP</v>
          </cell>
          <cell r="S2815">
            <v>0</v>
          </cell>
          <cell r="T2815">
            <v>0</v>
          </cell>
          <cell r="U2815">
            <v>0</v>
          </cell>
          <cell r="V2815">
            <v>0</v>
          </cell>
          <cell r="W2815">
            <v>184.46</v>
          </cell>
          <cell r="X2815">
            <v>0</v>
          </cell>
          <cell r="Y2815">
            <v>0</v>
          </cell>
          <cell r="Z2815">
            <v>0</v>
          </cell>
          <cell r="AA2815">
            <v>0</v>
          </cell>
          <cell r="AB2815">
            <v>0</v>
          </cell>
          <cell r="AC2815">
            <v>0</v>
          </cell>
          <cell r="AD2815">
            <v>0</v>
          </cell>
        </row>
        <row r="2816">
          <cell r="B2816" t="str">
            <v>MASON CO-REGULATEDRESIDENTIAL64ROCC1</v>
          </cell>
          <cell r="J2816" t="str">
            <v>64ROCC1</v>
          </cell>
          <cell r="K2816" t="str">
            <v>1-64 GAL ON CALL PICKUP</v>
          </cell>
          <cell r="S2816">
            <v>0</v>
          </cell>
          <cell r="T2816">
            <v>0</v>
          </cell>
          <cell r="U2816">
            <v>0</v>
          </cell>
          <cell r="V2816">
            <v>0</v>
          </cell>
          <cell r="W2816">
            <v>284.10000000000002</v>
          </cell>
          <cell r="X2816">
            <v>0</v>
          </cell>
          <cell r="Y2816">
            <v>0</v>
          </cell>
          <cell r="Z2816">
            <v>0</v>
          </cell>
          <cell r="AA2816">
            <v>0</v>
          </cell>
          <cell r="AB2816">
            <v>0</v>
          </cell>
          <cell r="AC2816">
            <v>0</v>
          </cell>
          <cell r="AD2816">
            <v>0</v>
          </cell>
        </row>
        <row r="2817">
          <cell r="B2817" t="str">
            <v>MASON CO-REGULATEDRESIDENTIAL96ROCC1</v>
          </cell>
          <cell r="J2817" t="str">
            <v>96ROCC1</v>
          </cell>
          <cell r="K2817" t="str">
            <v>1-96 GAL ON CALL PICKUP</v>
          </cell>
          <cell r="S2817">
            <v>0</v>
          </cell>
          <cell r="T2817">
            <v>0</v>
          </cell>
          <cell r="U2817">
            <v>0</v>
          </cell>
          <cell r="V2817">
            <v>0</v>
          </cell>
          <cell r="W2817">
            <v>665.19</v>
          </cell>
          <cell r="X2817">
            <v>0</v>
          </cell>
          <cell r="Y2817">
            <v>0</v>
          </cell>
          <cell r="Z2817">
            <v>0</v>
          </cell>
          <cell r="AA2817">
            <v>0</v>
          </cell>
          <cell r="AB2817">
            <v>0</v>
          </cell>
          <cell r="AC2817">
            <v>0</v>
          </cell>
          <cell r="AD2817">
            <v>0</v>
          </cell>
        </row>
        <row r="2818">
          <cell r="B2818" t="str">
            <v>MASON CO-REGULATEDRESIDENTIALEXPUR</v>
          </cell>
          <cell r="J2818" t="str">
            <v>EXPUR</v>
          </cell>
          <cell r="K2818" t="str">
            <v>EXTRA PICKUP</v>
          </cell>
          <cell r="S2818">
            <v>0</v>
          </cell>
          <cell r="T2818">
            <v>0</v>
          </cell>
          <cell r="U2818">
            <v>0</v>
          </cell>
          <cell r="V2818">
            <v>0</v>
          </cell>
          <cell r="W2818">
            <v>13.38</v>
          </cell>
          <cell r="X2818">
            <v>0</v>
          </cell>
          <cell r="Y2818">
            <v>0</v>
          </cell>
          <cell r="Z2818">
            <v>0</v>
          </cell>
          <cell r="AA2818">
            <v>0</v>
          </cell>
          <cell r="AB2818">
            <v>0</v>
          </cell>
          <cell r="AC2818">
            <v>0</v>
          </cell>
          <cell r="AD2818">
            <v>0</v>
          </cell>
        </row>
        <row r="2819">
          <cell r="B2819" t="str">
            <v>MASON CO-REGULATEDRESIDENTIALEXTRAR</v>
          </cell>
          <cell r="J2819" t="str">
            <v>EXTRAR</v>
          </cell>
          <cell r="K2819" t="str">
            <v>EXTRA CAN/BAGS</v>
          </cell>
          <cell r="S2819">
            <v>0</v>
          </cell>
          <cell r="T2819">
            <v>0</v>
          </cell>
          <cell r="U2819">
            <v>0</v>
          </cell>
          <cell r="V2819">
            <v>0</v>
          </cell>
          <cell r="W2819">
            <v>214.08</v>
          </cell>
          <cell r="X2819">
            <v>0</v>
          </cell>
          <cell r="Y2819">
            <v>0</v>
          </cell>
          <cell r="Z2819">
            <v>0</v>
          </cell>
          <cell r="AA2819">
            <v>0</v>
          </cell>
          <cell r="AB2819">
            <v>0</v>
          </cell>
          <cell r="AC2819">
            <v>0</v>
          </cell>
          <cell r="AD2819">
            <v>0</v>
          </cell>
        </row>
        <row r="2820">
          <cell r="B2820" t="str">
            <v>MASON CO-REGULATEDRESIDENTIALOFOWR</v>
          </cell>
          <cell r="J2820" t="str">
            <v>OFOWR</v>
          </cell>
          <cell r="K2820" t="str">
            <v>OVERFILL/OVERWEIGHT CHG</v>
          </cell>
          <cell r="S2820">
            <v>0</v>
          </cell>
          <cell r="T2820">
            <v>0</v>
          </cell>
          <cell r="U2820">
            <v>0</v>
          </cell>
          <cell r="V2820">
            <v>0</v>
          </cell>
          <cell r="W2820">
            <v>26.76</v>
          </cell>
          <cell r="X2820">
            <v>0</v>
          </cell>
          <cell r="Y2820">
            <v>0</v>
          </cell>
          <cell r="Z2820">
            <v>0</v>
          </cell>
          <cell r="AA2820">
            <v>0</v>
          </cell>
          <cell r="AB2820">
            <v>0</v>
          </cell>
          <cell r="AC2820">
            <v>0</v>
          </cell>
          <cell r="AD2820">
            <v>0</v>
          </cell>
        </row>
        <row r="2821">
          <cell r="B2821" t="str">
            <v>MASON CO-REGULATEDRESIDENTIALRESTART</v>
          </cell>
          <cell r="J2821" t="str">
            <v>RESTART</v>
          </cell>
          <cell r="K2821" t="str">
            <v>SERVICE RESTART FEE</v>
          </cell>
          <cell r="S2821">
            <v>0</v>
          </cell>
          <cell r="T2821">
            <v>0</v>
          </cell>
          <cell r="U2821">
            <v>0</v>
          </cell>
          <cell r="V2821">
            <v>0</v>
          </cell>
          <cell r="W2821">
            <v>11.09</v>
          </cell>
          <cell r="X2821">
            <v>0</v>
          </cell>
          <cell r="Y2821">
            <v>0</v>
          </cell>
          <cell r="Z2821">
            <v>0</v>
          </cell>
          <cell r="AA2821">
            <v>0</v>
          </cell>
          <cell r="AB2821">
            <v>0</v>
          </cell>
          <cell r="AC2821">
            <v>0</v>
          </cell>
          <cell r="AD2821">
            <v>0</v>
          </cell>
        </row>
        <row r="2822">
          <cell r="B2822" t="str">
            <v>MASON CO-REGULATEDRESIDENTIALWLKNRE1</v>
          </cell>
          <cell r="J2822" t="str">
            <v>WLKNRE1</v>
          </cell>
          <cell r="K2822" t="str">
            <v>WALK IN 5'-25'-EOW</v>
          </cell>
          <cell r="S2822">
            <v>0</v>
          </cell>
          <cell r="T2822">
            <v>0</v>
          </cell>
          <cell r="U2822">
            <v>0</v>
          </cell>
          <cell r="V2822">
            <v>0</v>
          </cell>
          <cell r="W2822">
            <v>1.28</v>
          </cell>
          <cell r="X2822">
            <v>0</v>
          </cell>
          <cell r="Y2822">
            <v>0</v>
          </cell>
          <cell r="Z2822">
            <v>0</v>
          </cell>
          <cell r="AA2822">
            <v>0</v>
          </cell>
          <cell r="AB2822">
            <v>0</v>
          </cell>
          <cell r="AC2822">
            <v>0</v>
          </cell>
          <cell r="AD2822">
            <v>0</v>
          </cell>
        </row>
        <row r="2823">
          <cell r="B2823" t="str">
            <v>MASON CO-REGULATEDROLLOFFRORENT20D</v>
          </cell>
          <cell r="J2823" t="str">
            <v>RORENT20D</v>
          </cell>
          <cell r="K2823" t="str">
            <v>20YD ROLL OFF-DAILY RENT</v>
          </cell>
          <cell r="S2823">
            <v>0</v>
          </cell>
          <cell r="T2823">
            <v>0</v>
          </cell>
          <cell r="U2823">
            <v>0</v>
          </cell>
          <cell r="V2823">
            <v>0</v>
          </cell>
          <cell r="W2823">
            <v>69.114999999999995</v>
          </cell>
          <cell r="X2823">
            <v>69.114999999999995</v>
          </cell>
          <cell r="Y2823">
            <v>0</v>
          </cell>
          <cell r="Z2823">
            <v>0</v>
          </cell>
          <cell r="AA2823">
            <v>0</v>
          </cell>
          <cell r="AB2823">
            <v>0</v>
          </cell>
          <cell r="AC2823">
            <v>0</v>
          </cell>
          <cell r="AD2823">
            <v>0</v>
          </cell>
        </row>
        <row r="2824">
          <cell r="B2824" t="str">
            <v>MASON CO-REGULATEDROLLOFFDISPMC-TON</v>
          </cell>
          <cell r="J2824" t="str">
            <v>DISPMC-TON</v>
          </cell>
          <cell r="K2824" t="str">
            <v>MC LANDFILL PER TON</v>
          </cell>
          <cell r="S2824">
            <v>0</v>
          </cell>
          <cell r="T2824">
            <v>0</v>
          </cell>
          <cell r="U2824">
            <v>0</v>
          </cell>
          <cell r="V2824">
            <v>0</v>
          </cell>
          <cell r="W2824">
            <v>704.86</v>
          </cell>
          <cell r="X2824">
            <v>0</v>
          </cell>
          <cell r="Y2824">
            <v>0</v>
          </cell>
          <cell r="Z2824">
            <v>0</v>
          </cell>
          <cell r="AA2824">
            <v>0</v>
          </cell>
          <cell r="AB2824">
            <v>0</v>
          </cell>
          <cell r="AC2824">
            <v>0</v>
          </cell>
          <cell r="AD2824">
            <v>0</v>
          </cell>
        </row>
        <row r="2825">
          <cell r="B2825" t="str">
            <v>MASON CO-REGULATEDROLLOFFDISPMCMISC</v>
          </cell>
          <cell r="J2825" t="str">
            <v>DISPMCMISC</v>
          </cell>
          <cell r="K2825" t="str">
            <v>DISPOSAL MISCELLANOUS</v>
          </cell>
          <cell r="S2825">
            <v>0</v>
          </cell>
          <cell r="T2825">
            <v>0</v>
          </cell>
          <cell r="U2825">
            <v>0</v>
          </cell>
          <cell r="V2825">
            <v>0</v>
          </cell>
          <cell r="W2825">
            <v>26.1</v>
          </cell>
          <cell r="X2825">
            <v>0</v>
          </cell>
          <cell r="Y2825">
            <v>0</v>
          </cell>
          <cell r="Z2825">
            <v>0</v>
          </cell>
          <cell r="AA2825">
            <v>0</v>
          </cell>
          <cell r="AB2825">
            <v>0</v>
          </cell>
          <cell r="AC2825">
            <v>0</v>
          </cell>
          <cell r="AD2825">
            <v>0</v>
          </cell>
        </row>
        <row r="2826">
          <cell r="B2826" t="str">
            <v>MASON CO-REGULATEDROLLOFFRODEL</v>
          </cell>
          <cell r="J2826" t="str">
            <v>RODEL</v>
          </cell>
          <cell r="K2826" t="str">
            <v>ROLL OFF-DELIVERY</v>
          </cell>
          <cell r="S2826">
            <v>0</v>
          </cell>
          <cell r="T2826">
            <v>0</v>
          </cell>
          <cell r="U2826">
            <v>0</v>
          </cell>
          <cell r="V2826">
            <v>0</v>
          </cell>
          <cell r="W2826">
            <v>155.91999999999999</v>
          </cell>
          <cell r="X2826">
            <v>0</v>
          </cell>
          <cell r="Y2826">
            <v>0</v>
          </cell>
          <cell r="Z2826">
            <v>0</v>
          </cell>
          <cell r="AA2826">
            <v>0</v>
          </cell>
          <cell r="AB2826">
            <v>0</v>
          </cell>
          <cell r="AC2826">
            <v>0</v>
          </cell>
          <cell r="AD2826">
            <v>0</v>
          </cell>
        </row>
        <row r="2827">
          <cell r="B2827" t="str">
            <v>MASON CO-REGULATEDROLLOFFROHAUL20T</v>
          </cell>
          <cell r="J2827" t="str">
            <v>ROHAUL20T</v>
          </cell>
          <cell r="K2827" t="str">
            <v>20YD ROLL OFF TEMP HAUL</v>
          </cell>
          <cell r="S2827">
            <v>0</v>
          </cell>
          <cell r="T2827">
            <v>0</v>
          </cell>
          <cell r="U2827">
            <v>0</v>
          </cell>
          <cell r="V2827">
            <v>0</v>
          </cell>
          <cell r="W2827">
            <v>292.44</v>
          </cell>
          <cell r="X2827">
            <v>0</v>
          </cell>
          <cell r="Y2827">
            <v>0</v>
          </cell>
          <cell r="Z2827">
            <v>0</v>
          </cell>
          <cell r="AA2827">
            <v>0</v>
          </cell>
          <cell r="AB2827">
            <v>0</v>
          </cell>
          <cell r="AC2827">
            <v>0</v>
          </cell>
          <cell r="AD2827">
            <v>0</v>
          </cell>
        </row>
        <row r="2828">
          <cell r="B2828" t="str">
            <v>MASON CO-REGULATEDROLLOFFRORENT20D</v>
          </cell>
          <cell r="J2828" t="str">
            <v>RORENT20D</v>
          </cell>
          <cell r="K2828" t="str">
            <v>20YD ROLL OFF-DAILY RENT</v>
          </cell>
          <cell r="S2828">
            <v>0</v>
          </cell>
          <cell r="T2828">
            <v>0</v>
          </cell>
          <cell r="U2828">
            <v>0</v>
          </cell>
          <cell r="V2828">
            <v>0</v>
          </cell>
          <cell r="W2828">
            <v>12.02</v>
          </cell>
          <cell r="X2828">
            <v>0</v>
          </cell>
          <cell r="Y2828">
            <v>0</v>
          </cell>
          <cell r="Z2828">
            <v>0</v>
          </cell>
          <cell r="AA2828">
            <v>0</v>
          </cell>
          <cell r="AB2828">
            <v>0</v>
          </cell>
          <cell r="AC2828">
            <v>0</v>
          </cell>
          <cell r="AD2828">
            <v>0</v>
          </cell>
        </row>
        <row r="2829">
          <cell r="B2829" t="str">
            <v>MASON CO-REGULATEDROLLOFFROLID</v>
          </cell>
          <cell r="J2829" t="str">
            <v>ROLID</v>
          </cell>
          <cell r="K2829" t="str">
            <v>ROLL OFF-LID</v>
          </cell>
          <cell r="S2829">
            <v>0</v>
          </cell>
          <cell r="T2829">
            <v>0</v>
          </cell>
          <cell r="U2829">
            <v>0</v>
          </cell>
          <cell r="V2829">
            <v>0</v>
          </cell>
          <cell r="W2829">
            <v>265.48</v>
          </cell>
          <cell r="X2829">
            <v>0</v>
          </cell>
          <cell r="Y2829">
            <v>0</v>
          </cell>
          <cell r="Z2829">
            <v>0</v>
          </cell>
          <cell r="AA2829">
            <v>0</v>
          </cell>
          <cell r="AB2829">
            <v>0</v>
          </cell>
          <cell r="AC2829">
            <v>0</v>
          </cell>
          <cell r="AD2829">
            <v>0</v>
          </cell>
        </row>
        <row r="2830">
          <cell r="B2830" t="str">
            <v>MASON CO-REGULATEDROLLOFFRORENT10D</v>
          </cell>
          <cell r="J2830" t="str">
            <v>RORENT10D</v>
          </cell>
          <cell r="K2830" t="str">
            <v>10YD ROLL OFF DAILY RENT</v>
          </cell>
          <cell r="S2830">
            <v>0</v>
          </cell>
          <cell r="T2830">
            <v>0</v>
          </cell>
          <cell r="U2830">
            <v>0</v>
          </cell>
          <cell r="V2830">
            <v>0</v>
          </cell>
          <cell r="W2830">
            <v>251.1</v>
          </cell>
          <cell r="X2830">
            <v>0</v>
          </cell>
          <cell r="Y2830">
            <v>0</v>
          </cell>
          <cell r="Z2830">
            <v>0</v>
          </cell>
          <cell r="AA2830">
            <v>0</v>
          </cell>
          <cell r="AB2830">
            <v>0</v>
          </cell>
          <cell r="AC2830">
            <v>0</v>
          </cell>
          <cell r="AD2830">
            <v>0</v>
          </cell>
        </row>
        <row r="2831">
          <cell r="B2831" t="str">
            <v>MASON CO-REGULATEDROLLOFFRORENT10M</v>
          </cell>
          <cell r="J2831" t="str">
            <v>RORENT10M</v>
          </cell>
          <cell r="K2831" t="str">
            <v>10YD ROLL OFF MTHLY RENT</v>
          </cell>
          <cell r="S2831">
            <v>0</v>
          </cell>
          <cell r="T2831">
            <v>0</v>
          </cell>
          <cell r="U2831">
            <v>0</v>
          </cell>
          <cell r="V2831">
            <v>0</v>
          </cell>
          <cell r="W2831">
            <v>83.93</v>
          </cell>
          <cell r="X2831">
            <v>0</v>
          </cell>
          <cell r="Y2831">
            <v>0</v>
          </cell>
          <cell r="Z2831">
            <v>0</v>
          </cell>
          <cell r="AA2831">
            <v>0</v>
          </cell>
          <cell r="AB2831">
            <v>0</v>
          </cell>
          <cell r="AC2831">
            <v>0</v>
          </cell>
          <cell r="AD2831">
            <v>0</v>
          </cell>
        </row>
        <row r="2832">
          <cell r="B2832" t="str">
            <v>MASON CO-REGULATEDROLLOFFRORENT20D</v>
          </cell>
          <cell r="J2832" t="str">
            <v>RORENT20D</v>
          </cell>
          <cell r="K2832" t="str">
            <v>20YD ROLL OFF-DAILY RENT</v>
          </cell>
          <cell r="S2832">
            <v>0</v>
          </cell>
          <cell r="T2832">
            <v>0</v>
          </cell>
          <cell r="U2832">
            <v>0</v>
          </cell>
          <cell r="V2832">
            <v>0</v>
          </cell>
          <cell r="W2832">
            <v>2417.0100000000002</v>
          </cell>
          <cell r="X2832">
            <v>0</v>
          </cell>
          <cell r="Y2832">
            <v>0</v>
          </cell>
          <cell r="Z2832">
            <v>0</v>
          </cell>
          <cell r="AA2832">
            <v>0</v>
          </cell>
          <cell r="AB2832">
            <v>0</v>
          </cell>
          <cell r="AC2832">
            <v>0</v>
          </cell>
          <cell r="AD2832">
            <v>0</v>
          </cell>
        </row>
        <row r="2833">
          <cell r="B2833" t="str">
            <v>MASON CO-REGULATEDROLLOFFRORENT20M</v>
          </cell>
          <cell r="J2833" t="str">
            <v>RORENT20M</v>
          </cell>
          <cell r="K2833" t="str">
            <v>20YD ROLL OFF-MNTHLY RENT</v>
          </cell>
          <cell r="S2833">
            <v>0</v>
          </cell>
          <cell r="T2833">
            <v>0</v>
          </cell>
          <cell r="U2833">
            <v>0</v>
          </cell>
          <cell r="V2833">
            <v>0</v>
          </cell>
          <cell r="W2833">
            <v>1949.6</v>
          </cell>
          <cell r="X2833">
            <v>0</v>
          </cell>
          <cell r="Y2833">
            <v>0</v>
          </cell>
          <cell r="Z2833">
            <v>0</v>
          </cell>
          <cell r="AA2833">
            <v>0</v>
          </cell>
          <cell r="AB2833">
            <v>0</v>
          </cell>
          <cell r="AC2833">
            <v>0</v>
          </cell>
          <cell r="AD2833">
            <v>0</v>
          </cell>
        </row>
        <row r="2834">
          <cell r="B2834" t="str">
            <v>MASON CO-REGULATEDROLLOFFRORENT40D</v>
          </cell>
          <cell r="J2834" t="str">
            <v>RORENT40D</v>
          </cell>
          <cell r="K2834" t="str">
            <v>40YD ROLL OFF-DAILY RENT</v>
          </cell>
          <cell r="S2834">
            <v>0</v>
          </cell>
          <cell r="T2834">
            <v>0</v>
          </cell>
          <cell r="U2834">
            <v>0</v>
          </cell>
          <cell r="V2834">
            <v>0</v>
          </cell>
          <cell r="W2834">
            <v>2365</v>
          </cell>
          <cell r="X2834">
            <v>0</v>
          </cell>
          <cell r="Y2834">
            <v>0</v>
          </cell>
          <cell r="Z2834">
            <v>0</v>
          </cell>
          <cell r="AA2834">
            <v>0</v>
          </cell>
          <cell r="AB2834">
            <v>0</v>
          </cell>
          <cell r="AC2834">
            <v>0</v>
          </cell>
          <cell r="AD2834">
            <v>0</v>
          </cell>
        </row>
        <row r="2835">
          <cell r="B2835" t="str">
            <v>MASON CO-REGULATEDROLLOFFRORENT40M</v>
          </cell>
          <cell r="J2835" t="str">
            <v>RORENT40M</v>
          </cell>
          <cell r="K2835" t="str">
            <v>40YD ROLL OFF-MNTHLY RENT</v>
          </cell>
          <cell r="S2835">
            <v>0</v>
          </cell>
          <cell r="T2835">
            <v>0</v>
          </cell>
          <cell r="U2835">
            <v>0</v>
          </cell>
          <cell r="V2835">
            <v>0</v>
          </cell>
          <cell r="W2835">
            <v>331.48</v>
          </cell>
          <cell r="X2835">
            <v>0</v>
          </cell>
          <cell r="Y2835">
            <v>0</v>
          </cell>
          <cell r="Z2835">
            <v>0</v>
          </cell>
          <cell r="AA2835">
            <v>0</v>
          </cell>
          <cell r="AB2835">
            <v>0</v>
          </cell>
          <cell r="AC2835">
            <v>0</v>
          </cell>
          <cell r="AD2835">
            <v>0</v>
          </cell>
        </row>
        <row r="2836">
          <cell r="B2836" t="str">
            <v>MASON CO-REGULATEDROLLOFFCPHAUL10</v>
          </cell>
          <cell r="J2836" t="str">
            <v>CPHAUL10</v>
          </cell>
          <cell r="K2836" t="str">
            <v>10YD COMPACTOR-HAUL</v>
          </cell>
          <cell r="S2836">
            <v>0</v>
          </cell>
          <cell r="T2836">
            <v>0</v>
          </cell>
          <cell r="U2836">
            <v>0</v>
          </cell>
          <cell r="V2836">
            <v>0</v>
          </cell>
          <cell r="W2836">
            <v>253.42</v>
          </cell>
          <cell r="X2836">
            <v>0</v>
          </cell>
          <cell r="Y2836">
            <v>0</v>
          </cell>
          <cell r="Z2836">
            <v>0</v>
          </cell>
          <cell r="AA2836">
            <v>0</v>
          </cell>
          <cell r="AB2836">
            <v>0</v>
          </cell>
          <cell r="AC2836">
            <v>0</v>
          </cell>
          <cell r="AD2836">
            <v>0</v>
          </cell>
        </row>
        <row r="2837">
          <cell r="B2837" t="str">
            <v>MASON CO-REGULATEDROLLOFFCPHAUL15</v>
          </cell>
          <cell r="J2837" t="str">
            <v>CPHAUL15</v>
          </cell>
          <cell r="K2837" t="str">
            <v>15YD COMPACTOR-HAUL</v>
          </cell>
          <cell r="S2837">
            <v>0</v>
          </cell>
          <cell r="T2837">
            <v>0</v>
          </cell>
          <cell r="U2837">
            <v>0</v>
          </cell>
          <cell r="V2837">
            <v>0</v>
          </cell>
          <cell r="W2837">
            <v>877.02</v>
          </cell>
          <cell r="X2837">
            <v>0</v>
          </cell>
          <cell r="Y2837">
            <v>0</v>
          </cell>
          <cell r="Z2837">
            <v>0</v>
          </cell>
          <cell r="AA2837">
            <v>0</v>
          </cell>
          <cell r="AB2837">
            <v>0</v>
          </cell>
          <cell r="AC2837">
            <v>0</v>
          </cell>
          <cell r="AD2837">
            <v>0</v>
          </cell>
        </row>
        <row r="2838">
          <cell r="B2838" t="str">
            <v>MASON CO-REGULATEDROLLOFFCPHAUL20</v>
          </cell>
          <cell r="J2838" t="str">
            <v>CPHAUL20</v>
          </cell>
          <cell r="K2838" t="str">
            <v>20YD COMPACTOR-HAUL</v>
          </cell>
          <cell r="S2838">
            <v>0</v>
          </cell>
          <cell r="T2838">
            <v>0</v>
          </cell>
          <cell r="U2838">
            <v>0</v>
          </cell>
          <cell r="V2838">
            <v>0</v>
          </cell>
          <cell r="W2838">
            <v>155.93</v>
          </cell>
          <cell r="X2838">
            <v>0</v>
          </cell>
          <cell r="Y2838">
            <v>0</v>
          </cell>
          <cell r="Z2838">
            <v>0</v>
          </cell>
          <cell r="AA2838">
            <v>0</v>
          </cell>
          <cell r="AB2838">
            <v>0</v>
          </cell>
          <cell r="AC2838">
            <v>0</v>
          </cell>
          <cell r="AD2838">
            <v>0</v>
          </cell>
        </row>
        <row r="2839">
          <cell r="B2839" t="str">
            <v>MASON CO-REGULATEDROLLOFFCPHAUL25</v>
          </cell>
          <cell r="J2839" t="str">
            <v>CPHAUL25</v>
          </cell>
          <cell r="K2839" t="str">
            <v>25YD COMPACTOR-HAUL</v>
          </cell>
          <cell r="S2839">
            <v>0</v>
          </cell>
          <cell r="T2839">
            <v>0</v>
          </cell>
          <cell r="U2839">
            <v>0</v>
          </cell>
          <cell r="V2839">
            <v>0</v>
          </cell>
          <cell r="W2839">
            <v>2048.2800000000002</v>
          </cell>
          <cell r="X2839">
            <v>0</v>
          </cell>
          <cell r="Y2839">
            <v>0</v>
          </cell>
          <cell r="Z2839">
            <v>0</v>
          </cell>
          <cell r="AA2839">
            <v>0</v>
          </cell>
          <cell r="AB2839">
            <v>0</v>
          </cell>
          <cell r="AC2839">
            <v>0</v>
          </cell>
          <cell r="AD2839">
            <v>0</v>
          </cell>
        </row>
        <row r="2840">
          <cell r="B2840" t="str">
            <v>MASON CO-REGULATEDROLLOFFDISPMC-TON</v>
          </cell>
          <cell r="J2840" t="str">
            <v>DISPMC-TON</v>
          </cell>
          <cell r="K2840" t="str">
            <v>MC LANDFILL PER TON</v>
          </cell>
          <cell r="S2840">
            <v>0</v>
          </cell>
          <cell r="T2840">
            <v>0</v>
          </cell>
          <cell r="U2840">
            <v>0</v>
          </cell>
          <cell r="V2840">
            <v>0</v>
          </cell>
          <cell r="W2840">
            <v>41574.83</v>
          </cell>
          <cell r="X2840">
            <v>0</v>
          </cell>
          <cell r="Y2840">
            <v>0</v>
          </cell>
          <cell r="Z2840">
            <v>0</v>
          </cell>
          <cell r="AA2840">
            <v>0</v>
          </cell>
          <cell r="AB2840">
            <v>0</v>
          </cell>
          <cell r="AC2840">
            <v>0</v>
          </cell>
          <cell r="AD2840">
            <v>0</v>
          </cell>
        </row>
        <row r="2841">
          <cell r="B2841" t="str">
            <v>MASON CO-REGULATEDROLLOFFDISPMCMISC</v>
          </cell>
          <cell r="J2841" t="str">
            <v>DISPMCMISC</v>
          </cell>
          <cell r="K2841" t="str">
            <v>DISPOSAL MISCELLANOUS</v>
          </cell>
          <cell r="S2841">
            <v>0</v>
          </cell>
          <cell r="T2841">
            <v>0</v>
          </cell>
          <cell r="U2841">
            <v>0</v>
          </cell>
          <cell r="V2841">
            <v>0</v>
          </cell>
          <cell r="W2841">
            <v>476.23</v>
          </cell>
          <cell r="X2841">
            <v>0</v>
          </cell>
          <cell r="Y2841">
            <v>0</v>
          </cell>
          <cell r="Z2841">
            <v>0</v>
          </cell>
          <cell r="AA2841">
            <v>0</v>
          </cell>
          <cell r="AB2841">
            <v>0</v>
          </cell>
          <cell r="AC2841">
            <v>0</v>
          </cell>
          <cell r="AD2841">
            <v>0</v>
          </cell>
        </row>
        <row r="2842">
          <cell r="B2842" t="str">
            <v>MASON CO-REGULATEDROLLOFFRODEL</v>
          </cell>
          <cell r="J2842" t="str">
            <v>RODEL</v>
          </cell>
          <cell r="K2842" t="str">
            <v>ROLL OFF-DELIVERY</v>
          </cell>
          <cell r="S2842">
            <v>0</v>
          </cell>
          <cell r="T2842">
            <v>0</v>
          </cell>
          <cell r="U2842">
            <v>0</v>
          </cell>
          <cell r="V2842">
            <v>0</v>
          </cell>
          <cell r="W2842">
            <v>3430.24</v>
          </cell>
          <cell r="X2842">
            <v>0</v>
          </cell>
          <cell r="Y2842">
            <v>0</v>
          </cell>
          <cell r="Z2842">
            <v>0</v>
          </cell>
          <cell r="AA2842">
            <v>0</v>
          </cell>
          <cell r="AB2842">
            <v>0</v>
          </cell>
          <cell r="AC2842">
            <v>0</v>
          </cell>
          <cell r="AD2842">
            <v>0</v>
          </cell>
        </row>
        <row r="2843">
          <cell r="B2843" t="str">
            <v>MASON CO-REGULATEDROLLOFFROHAUL10</v>
          </cell>
          <cell r="J2843" t="str">
            <v>ROHAUL10</v>
          </cell>
          <cell r="K2843" t="str">
            <v>10YD ROLL OFF HAUL</v>
          </cell>
          <cell r="S2843">
            <v>0</v>
          </cell>
          <cell r="T2843">
            <v>0</v>
          </cell>
          <cell r="U2843">
            <v>0</v>
          </cell>
          <cell r="V2843">
            <v>0</v>
          </cell>
          <cell r="W2843">
            <v>83.93</v>
          </cell>
          <cell r="X2843">
            <v>0</v>
          </cell>
          <cell r="Y2843">
            <v>0</v>
          </cell>
          <cell r="Z2843">
            <v>0</v>
          </cell>
          <cell r="AA2843">
            <v>0</v>
          </cell>
          <cell r="AB2843">
            <v>0</v>
          </cell>
          <cell r="AC2843">
            <v>0</v>
          </cell>
          <cell r="AD2843">
            <v>0</v>
          </cell>
        </row>
        <row r="2844">
          <cell r="B2844" t="str">
            <v>MASON CO-REGULATEDROLLOFFROHAUL10T</v>
          </cell>
          <cell r="J2844" t="str">
            <v>ROHAUL10T</v>
          </cell>
          <cell r="K2844" t="str">
            <v>ROHAUL10T</v>
          </cell>
          <cell r="S2844">
            <v>0</v>
          </cell>
          <cell r="T2844">
            <v>0</v>
          </cell>
          <cell r="U2844">
            <v>0</v>
          </cell>
          <cell r="V2844">
            <v>0</v>
          </cell>
          <cell r="W2844">
            <v>587.51</v>
          </cell>
          <cell r="X2844">
            <v>0</v>
          </cell>
          <cell r="Y2844">
            <v>0</v>
          </cell>
          <cell r="Z2844">
            <v>0</v>
          </cell>
          <cell r="AA2844">
            <v>0</v>
          </cell>
          <cell r="AB2844">
            <v>0</v>
          </cell>
          <cell r="AC2844">
            <v>0</v>
          </cell>
          <cell r="AD2844">
            <v>0</v>
          </cell>
        </row>
        <row r="2845">
          <cell r="B2845" t="str">
            <v>MASON CO-REGULATEDROLLOFFROHAUL20</v>
          </cell>
          <cell r="J2845" t="str">
            <v>ROHAUL20</v>
          </cell>
          <cell r="K2845" t="str">
            <v>20YD ROLL OFF-HAUL</v>
          </cell>
          <cell r="S2845">
            <v>0</v>
          </cell>
          <cell r="T2845">
            <v>0</v>
          </cell>
          <cell r="U2845">
            <v>0</v>
          </cell>
          <cell r="V2845">
            <v>0</v>
          </cell>
          <cell r="W2845">
            <v>5166.4399999999996</v>
          </cell>
          <cell r="X2845">
            <v>0</v>
          </cell>
          <cell r="Y2845">
            <v>0</v>
          </cell>
          <cell r="Z2845">
            <v>0</v>
          </cell>
          <cell r="AA2845">
            <v>0</v>
          </cell>
          <cell r="AB2845">
            <v>0</v>
          </cell>
          <cell r="AC2845">
            <v>0</v>
          </cell>
          <cell r="AD2845">
            <v>0</v>
          </cell>
        </row>
        <row r="2846">
          <cell r="B2846" t="str">
            <v>MASON CO-REGULATEDROLLOFFROHAUL20T</v>
          </cell>
          <cell r="J2846" t="str">
            <v>ROHAUL20T</v>
          </cell>
          <cell r="K2846" t="str">
            <v>20YD ROLL OFF TEMP HAUL</v>
          </cell>
          <cell r="S2846">
            <v>0</v>
          </cell>
          <cell r="T2846">
            <v>0</v>
          </cell>
          <cell r="U2846">
            <v>0</v>
          </cell>
          <cell r="V2846">
            <v>0</v>
          </cell>
          <cell r="W2846">
            <v>3801.72</v>
          </cell>
          <cell r="X2846">
            <v>0</v>
          </cell>
          <cell r="Y2846">
            <v>0</v>
          </cell>
          <cell r="Z2846">
            <v>0</v>
          </cell>
          <cell r="AA2846">
            <v>0</v>
          </cell>
          <cell r="AB2846">
            <v>0</v>
          </cell>
          <cell r="AC2846">
            <v>0</v>
          </cell>
          <cell r="AD2846">
            <v>0</v>
          </cell>
        </row>
        <row r="2847">
          <cell r="B2847" t="str">
            <v>MASON CO-REGULATEDROLLOFFROHAUL30</v>
          </cell>
          <cell r="J2847" t="str">
            <v>ROHAUL30</v>
          </cell>
          <cell r="K2847" t="str">
            <v>30YD ROLL OFF-HAUL</v>
          </cell>
          <cell r="S2847">
            <v>0</v>
          </cell>
          <cell r="T2847">
            <v>0</v>
          </cell>
          <cell r="U2847">
            <v>0</v>
          </cell>
          <cell r="V2847">
            <v>0</v>
          </cell>
          <cell r="W2847">
            <v>252.8</v>
          </cell>
          <cell r="X2847">
            <v>0</v>
          </cell>
          <cell r="Y2847">
            <v>0</v>
          </cell>
          <cell r="Z2847">
            <v>0</v>
          </cell>
          <cell r="AA2847">
            <v>0</v>
          </cell>
          <cell r="AB2847">
            <v>0</v>
          </cell>
          <cell r="AC2847">
            <v>0</v>
          </cell>
          <cell r="AD2847">
            <v>0</v>
          </cell>
        </row>
        <row r="2848">
          <cell r="B2848" t="str">
            <v>MASON CO-REGULATEDROLLOFFROHAUL40</v>
          </cell>
          <cell r="J2848" t="str">
            <v>ROHAUL40</v>
          </cell>
          <cell r="K2848" t="str">
            <v>40YD ROLL OFF-HAUL</v>
          </cell>
          <cell r="S2848">
            <v>0</v>
          </cell>
          <cell r="T2848">
            <v>0</v>
          </cell>
          <cell r="U2848">
            <v>0</v>
          </cell>
          <cell r="V2848">
            <v>0</v>
          </cell>
          <cell r="W2848">
            <v>1823.14</v>
          </cell>
          <cell r="X2848">
            <v>0</v>
          </cell>
          <cell r="Y2848">
            <v>0</v>
          </cell>
          <cell r="Z2848">
            <v>0</v>
          </cell>
          <cell r="AA2848">
            <v>0</v>
          </cell>
          <cell r="AB2848">
            <v>0</v>
          </cell>
          <cell r="AC2848">
            <v>0</v>
          </cell>
          <cell r="AD2848">
            <v>0</v>
          </cell>
        </row>
        <row r="2849">
          <cell r="B2849" t="str">
            <v>MASON CO-REGULATEDROLLOFFROHAUL40T</v>
          </cell>
          <cell r="J2849" t="str">
            <v>ROHAUL40T</v>
          </cell>
          <cell r="K2849" t="str">
            <v>40YD ROLL OFF TEMP HAUL</v>
          </cell>
          <cell r="S2849">
            <v>0</v>
          </cell>
          <cell r="T2849">
            <v>0</v>
          </cell>
          <cell r="U2849">
            <v>0</v>
          </cell>
          <cell r="V2849">
            <v>0</v>
          </cell>
          <cell r="W2849">
            <v>2817.58</v>
          </cell>
          <cell r="X2849">
            <v>0</v>
          </cell>
          <cell r="Y2849">
            <v>0</v>
          </cell>
          <cell r="Z2849">
            <v>0</v>
          </cell>
          <cell r="AA2849">
            <v>0</v>
          </cell>
          <cell r="AB2849">
            <v>0</v>
          </cell>
          <cell r="AC2849">
            <v>0</v>
          </cell>
          <cell r="AD2849">
            <v>0</v>
          </cell>
        </row>
        <row r="2850">
          <cell r="B2850" t="str">
            <v>MASON CO-REGULATEDROLLOFFROLID</v>
          </cell>
          <cell r="J2850" t="str">
            <v>ROLID</v>
          </cell>
          <cell r="K2850" t="str">
            <v>ROLL OFF-LID</v>
          </cell>
          <cell r="S2850">
            <v>0</v>
          </cell>
          <cell r="T2850">
            <v>0</v>
          </cell>
          <cell r="U2850">
            <v>0</v>
          </cell>
          <cell r="V2850">
            <v>0</v>
          </cell>
          <cell r="W2850">
            <v>4.41</v>
          </cell>
          <cell r="X2850">
            <v>0</v>
          </cell>
          <cell r="Y2850">
            <v>0</v>
          </cell>
          <cell r="Z2850">
            <v>0</v>
          </cell>
          <cell r="AA2850">
            <v>0</v>
          </cell>
          <cell r="AB2850">
            <v>0</v>
          </cell>
          <cell r="AC2850">
            <v>0</v>
          </cell>
          <cell r="AD2850">
            <v>0</v>
          </cell>
        </row>
        <row r="2851">
          <cell r="B2851" t="str">
            <v>MASON CO-REGULATEDROLLOFFROMILE</v>
          </cell>
          <cell r="J2851" t="str">
            <v>ROMILE</v>
          </cell>
          <cell r="K2851" t="str">
            <v>ROLL OFF-MILEAGE</v>
          </cell>
          <cell r="S2851">
            <v>0</v>
          </cell>
          <cell r="T2851">
            <v>0</v>
          </cell>
          <cell r="U2851">
            <v>0</v>
          </cell>
          <cell r="V2851">
            <v>0</v>
          </cell>
          <cell r="W2851">
            <v>1336.5</v>
          </cell>
          <cell r="X2851">
            <v>0</v>
          </cell>
          <cell r="Y2851">
            <v>0</v>
          </cell>
          <cell r="Z2851">
            <v>0</v>
          </cell>
          <cell r="AA2851">
            <v>0</v>
          </cell>
          <cell r="AB2851">
            <v>0</v>
          </cell>
          <cell r="AC2851">
            <v>0</v>
          </cell>
          <cell r="AD2851">
            <v>0</v>
          </cell>
        </row>
        <row r="2852">
          <cell r="B2852" t="str">
            <v>MASON CO-REGULATEDROLLOFFRORENT10D</v>
          </cell>
          <cell r="J2852" t="str">
            <v>RORENT10D</v>
          </cell>
          <cell r="K2852" t="str">
            <v>10YD ROLL OFF DAILY RENT</v>
          </cell>
          <cell r="S2852">
            <v>0</v>
          </cell>
          <cell r="T2852">
            <v>0</v>
          </cell>
          <cell r="U2852">
            <v>0</v>
          </cell>
          <cell r="V2852">
            <v>0</v>
          </cell>
          <cell r="W2852">
            <v>93</v>
          </cell>
          <cell r="X2852">
            <v>0</v>
          </cell>
          <cell r="Y2852">
            <v>0</v>
          </cell>
          <cell r="Z2852">
            <v>0</v>
          </cell>
          <cell r="AA2852">
            <v>0</v>
          </cell>
          <cell r="AB2852">
            <v>0</v>
          </cell>
          <cell r="AC2852">
            <v>0</v>
          </cell>
          <cell r="AD2852">
            <v>0</v>
          </cell>
        </row>
        <row r="2853">
          <cell r="B2853" t="str">
            <v>MASON CO-REGULATEDROLLOFFRORENT20D</v>
          </cell>
          <cell r="J2853" t="str">
            <v>RORENT20D</v>
          </cell>
          <cell r="K2853" t="str">
            <v>20YD ROLL OFF-DAILY RENT</v>
          </cell>
          <cell r="S2853">
            <v>0</v>
          </cell>
          <cell r="T2853">
            <v>0</v>
          </cell>
          <cell r="U2853">
            <v>0</v>
          </cell>
          <cell r="V2853">
            <v>0</v>
          </cell>
          <cell r="W2853">
            <v>1388.31</v>
          </cell>
          <cell r="X2853">
            <v>0</v>
          </cell>
          <cell r="Y2853">
            <v>0</v>
          </cell>
          <cell r="Z2853">
            <v>0</v>
          </cell>
          <cell r="AA2853">
            <v>0</v>
          </cell>
          <cell r="AB2853">
            <v>0</v>
          </cell>
          <cell r="AC2853">
            <v>0</v>
          </cell>
          <cell r="AD2853">
            <v>0</v>
          </cell>
        </row>
        <row r="2854">
          <cell r="B2854" t="str">
            <v>MASON CO-REGULATEDROLLOFFRORENT40D</v>
          </cell>
          <cell r="J2854" t="str">
            <v>RORENT40D</v>
          </cell>
          <cell r="K2854" t="str">
            <v>40YD ROLL OFF-DAILY RENT</v>
          </cell>
          <cell r="S2854">
            <v>0</v>
          </cell>
          <cell r="T2854">
            <v>0</v>
          </cell>
          <cell r="U2854">
            <v>0</v>
          </cell>
          <cell r="V2854">
            <v>0</v>
          </cell>
          <cell r="W2854">
            <v>482.46</v>
          </cell>
          <cell r="X2854">
            <v>0</v>
          </cell>
          <cell r="Y2854">
            <v>0</v>
          </cell>
          <cell r="Z2854">
            <v>0</v>
          </cell>
          <cell r="AA2854">
            <v>0</v>
          </cell>
          <cell r="AB2854">
            <v>0</v>
          </cell>
          <cell r="AC2854">
            <v>0</v>
          </cell>
          <cell r="AD2854">
            <v>0</v>
          </cell>
        </row>
        <row r="2855">
          <cell r="B2855" t="str">
            <v>MASON CO-REGULATEDSURCFUEL-RECY MASON</v>
          </cell>
          <cell r="J2855" t="str">
            <v>FUEL-RECY MASON</v>
          </cell>
          <cell r="K2855" t="str">
            <v>FUEL &amp; MATERIAL SURCHARGE</v>
          </cell>
          <cell r="S2855">
            <v>0</v>
          </cell>
          <cell r="T2855">
            <v>0</v>
          </cell>
          <cell r="U2855">
            <v>0</v>
          </cell>
          <cell r="V2855">
            <v>0</v>
          </cell>
          <cell r="W2855">
            <v>0</v>
          </cell>
          <cell r="X2855">
            <v>0</v>
          </cell>
          <cell r="Y2855">
            <v>0</v>
          </cell>
          <cell r="Z2855">
            <v>0</v>
          </cell>
          <cell r="AA2855">
            <v>0</v>
          </cell>
          <cell r="AB2855">
            <v>0</v>
          </cell>
          <cell r="AC2855">
            <v>0</v>
          </cell>
          <cell r="AD2855">
            <v>0</v>
          </cell>
        </row>
        <row r="2856">
          <cell r="B2856" t="str">
            <v>MASON CO-REGULATEDSURCFUEL-RES MASON</v>
          </cell>
          <cell r="J2856" t="str">
            <v>FUEL-RES MASON</v>
          </cell>
          <cell r="K2856" t="str">
            <v>FUEL &amp; MATERIAL SURCHARGE</v>
          </cell>
          <cell r="S2856">
            <v>0</v>
          </cell>
          <cell r="T2856">
            <v>0</v>
          </cell>
          <cell r="U2856">
            <v>0</v>
          </cell>
          <cell r="V2856">
            <v>0</v>
          </cell>
          <cell r="W2856">
            <v>0</v>
          </cell>
          <cell r="X2856">
            <v>0</v>
          </cell>
          <cell r="Y2856">
            <v>0</v>
          </cell>
          <cell r="Z2856">
            <v>0</v>
          </cell>
          <cell r="AA2856">
            <v>0</v>
          </cell>
          <cell r="AB2856">
            <v>0</v>
          </cell>
          <cell r="AC2856">
            <v>0</v>
          </cell>
          <cell r="AD2856">
            <v>0</v>
          </cell>
        </row>
        <row r="2857">
          <cell r="B2857" t="str">
            <v>MASON CO-REGULATEDSURCFUEL-COM MASON</v>
          </cell>
          <cell r="J2857" t="str">
            <v>FUEL-COM MASON</v>
          </cell>
          <cell r="K2857" t="str">
            <v>FUEL &amp; MATERIAL SURCHARGE</v>
          </cell>
          <cell r="S2857">
            <v>0</v>
          </cell>
          <cell r="T2857">
            <v>0</v>
          </cell>
          <cell r="U2857">
            <v>0</v>
          </cell>
          <cell r="V2857">
            <v>0</v>
          </cell>
          <cell r="W2857">
            <v>0</v>
          </cell>
          <cell r="X2857">
            <v>0</v>
          </cell>
          <cell r="Y2857">
            <v>0</v>
          </cell>
          <cell r="Z2857">
            <v>0</v>
          </cell>
          <cell r="AA2857">
            <v>0</v>
          </cell>
          <cell r="AB2857">
            <v>0</v>
          </cell>
          <cell r="AC2857">
            <v>0</v>
          </cell>
          <cell r="AD2857">
            <v>0</v>
          </cell>
        </row>
        <row r="2858">
          <cell r="B2858" t="str">
            <v>MASON CO-REGULATEDSURCFUEL-RECY MASON</v>
          </cell>
          <cell r="J2858" t="str">
            <v>FUEL-RECY MASON</v>
          </cell>
          <cell r="K2858" t="str">
            <v>FUEL &amp; MATERIAL SURCHARGE</v>
          </cell>
          <cell r="S2858">
            <v>0</v>
          </cell>
          <cell r="T2858">
            <v>0</v>
          </cell>
          <cell r="U2858">
            <v>0</v>
          </cell>
          <cell r="V2858">
            <v>0</v>
          </cell>
          <cell r="W2858">
            <v>0</v>
          </cell>
          <cell r="X2858">
            <v>0</v>
          </cell>
          <cell r="Y2858">
            <v>0</v>
          </cell>
          <cell r="Z2858">
            <v>0</v>
          </cell>
          <cell r="AA2858">
            <v>0</v>
          </cell>
          <cell r="AB2858">
            <v>0</v>
          </cell>
          <cell r="AC2858">
            <v>0</v>
          </cell>
          <cell r="AD2858">
            <v>0</v>
          </cell>
        </row>
        <row r="2859">
          <cell r="B2859" t="str">
            <v>MASON CO-REGULATEDSURCFUEL-RES MASON</v>
          </cell>
          <cell r="J2859" t="str">
            <v>FUEL-RES MASON</v>
          </cell>
          <cell r="K2859" t="str">
            <v>FUEL &amp; MATERIAL SURCHARGE</v>
          </cell>
          <cell r="S2859">
            <v>0</v>
          </cell>
          <cell r="T2859">
            <v>0</v>
          </cell>
          <cell r="U2859">
            <v>0</v>
          </cell>
          <cell r="V2859">
            <v>0</v>
          </cell>
          <cell r="W2859">
            <v>0</v>
          </cell>
          <cell r="X2859">
            <v>0</v>
          </cell>
          <cell r="Y2859">
            <v>0</v>
          </cell>
          <cell r="Z2859">
            <v>0</v>
          </cell>
          <cell r="AA2859">
            <v>0</v>
          </cell>
          <cell r="AB2859">
            <v>0</v>
          </cell>
          <cell r="AC2859">
            <v>0</v>
          </cell>
          <cell r="AD2859">
            <v>0</v>
          </cell>
        </row>
        <row r="2860">
          <cell r="B2860" t="str">
            <v>MASON CO-REGULATEDSURCFUEL-ACCTG MASON</v>
          </cell>
          <cell r="J2860" t="str">
            <v>FUEL-ACCTG MASON</v>
          </cell>
          <cell r="K2860" t="str">
            <v>FUEL &amp; MATERIAL SURCHARGE</v>
          </cell>
          <cell r="S2860">
            <v>0</v>
          </cell>
          <cell r="T2860">
            <v>0</v>
          </cell>
          <cell r="U2860">
            <v>0</v>
          </cell>
          <cell r="V2860">
            <v>0</v>
          </cell>
          <cell r="W2860">
            <v>0</v>
          </cell>
          <cell r="X2860">
            <v>0</v>
          </cell>
          <cell r="Y2860">
            <v>0</v>
          </cell>
          <cell r="Z2860">
            <v>0</v>
          </cell>
          <cell r="AA2860">
            <v>0</v>
          </cell>
          <cell r="AB2860">
            <v>0</v>
          </cell>
          <cell r="AC2860">
            <v>0</v>
          </cell>
          <cell r="AD2860">
            <v>0</v>
          </cell>
        </row>
        <row r="2861">
          <cell r="B2861" t="str">
            <v>MASON CO-REGULATEDSURCFUEL-COM MASON</v>
          </cell>
          <cell r="J2861" t="str">
            <v>FUEL-COM MASON</v>
          </cell>
          <cell r="K2861" t="str">
            <v>FUEL &amp; MATERIAL SURCHARGE</v>
          </cell>
          <cell r="S2861">
            <v>0</v>
          </cell>
          <cell r="T2861">
            <v>0</v>
          </cell>
          <cell r="U2861">
            <v>0</v>
          </cell>
          <cell r="V2861">
            <v>0</v>
          </cell>
          <cell r="W2861">
            <v>0</v>
          </cell>
          <cell r="X2861">
            <v>0</v>
          </cell>
          <cell r="Y2861">
            <v>0</v>
          </cell>
          <cell r="Z2861">
            <v>0</v>
          </cell>
          <cell r="AA2861">
            <v>0</v>
          </cell>
          <cell r="AB2861">
            <v>0</v>
          </cell>
          <cell r="AC2861">
            <v>0</v>
          </cell>
          <cell r="AD2861">
            <v>0</v>
          </cell>
        </row>
        <row r="2862">
          <cell r="B2862" t="str">
            <v>MASON CO-REGULATEDSURCFUEL-RECY MASON</v>
          </cell>
          <cell r="J2862" t="str">
            <v>FUEL-RECY MASON</v>
          </cell>
          <cell r="K2862" t="str">
            <v>FUEL &amp; MATERIAL SURCHARGE</v>
          </cell>
          <cell r="S2862">
            <v>0</v>
          </cell>
          <cell r="T2862">
            <v>0</v>
          </cell>
          <cell r="U2862">
            <v>0</v>
          </cell>
          <cell r="V2862">
            <v>0</v>
          </cell>
          <cell r="W2862">
            <v>0</v>
          </cell>
          <cell r="X2862">
            <v>0</v>
          </cell>
          <cell r="Y2862">
            <v>0</v>
          </cell>
          <cell r="Z2862">
            <v>0</v>
          </cell>
          <cell r="AA2862">
            <v>0</v>
          </cell>
          <cell r="AB2862">
            <v>0</v>
          </cell>
          <cell r="AC2862">
            <v>0</v>
          </cell>
          <cell r="AD2862">
            <v>0</v>
          </cell>
        </row>
        <row r="2863">
          <cell r="B2863" t="str">
            <v>MASON CO-REGULATEDSURCFUEL-RES MASON</v>
          </cell>
          <cell r="J2863" t="str">
            <v>FUEL-RES MASON</v>
          </cell>
          <cell r="K2863" t="str">
            <v>FUEL &amp; MATERIAL SURCHARGE</v>
          </cell>
          <cell r="S2863">
            <v>0</v>
          </cell>
          <cell r="T2863">
            <v>0</v>
          </cell>
          <cell r="U2863">
            <v>0</v>
          </cell>
          <cell r="V2863">
            <v>0</v>
          </cell>
          <cell r="W2863">
            <v>0</v>
          </cell>
          <cell r="X2863">
            <v>0</v>
          </cell>
          <cell r="Y2863">
            <v>0</v>
          </cell>
          <cell r="Z2863">
            <v>0</v>
          </cell>
          <cell r="AA2863">
            <v>0</v>
          </cell>
          <cell r="AB2863">
            <v>0</v>
          </cell>
          <cell r="AC2863">
            <v>0</v>
          </cell>
          <cell r="AD2863">
            <v>0</v>
          </cell>
        </row>
        <row r="2864">
          <cell r="B2864" t="str">
            <v>MASON CO-REGULATEDSURCFUEL-ACCTG MASON</v>
          </cell>
          <cell r="J2864" t="str">
            <v>FUEL-ACCTG MASON</v>
          </cell>
          <cell r="K2864" t="str">
            <v>FUEL &amp; MATERIAL SURCHARGE</v>
          </cell>
          <cell r="S2864">
            <v>0</v>
          </cell>
          <cell r="T2864">
            <v>0</v>
          </cell>
          <cell r="U2864">
            <v>0</v>
          </cell>
          <cell r="V2864">
            <v>0</v>
          </cell>
          <cell r="W2864">
            <v>0</v>
          </cell>
          <cell r="X2864">
            <v>0</v>
          </cell>
          <cell r="Y2864">
            <v>0</v>
          </cell>
          <cell r="Z2864">
            <v>0</v>
          </cell>
          <cell r="AA2864">
            <v>0</v>
          </cell>
          <cell r="AB2864">
            <v>0</v>
          </cell>
          <cell r="AC2864">
            <v>0</v>
          </cell>
          <cell r="AD2864">
            <v>0</v>
          </cell>
        </row>
        <row r="2865">
          <cell r="B2865" t="str">
            <v>MASON CO-REGULATEDSURCFUEL-COM MASON</v>
          </cell>
          <cell r="J2865" t="str">
            <v>FUEL-COM MASON</v>
          </cell>
          <cell r="K2865" t="str">
            <v>FUEL &amp; MATERIAL SURCHARGE</v>
          </cell>
          <cell r="S2865">
            <v>0</v>
          </cell>
          <cell r="T2865">
            <v>0</v>
          </cell>
          <cell r="U2865">
            <v>0</v>
          </cell>
          <cell r="V2865">
            <v>0</v>
          </cell>
          <cell r="W2865">
            <v>0</v>
          </cell>
          <cell r="X2865">
            <v>0</v>
          </cell>
          <cell r="Y2865">
            <v>0</v>
          </cell>
          <cell r="Z2865">
            <v>0</v>
          </cell>
          <cell r="AA2865">
            <v>0</v>
          </cell>
          <cell r="AB2865">
            <v>0</v>
          </cell>
          <cell r="AC2865">
            <v>0</v>
          </cell>
          <cell r="AD2865">
            <v>0</v>
          </cell>
        </row>
        <row r="2866">
          <cell r="B2866" t="str">
            <v>MASON CO-REGULATEDSURCFUEL-RECY MASON</v>
          </cell>
          <cell r="J2866" t="str">
            <v>FUEL-RECY MASON</v>
          </cell>
          <cell r="K2866" t="str">
            <v>FUEL &amp; MATERIAL SURCHARGE</v>
          </cell>
          <cell r="S2866">
            <v>0</v>
          </cell>
          <cell r="T2866">
            <v>0</v>
          </cell>
          <cell r="U2866">
            <v>0</v>
          </cell>
          <cell r="V2866">
            <v>0</v>
          </cell>
          <cell r="W2866">
            <v>0</v>
          </cell>
          <cell r="X2866">
            <v>0</v>
          </cell>
          <cell r="Y2866">
            <v>0</v>
          </cell>
          <cell r="Z2866">
            <v>0</v>
          </cell>
          <cell r="AA2866">
            <v>0</v>
          </cell>
          <cell r="AB2866">
            <v>0</v>
          </cell>
          <cell r="AC2866">
            <v>0</v>
          </cell>
          <cell r="AD2866">
            <v>0</v>
          </cell>
        </row>
        <row r="2867">
          <cell r="B2867" t="str">
            <v>MASON CO-REGULATEDSURCFUEL-RES MASON</v>
          </cell>
          <cell r="J2867" t="str">
            <v>FUEL-RES MASON</v>
          </cell>
          <cell r="K2867" t="str">
            <v>FUEL &amp; MATERIAL SURCHARGE</v>
          </cell>
          <cell r="S2867">
            <v>0</v>
          </cell>
          <cell r="T2867">
            <v>0</v>
          </cell>
          <cell r="U2867">
            <v>0</v>
          </cell>
          <cell r="V2867">
            <v>0</v>
          </cell>
          <cell r="W2867">
            <v>0</v>
          </cell>
          <cell r="X2867">
            <v>0</v>
          </cell>
          <cell r="Y2867">
            <v>0</v>
          </cell>
          <cell r="Z2867">
            <v>0</v>
          </cell>
          <cell r="AA2867">
            <v>0</v>
          </cell>
          <cell r="AB2867">
            <v>0</v>
          </cell>
          <cell r="AC2867">
            <v>0</v>
          </cell>
          <cell r="AD2867">
            <v>0</v>
          </cell>
        </row>
        <row r="2868">
          <cell r="B2868" t="str">
            <v>MASON CO-REGULATEDSURCFUEL-RO MASON</v>
          </cell>
          <cell r="J2868" t="str">
            <v>FUEL-RO MASON</v>
          </cell>
          <cell r="K2868" t="str">
            <v>FUEL &amp; MATERIAL SURCHARGE</v>
          </cell>
          <cell r="S2868">
            <v>0</v>
          </cell>
          <cell r="T2868">
            <v>0</v>
          </cell>
          <cell r="U2868">
            <v>0</v>
          </cell>
          <cell r="V2868">
            <v>0</v>
          </cell>
          <cell r="W2868">
            <v>0</v>
          </cell>
          <cell r="X2868">
            <v>0</v>
          </cell>
          <cell r="Y2868">
            <v>0</v>
          </cell>
          <cell r="Z2868">
            <v>0</v>
          </cell>
          <cell r="AA2868">
            <v>0</v>
          </cell>
          <cell r="AB2868">
            <v>0</v>
          </cell>
          <cell r="AC2868">
            <v>0</v>
          </cell>
          <cell r="AD2868">
            <v>0</v>
          </cell>
        </row>
        <row r="2869">
          <cell r="B2869" t="str">
            <v>MASON CO-REGULATEDSURCFUEL-RO MASON</v>
          </cell>
          <cell r="J2869" t="str">
            <v>FUEL-RO MASON</v>
          </cell>
          <cell r="K2869" t="str">
            <v>FUEL &amp; MATERIAL SURCHARGE</v>
          </cell>
          <cell r="S2869">
            <v>0</v>
          </cell>
          <cell r="T2869">
            <v>0</v>
          </cell>
          <cell r="U2869">
            <v>0</v>
          </cell>
          <cell r="V2869">
            <v>0</v>
          </cell>
          <cell r="W2869">
            <v>0</v>
          </cell>
          <cell r="X2869">
            <v>0</v>
          </cell>
          <cell r="Y2869">
            <v>0</v>
          </cell>
          <cell r="Z2869">
            <v>0</v>
          </cell>
          <cell r="AA2869">
            <v>0</v>
          </cell>
          <cell r="AB2869">
            <v>0</v>
          </cell>
          <cell r="AC2869">
            <v>0</v>
          </cell>
          <cell r="AD2869">
            <v>0</v>
          </cell>
        </row>
        <row r="2870">
          <cell r="B2870" t="str">
            <v>MASON CO-REGULATEDSURCFUEL-COM MASON</v>
          </cell>
          <cell r="J2870" t="str">
            <v>FUEL-COM MASON</v>
          </cell>
          <cell r="K2870" t="str">
            <v>FUEL &amp; MATERIAL SURCHARGE</v>
          </cell>
          <cell r="S2870">
            <v>0</v>
          </cell>
          <cell r="T2870">
            <v>0</v>
          </cell>
          <cell r="U2870">
            <v>0</v>
          </cell>
          <cell r="V2870">
            <v>0</v>
          </cell>
          <cell r="W2870">
            <v>0</v>
          </cell>
          <cell r="X2870">
            <v>0</v>
          </cell>
          <cell r="Y2870">
            <v>0</v>
          </cell>
          <cell r="Z2870">
            <v>0</v>
          </cell>
          <cell r="AA2870">
            <v>0</v>
          </cell>
          <cell r="AB2870">
            <v>0</v>
          </cell>
          <cell r="AC2870">
            <v>0</v>
          </cell>
          <cell r="AD2870">
            <v>0</v>
          </cell>
        </row>
        <row r="2871">
          <cell r="B2871" t="str">
            <v>MASON CO-REGULATEDSURCFUEL-RES MASON</v>
          </cell>
          <cell r="J2871" t="str">
            <v>FUEL-RES MASON</v>
          </cell>
          <cell r="K2871" t="str">
            <v>FUEL &amp; MATERIAL SURCHARGE</v>
          </cell>
          <cell r="S2871">
            <v>0</v>
          </cell>
          <cell r="T2871">
            <v>0</v>
          </cell>
          <cell r="U2871">
            <v>0</v>
          </cell>
          <cell r="V2871">
            <v>0</v>
          </cell>
          <cell r="W2871">
            <v>0</v>
          </cell>
          <cell r="X2871">
            <v>0</v>
          </cell>
          <cell r="Y2871">
            <v>0</v>
          </cell>
          <cell r="Z2871">
            <v>0</v>
          </cell>
          <cell r="AA2871">
            <v>0</v>
          </cell>
          <cell r="AB2871">
            <v>0</v>
          </cell>
          <cell r="AC2871">
            <v>0</v>
          </cell>
          <cell r="AD2871">
            <v>0</v>
          </cell>
        </row>
        <row r="2872">
          <cell r="B2872" t="str">
            <v>MASON CO-REGULATEDSURCFUEL-RO MASON</v>
          </cell>
          <cell r="J2872" t="str">
            <v>FUEL-RO MASON</v>
          </cell>
          <cell r="K2872" t="str">
            <v>FUEL &amp; MATERIAL SURCHARGE</v>
          </cell>
          <cell r="S2872">
            <v>0</v>
          </cell>
          <cell r="T2872">
            <v>0</v>
          </cell>
          <cell r="U2872">
            <v>0</v>
          </cell>
          <cell r="V2872">
            <v>0</v>
          </cell>
          <cell r="W2872">
            <v>0</v>
          </cell>
          <cell r="X2872">
            <v>0</v>
          </cell>
          <cell r="Y2872">
            <v>0</v>
          </cell>
          <cell r="Z2872">
            <v>0</v>
          </cell>
          <cell r="AA2872">
            <v>0</v>
          </cell>
          <cell r="AB2872">
            <v>0</v>
          </cell>
          <cell r="AC2872">
            <v>0</v>
          </cell>
          <cell r="AD2872">
            <v>0</v>
          </cell>
        </row>
        <row r="2873">
          <cell r="B2873" t="str">
            <v>MASON CO-REGULATEDTAXESREF</v>
          </cell>
          <cell r="J2873" t="str">
            <v>REF</v>
          </cell>
          <cell r="K2873" t="str">
            <v>3.6% WA Refuse Tax</v>
          </cell>
          <cell r="S2873">
            <v>0</v>
          </cell>
          <cell r="T2873">
            <v>0</v>
          </cell>
          <cell r="U2873">
            <v>0</v>
          </cell>
          <cell r="V2873">
            <v>0</v>
          </cell>
          <cell r="W2873">
            <v>60.83</v>
          </cell>
          <cell r="X2873">
            <v>0</v>
          </cell>
          <cell r="Y2873">
            <v>0</v>
          </cell>
          <cell r="Z2873">
            <v>0</v>
          </cell>
          <cell r="AA2873">
            <v>0</v>
          </cell>
          <cell r="AB2873">
            <v>0</v>
          </cell>
          <cell r="AC2873">
            <v>0</v>
          </cell>
          <cell r="AD2873">
            <v>0</v>
          </cell>
        </row>
        <row r="2874">
          <cell r="B2874" t="str">
            <v>MASON CO-REGULATEDTAXESREF</v>
          </cell>
          <cell r="J2874" t="str">
            <v>REF</v>
          </cell>
          <cell r="K2874" t="str">
            <v>3.6% WA Refuse Tax</v>
          </cell>
          <cell r="S2874">
            <v>0</v>
          </cell>
          <cell r="T2874">
            <v>0</v>
          </cell>
          <cell r="U2874">
            <v>0</v>
          </cell>
          <cell r="V2874">
            <v>0</v>
          </cell>
          <cell r="W2874">
            <v>1634.09</v>
          </cell>
          <cell r="X2874">
            <v>0</v>
          </cell>
          <cell r="Y2874">
            <v>0</v>
          </cell>
          <cell r="Z2874">
            <v>0</v>
          </cell>
          <cell r="AA2874">
            <v>0</v>
          </cell>
          <cell r="AB2874">
            <v>0</v>
          </cell>
          <cell r="AC2874">
            <v>0</v>
          </cell>
          <cell r="AD2874">
            <v>0</v>
          </cell>
        </row>
        <row r="2875">
          <cell r="B2875" t="str">
            <v>MASON CO-REGULATEDTAXESSALES TAX</v>
          </cell>
          <cell r="J2875" t="str">
            <v>SALES TAX</v>
          </cell>
          <cell r="K2875" t="str">
            <v>8.5% Sales Tax</v>
          </cell>
          <cell r="S2875">
            <v>0</v>
          </cell>
          <cell r="T2875">
            <v>0</v>
          </cell>
          <cell r="U2875">
            <v>0</v>
          </cell>
          <cell r="V2875">
            <v>0</v>
          </cell>
          <cell r="W2875">
            <v>640.41</v>
          </cell>
          <cell r="X2875">
            <v>0</v>
          </cell>
          <cell r="Y2875">
            <v>0</v>
          </cell>
          <cell r="Z2875">
            <v>0</v>
          </cell>
          <cell r="AA2875">
            <v>0</v>
          </cell>
          <cell r="AB2875">
            <v>0</v>
          </cell>
          <cell r="AC2875">
            <v>0</v>
          </cell>
          <cell r="AD2875">
            <v>0</v>
          </cell>
        </row>
        <row r="2876">
          <cell r="B2876" t="str">
            <v>MASON CO-REGULATEDTAXESREF</v>
          </cell>
          <cell r="J2876" t="str">
            <v>REF</v>
          </cell>
          <cell r="K2876" t="str">
            <v>3.6% WA Refuse Tax</v>
          </cell>
          <cell r="S2876">
            <v>0</v>
          </cell>
          <cell r="T2876">
            <v>0</v>
          </cell>
          <cell r="U2876">
            <v>0</v>
          </cell>
          <cell r="V2876">
            <v>0</v>
          </cell>
          <cell r="W2876">
            <v>12647.06</v>
          </cell>
          <cell r="X2876">
            <v>0</v>
          </cell>
          <cell r="Y2876">
            <v>0</v>
          </cell>
          <cell r="Z2876">
            <v>0</v>
          </cell>
          <cell r="AA2876">
            <v>0</v>
          </cell>
          <cell r="AB2876">
            <v>0</v>
          </cell>
          <cell r="AC2876">
            <v>0</v>
          </cell>
          <cell r="AD2876">
            <v>0</v>
          </cell>
        </row>
        <row r="2877">
          <cell r="B2877" t="str">
            <v>MASON CO-REGULATEDTAXESREF</v>
          </cell>
          <cell r="J2877" t="str">
            <v>REF</v>
          </cell>
          <cell r="K2877" t="str">
            <v>3.6% WA Refuse Tax</v>
          </cell>
          <cell r="S2877">
            <v>0</v>
          </cell>
          <cell r="T2877">
            <v>0</v>
          </cell>
          <cell r="U2877">
            <v>0</v>
          </cell>
          <cell r="V2877">
            <v>0</v>
          </cell>
          <cell r="W2877">
            <v>219.86</v>
          </cell>
          <cell r="X2877">
            <v>0</v>
          </cell>
          <cell r="Y2877">
            <v>0</v>
          </cell>
          <cell r="Z2877">
            <v>0</v>
          </cell>
          <cell r="AA2877">
            <v>0</v>
          </cell>
          <cell r="AB2877">
            <v>0</v>
          </cell>
          <cell r="AC2877">
            <v>0</v>
          </cell>
          <cell r="AD2877">
            <v>0</v>
          </cell>
        </row>
        <row r="2878">
          <cell r="B2878" t="str">
            <v>MASON CO-REGULATEDTAXESSALES TAX</v>
          </cell>
          <cell r="J2878" t="str">
            <v>SALES TAX</v>
          </cell>
          <cell r="K2878" t="str">
            <v>8.5% Sales Tax</v>
          </cell>
          <cell r="S2878">
            <v>0</v>
          </cell>
          <cell r="T2878">
            <v>0</v>
          </cell>
          <cell r="U2878">
            <v>0</v>
          </cell>
          <cell r="V2878">
            <v>0</v>
          </cell>
          <cell r="W2878">
            <v>47.83</v>
          </cell>
          <cell r="X2878">
            <v>0</v>
          </cell>
          <cell r="Y2878">
            <v>0</v>
          </cell>
          <cell r="Z2878">
            <v>0</v>
          </cell>
          <cell r="AA2878">
            <v>0</v>
          </cell>
          <cell r="AB2878">
            <v>0</v>
          </cell>
          <cell r="AC2878">
            <v>0</v>
          </cell>
          <cell r="AD2878">
            <v>0</v>
          </cell>
        </row>
        <row r="2879">
          <cell r="B2879" t="str">
            <v>MASON CO-REGULATEDTAXESREF</v>
          </cell>
          <cell r="J2879" t="str">
            <v>REF</v>
          </cell>
          <cell r="K2879" t="str">
            <v>3.6% WA Refuse Tax</v>
          </cell>
          <cell r="S2879">
            <v>0</v>
          </cell>
          <cell r="T2879">
            <v>0</v>
          </cell>
          <cell r="U2879">
            <v>0</v>
          </cell>
          <cell r="V2879">
            <v>0</v>
          </cell>
          <cell r="W2879">
            <v>36.85</v>
          </cell>
          <cell r="X2879">
            <v>0</v>
          </cell>
          <cell r="Y2879">
            <v>0</v>
          </cell>
          <cell r="Z2879">
            <v>0</v>
          </cell>
          <cell r="AA2879">
            <v>0</v>
          </cell>
          <cell r="AB2879">
            <v>0</v>
          </cell>
          <cell r="AC2879">
            <v>0</v>
          </cell>
          <cell r="AD2879">
            <v>0</v>
          </cell>
        </row>
        <row r="2880">
          <cell r="B2880" t="str">
            <v>MASON CO-REGULATEDTAXESSALES TAX</v>
          </cell>
          <cell r="J2880" t="str">
            <v>SALES TAX</v>
          </cell>
          <cell r="K2880" t="str">
            <v>8.5% Sales Tax</v>
          </cell>
          <cell r="S2880">
            <v>0</v>
          </cell>
          <cell r="T2880">
            <v>0</v>
          </cell>
          <cell r="U2880">
            <v>0</v>
          </cell>
          <cell r="V2880">
            <v>0</v>
          </cell>
          <cell r="W2880">
            <v>26.03</v>
          </cell>
          <cell r="X2880">
            <v>0</v>
          </cell>
          <cell r="Y2880">
            <v>0</v>
          </cell>
          <cell r="Z2880">
            <v>0</v>
          </cell>
          <cell r="AA2880">
            <v>0</v>
          </cell>
          <cell r="AB2880">
            <v>0</v>
          </cell>
          <cell r="AC2880">
            <v>0</v>
          </cell>
          <cell r="AD2880">
            <v>0</v>
          </cell>
        </row>
        <row r="2881">
          <cell r="B2881" t="str">
            <v>MASON CO-REGULATEDTAXESREF</v>
          </cell>
          <cell r="J2881" t="str">
            <v>REF</v>
          </cell>
          <cell r="K2881" t="str">
            <v>3.6% WA Refuse Tax</v>
          </cell>
          <cell r="S2881">
            <v>0</v>
          </cell>
          <cell r="T2881">
            <v>0</v>
          </cell>
          <cell r="U2881">
            <v>0</v>
          </cell>
          <cell r="V2881">
            <v>0</v>
          </cell>
          <cell r="W2881">
            <v>1515.95</v>
          </cell>
          <cell r="X2881">
            <v>0</v>
          </cell>
          <cell r="Y2881">
            <v>0</v>
          </cell>
          <cell r="Z2881">
            <v>0</v>
          </cell>
          <cell r="AA2881">
            <v>0</v>
          </cell>
          <cell r="AB2881">
            <v>0</v>
          </cell>
          <cell r="AC2881">
            <v>0</v>
          </cell>
          <cell r="AD2881">
            <v>0</v>
          </cell>
        </row>
        <row r="2882">
          <cell r="B2882" t="str">
            <v>MASON CO-REGULATEDTAXESSALES TAX</v>
          </cell>
          <cell r="J2882" t="str">
            <v>SALES TAX</v>
          </cell>
          <cell r="K2882" t="str">
            <v>8.5% Sales Tax</v>
          </cell>
          <cell r="S2882">
            <v>0</v>
          </cell>
          <cell r="T2882">
            <v>0</v>
          </cell>
          <cell r="U2882">
            <v>0</v>
          </cell>
          <cell r="V2882">
            <v>0</v>
          </cell>
          <cell r="W2882">
            <v>901.85</v>
          </cell>
          <cell r="X2882">
            <v>0</v>
          </cell>
          <cell r="Y2882">
            <v>0</v>
          </cell>
          <cell r="Z2882">
            <v>0</v>
          </cell>
          <cell r="AA2882">
            <v>0</v>
          </cell>
          <cell r="AB2882">
            <v>0</v>
          </cell>
          <cell r="AC2882">
            <v>0</v>
          </cell>
          <cell r="AD2882">
            <v>0</v>
          </cell>
        </row>
        <row r="2883">
          <cell r="B2883" t="str">
            <v>MASON CO-UNREGULATEDACCOUNTING ADJUSTMENTSFINCHG</v>
          </cell>
          <cell r="J2883" t="str">
            <v>FINCHG</v>
          </cell>
          <cell r="K2883" t="str">
            <v>LATE FEE</v>
          </cell>
          <cell r="S2883">
            <v>0</v>
          </cell>
          <cell r="T2883">
            <v>0</v>
          </cell>
          <cell r="U2883">
            <v>0</v>
          </cell>
          <cell r="V2883">
            <v>0</v>
          </cell>
          <cell r="W2883">
            <v>14.36</v>
          </cell>
          <cell r="X2883">
            <v>0</v>
          </cell>
          <cell r="Y2883">
            <v>0</v>
          </cell>
          <cell r="Z2883">
            <v>0</v>
          </cell>
          <cell r="AA2883">
            <v>0</v>
          </cell>
          <cell r="AB2883">
            <v>0</v>
          </cell>
          <cell r="AC2883">
            <v>0</v>
          </cell>
          <cell r="AD2883">
            <v>0</v>
          </cell>
        </row>
        <row r="2884">
          <cell r="B2884" t="str">
            <v>MASON CO-UNREGULATEDACCOUNTING ADJUSTMENTSMM</v>
          </cell>
          <cell r="J2884" t="str">
            <v>MM</v>
          </cell>
          <cell r="K2884" t="str">
            <v>MOVE MONEY</v>
          </cell>
          <cell r="S2884">
            <v>0</v>
          </cell>
          <cell r="T2884">
            <v>0</v>
          </cell>
          <cell r="U2884">
            <v>0</v>
          </cell>
          <cell r="V2884">
            <v>0</v>
          </cell>
          <cell r="W2884">
            <v>192.54</v>
          </cell>
          <cell r="X2884">
            <v>0</v>
          </cell>
          <cell r="Y2884">
            <v>0</v>
          </cell>
          <cell r="Z2884">
            <v>0</v>
          </cell>
          <cell r="AA2884">
            <v>0</v>
          </cell>
          <cell r="AB2884">
            <v>0</v>
          </cell>
          <cell r="AC2884">
            <v>0</v>
          </cell>
          <cell r="AD2884">
            <v>0</v>
          </cell>
        </row>
        <row r="2885">
          <cell r="B2885" t="str">
            <v>MASON CO-UNREGULATEDCOMMERCIAL - REARLOADUNLOCKRECY</v>
          </cell>
          <cell r="J2885" t="str">
            <v>UNLOCKRECY</v>
          </cell>
          <cell r="K2885" t="str">
            <v>UNLOCK / UNLATCH RECY</v>
          </cell>
          <cell r="S2885">
            <v>0</v>
          </cell>
          <cell r="T2885">
            <v>0</v>
          </cell>
          <cell r="U2885">
            <v>0</v>
          </cell>
          <cell r="V2885">
            <v>0</v>
          </cell>
          <cell r="W2885">
            <v>17.71</v>
          </cell>
          <cell r="X2885">
            <v>0</v>
          </cell>
          <cell r="Y2885">
            <v>0</v>
          </cell>
          <cell r="Z2885">
            <v>0</v>
          </cell>
          <cell r="AA2885">
            <v>0</v>
          </cell>
          <cell r="AB2885">
            <v>0</v>
          </cell>
          <cell r="AC2885">
            <v>0</v>
          </cell>
          <cell r="AD2885">
            <v>0</v>
          </cell>
        </row>
        <row r="2886">
          <cell r="B2886" t="str">
            <v>MASON CO-UNREGULATEDCOMMERCIAL - REARLOADSCI</v>
          </cell>
          <cell r="J2886" t="str">
            <v>SCI</v>
          </cell>
          <cell r="K2886" t="str">
            <v>SHRED CALL IN</v>
          </cell>
          <cell r="S2886">
            <v>0</v>
          </cell>
          <cell r="T2886">
            <v>0</v>
          </cell>
          <cell r="U2886">
            <v>0</v>
          </cell>
          <cell r="V2886">
            <v>0</v>
          </cell>
          <cell r="W2886">
            <v>80</v>
          </cell>
          <cell r="X2886">
            <v>0</v>
          </cell>
          <cell r="Y2886">
            <v>0</v>
          </cell>
          <cell r="Z2886">
            <v>0</v>
          </cell>
          <cell r="AA2886">
            <v>0</v>
          </cell>
          <cell r="AB2886">
            <v>0</v>
          </cell>
          <cell r="AC2886">
            <v>0</v>
          </cell>
          <cell r="AD2886">
            <v>0</v>
          </cell>
        </row>
        <row r="2887">
          <cell r="B2887" t="str">
            <v>MASON CO-UNREGULATEDCOMMERCIAL - REARLOADSQUAX</v>
          </cell>
          <cell r="J2887" t="str">
            <v>SQUAX</v>
          </cell>
          <cell r="K2887" t="str">
            <v>SQUAXIN ISLAND CONTRACT</v>
          </cell>
          <cell r="S2887">
            <v>0</v>
          </cell>
          <cell r="T2887">
            <v>0</v>
          </cell>
          <cell r="U2887">
            <v>0</v>
          </cell>
          <cell r="V2887">
            <v>0</v>
          </cell>
          <cell r="W2887">
            <v>4047.58</v>
          </cell>
          <cell r="X2887">
            <v>0</v>
          </cell>
          <cell r="Y2887">
            <v>0</v>
          </cell>
          <cell r="Z2887">
            <v>0</v>
          </cell>
          <cell r="AA2887">
            <v>0</v>
          </cell>
          <cell r="AB2887">
            <v>0</v>
          </cell>
          <cell r="AC2887">
            <v>0</v>
          </cell>
          <cell r="AD2887">
            <v>0</v>
          </cell>
        </row>
        <row r="2888">
          <cell r="B2888" t="str">
            <v>MASON CO-UNREGULATEDCOMMERCIAL RECYCLE96CRCOGE1</v>
          </cell>
          <cell r="J2888" t="str">
            <v>96CRCOGE1</v>
          </cell>
          <cell r="K2888" t="str">
            <v>96 COMMINGLE WG-EOW</v>
          </cell>
          <cell r="S2888">
            <v>0</v>
          </cell>
          <cell r="T2888">
            <v>0</v>
          </cell>
          <cell r="U2888">
            <v>0</v>
          </cell>
          <cell r="V2888">
            <v>0</v>
          </cell>
          <cell r="W2888">
            <v>779.42</v>
          </cell>
          <cell r="X2888">
            <v>0</v>
          </cell>
          <cell r="Y2888">
            <v>0</v>
          </cell>
          <cell r="Z2888">
            <v>0</v>
          </cell>
          <cell r="AA2888">
            <v>0</v>
          </cell>
          <cell r="AB2888">
            <v>0</v>
          </cell>
          <cell r="AC2888">
            <v>0</v>
          </cell>
          <cell r="AD2888">
            <v>0</v>
          </cell>
        </row>
        <row r="2889">
          <cell r="B2889" t="str">
            <v>MASON CO-UNREGULATEDCOMMERCIAL RECYCLE96CRCOGM1</v>
          </cell>
          <cell r="J2889" t="str">
            <v>96CRCOGM1</v>
          </cell>
          <cell r="K2889" t="str">
            <v>96 COMMINGLE WGMNTHLY</v>
          </cell>
          <cell r="S2889">
            <v>0</v>
          </cell>
          <cell r="T2889">
            <v>0</v>
          </cell>
          <cell r="U2889">
            <v>0</v>
          </cell>
          <cell r="V2889">
            <v>0</v>
          </cell>
          <cell r="W2889">
            <v>216.71</v>
          </cell>
          <cell r="X2889">
            <v>0</v>
          </cell>
          <cell r="Y2889">
            <v>0</v>
          </cell>
          <cell r="Z2889">
            <v>0</v>
          </cell>
          <cell r="AA2889">
            <v>0</v>
          </cell>
          <cell r="AB2889">
            <v>0</v>
          </cell>
          <cell r="AC2889">
            <v>0</v>
          </cell>
          <cell r="AD2889">
            <v>0</v>
          </cell>
        </row>
        <row r="2890">
          <cell r="B2890" t="str">
            <v>MASON CO-UNREGULATEDCOMMERCIAL RECYCLE96CRCOGW1</v>
          </cell>
          <cell r="J2890" t="str">
            <v>96CRCOGW1</v>
          </cell>
          <cell r="K2890" t="str">
            <v>96 COMMINGLE WG-WEEKLY</v>
          </cell>
          <cell r="S2890">
            <v>0</v>
          </cell>
          <cell r="T2890">
            <v>0</v>
          </cell>
          <cell r="U2890">
            <v>0</v>
          </cell>
          <cell r="V2890">
            <v>0</v>
          </cell>
          <cell r="W2890">
            <v>677.52</v>
          </cell>
          <cell r="X2890">
            <v>0</v>
          </cell>
          <cell r="Y2890">
            <v>0</v>
          </cell>
          <cell r="Z2890">
            <v>0</v>
          </cell>
          <cell r="AA2890">
            <v>0</v>
          </cell>
          <cell r="AB2890">
            <v>0</v>
          </cell>
          <cell r="AC2890">
            <v>0</v>
          </cell>
          <cell r="AD2890">
            <v>0</v>
          </cell>
        </row>
        <row r="2891">
          <cell r="B2891" t="str">
            <v>MASON CO-UNREGULATEDCOMMERCIAL RECYCLE96CRCONGE1</v>
          </cell>
          <cell r="J2891" t="str">
            <v>96CRCONGE1</v>
          </cell>
          <cell r="K2891" t="str">
            <v>96 COMMINGLE NG-EOW</v>
          </cell>
          <cell r="S2891">
            <v>0</v>
          </cell>
          <cell r="T2891">
            <v>0</v>
          </cell>
          <cell r="U2891">
            <v>0</v>
          </cell>
          <cell r="V2891">
            <v>0</v>
          </cell>
          <cell r="W2891">
            <v>1483.75</v>
          </cell>
          <cell r="X2891">
            <v>0</v>
          </cell>
          <cell r="Y2891">
            <v>0</v>
          </cell>
          <cell r="Z2891">
            <v>0</v>
          </cell>
          <cell r="AA2891">
            <v>0</v>
          </cell>
          <cell r="AB2891">
            <v>0</v>
          </cell>
          <cell r="AC2891">
            <v>0</v>
          </cell>
          <cell r="AD2891">
            <v>0</v>
          </cell>
        </row>
        <row r="2892">
          <cell r="B2892" t="str">
            <v>MASON CO-UNREGULATEDCOMMERCIAL RECYCLE96CRCONGM1</v>
          </cell>
          <cell r="J2892" t="str">
            <v>96CRCONGM1</v>
          </cell>
          <cell r="K2892" t="str">
            <v>96 COMMINGLE NG-MNTHLY</v>
          </cell>
          <cell r="S2892">
            <v>0</v>
          </cell>
          <cell r="T2892">
            <v>0</v>
          </cell>
          <cell r="U2892">
            <v>0</v>
          </cell>
          <cell r="V2892">
            <v>0</v>
          </cell>
          <cell r="W2892">
            <v>500.1</v>
          </cell>
          <cell r="X2892">
            <v>0</v>
          </cell>
          <cell r="Y2892">
            <v>0</v>
          </cell>
          <cell r="Z2892">
            <v>0</v>
          </cell>
          <cell r="AA2892">
            <v>0</v>
          </cell>
          <cell r="AB2892">
            <v>0</v>
          </cell>
          <cell r="AC2892">
            <v>0</v>
          </cell>
          <cell r="AD2892">
            <v>0</v>
          </cell>
        </row>
        <row r="2893">
          <cell r="B2893" t="str">
            <v>MASON CO-UNREGULATEDCOMMERCIAL RECYCLE96CRCONGW1</v>
          </cell>
          <cell r="J2893" t="str">
            <v>96CRCONGW1</v>
          </cell>
          <cell r="K2893" t="str">
            <v>96 COMMINGLE NG-WEEKLY</v>
          </cell>
          <cell r="S2893">
            <v>0</v>
          </cell>
          <cell r="T2893">
            <v>0</v>
          </cell>
          <cell r="U2893">
            <v>0</v>
          </cell>
          <cell r="V2893">
            <v>0</v>
          </cell>
          <cell r="W2893">
            <v>1607.77</v>
          </cell>
          <cell r="X2893">
            <v>0</v>
          </cell>
          <cell r="Y2893">
            <v>0</v>
          </cell>
          <cell r="Z2893">
            <v>0</v>
          </cell>
          <cell r="AA2893">
            <v>0</v>
          </cell>
          <cell r="AB2893">
            <v>0</v>
          </cell>
          <cell r="AC2893">
            <v>0</v>
          </cell>
          <cell r="AD2893">
            <v>0</v>
          </cell>
        </row>
        <row r="2894">
          <cell r="B2894" t="str">
            <v xml:space="preserve">MASON CO-UNREGULATEDCOMMERCIAL RECYCLER2YDOCCE </v>
          </cell>
          <cell r="J2894" t="str">
            <v xml:space="preserve">R2YDOCCE </v>
          </cell>
          <cell r="K2894" t="str">
            <v>2YD OCC-EOW</v>
          </cell>
          <cell r="S2894">
            <v>0</v>
          </cell>
          <cell r="T2894">
            <v>0</v>
          </cell>
          <cell r="U2894">
            <v>0</v>
          </cell>
          <cell r="V2894">
            <v>0</v>
          </cell>
          <cell r="W2894">
            <v>2065.36</v>
          </cell>
          <cell r="X2894">
            <v>0</v>
          </cell>
          <cell r="Y2894">
            <v>0</v>
          </cell>
          <cell r="Z2894">
            <v>0</v>
          </cell>
          <cell r="AA2894">
            <v>0</v>
          </cell>
          <cell r="AB2894">
            <v>0</v>
          </cell>
          <cell r="AC2894">
            <v>0</v>
          </cell>
          <cell r="AD2894">
            <v>0</v>
          </cell>
        </row>
        <row r="2895">
          <cell r="B2895" t="str">
            <v>MASON CO-UNREGULATEDCOMMERCIAL RECYCLER2YDOCCEX</v>
          </cell>
          <cell r="J2895" t="str">
            <v>R2YDOCCEX</v>
          </cell>
          <cell r="K2895" t="str">
            <v>2YD OCC-EXTRA CONTAINER</v>
          </cell>
          <cell r="S2895">
            <v>0</v>
          </cell>
          <cell r="T2895">
            <v>0</v>
          </cell>
          <cell r="U2895">
            <v>0</v>
          </cell>
          <cell r="V2895">
            <v>0</v>
          </cell>
          <cell r="W2895">
            <v>843.18</v>
          </cell>
          <cell r="X2895">
            <v>0</v>
          </cell>
          <cell r="Y2895">
            <v>0</v>
          </cell>
          <cell r="Z2895">
            <v>0</v>
          </cell>
          <cell r="AA2895">
            <v>0</v>
          </cell>
          <cell r="AB2895">
            <v>0</v>
          </cell>
          <cell r="AC2895">
            <v>0</v>
          </cell>
          <cell r="AD2895">
            <v>0</v>
          </cell>
        </row>
        <row r="2896">
          <cell r="B2896" t="str">
            <v>MASON CO-UNREGULATEDCOMMERCIAL RECYCLER2YDOCCM</v>
          </cell>
          <cell r="J2896" t="str">
            <v>R2YDOCCM</v>
          </cell>
          <cell r="K2896" t="str">
            <v>2YD OCC-MNTHLY</v>
          </cell>
          <cell r="S2896">
            <v>0</v>
          </cell>
          <cell r="T2896">
            <v>0</v>
          </cell>
          <cell r="U2896">
            <v>0</v>
          </cell>
          <cell r="V2896">
            <v>0</v>
          </cell>
          <cell r="W2896">
            <v>974.16</v>
          </cell>
          <cell r="X2896">
            <v>0</v>
          </cell>
          <cell r="Y2896">
            <v>0</v>
          </cell>
          <cell r="Z2896">
            <v>0</v>
          </cell>
          <cell r="AA2896">
            <v>0</v>
          </cell>
          <cell r="AB2896">
            <v>0</v>
          </cell>
          <cell r="AC2896">
            <v>0</v>
          </cell>
          <cell r="AD2896">
            <v>0</v>
          </cell>
        </row>
        <row r="2897">
          <cell r="B2897" t="str">
            <v>MASON CO-UNREGULATEDCOMMERCIAL RECYCLER2YDOCCOC</v>
          </cell>
          <cell r="J2897" t="str">
            <v>R2YDOCCOC</v>
          </cell>
          <cell r="K2897" t="str">
            <v>2YD OCC-ON CALL</v>
          </cell>
          <cell r="S2897">
            <v>0</v>
          </cell>
          <cell r="T2897">
            <v>0</v>
          </cell>
          <cell r="U2897">
            <v>0</v>
          </cell>
          <cell r="V2897">
            <v>0</v>
          </cell>
          <cell r="W2897">
            <v>36.08</v>
          </cell>
          <cell r="X2897">
            <v>0</v>
          </cell>
          <cell r="Y2897">
            <v>0</v>
          </cell>
          <cell r="Z2897">
            <v>0</v>
          </cell>
          <cell r="AA2897">
            <v>0</v>
          </cell>
          <cell r="AB2897">
            <v>0</v>
          </cell>
          <cell r="AC2897">
            <v>0</v>
          </cell>
          <cell r="AD2897">
            <v>0</v>
          </cell>
        </row>
        <row r="2898">
          <cell r="B2898" t="str">
            <v>MASON CO-UNREGULATEDCOMMERCIAL RECYCLER2YDOCCW</v>
          </cell>
          <cell r="J2898" t="str">
            <v>R2YDOCCW</v>
          </cell>
          <cell r="K2898" t="str">
            <v>2YD OCC-WEEKLY</v>
          </cell>
          <cell r="S2898">
            <v>0</v>
          </cell>
          <cell r="T2898">
            <v>0</v>
          </cell>
          <cell r="U2898">
            <v>0</v>
          </cell>
          <cell r="V2898">
            <v>0</v>
          </cell>
          <cell r="W2898">
            <v>2714.65</v>
          </cell>
          <cell r="X2898">
            <v>0</v>
          </cell>
          <cell r="Y2898">
            <v>0</v>
          </cell>
          <cell r="Z2898">
            <v>0</v>
          </cell>
          <cell r="AA2898">
            <v>0</v>
          </cell>
          <cell r="AB2898">
            <v>0</v>
          </cell>
          <cell r="AC2898">
            <v>0</v>
          </cell>
          <cell r="AD2898">
            <v>0</v>
          </cell>
        </row>
        <row r="2899">
          <cell r="B2899" t="str">
            <v>MASON CO-UNREGULATEDCOMMERCIAL RECYCLERECYLOCK</v>
          </cell>
          <cell r="J2899" t="str">
            <v>RECYLOCK</v>
          </cell>
          <cell r="K2899" t="str">
            <v>LOCK/UNLOCK RECYCLING</v>
          </cell>
          <cell r="S2899">
            <v>0</v>
          </cell>
          <cell r="T2899">
            <v>0</v>
          </cell>
          <cell r="U2899">
            <v>0</v>
          </cell>
          <cell r="V2899">
            <v>0</v>
          </cell>
          <cell r="W2899">
            <v>53.13</v>
          </cell>
          <cell r="X2899">
            <v>0</v>
          </cell>
          <cell r="Y2899">
            <v>0</v>
          </cell>
          <cell r="Z2899">
            <v>0</v>
          </cell>
          <cell r="AA2899">
            <v>0</v>
          </cell>
          <cell r="AB2899">
            <v>0</v>
          </cell>
          <cell r="AC2899">
            <v>0</v>
          </cell>
          <cell r="AD2899">
            <v>0</v>
          </cell>
        </row>
        <row r="2900">
          <cell r="B2900" t="str">
            <v>MASON CO-UNREGULATEDCOMMERCIAL RECYCLEWLKNRECY</v>
          </cell>
          <cell r="J2900" t="str">
            <v>WLKNRECY</v>
          </cell>
          <cell r="K2900" t="str">
            <v>WALK IN RECYCLE</v>
          </cell>
          <cell r="S2900">
            <v>0</v>
          </cell>
          <cell r="T2900">
            <v>0</v>
          </cell>
          <cell r="U2900">
            <v>0</v>
          </cell>
          <cell r="V2900">
            <v>0</v>
          </cell>
          <cell r="W2900">
            <v>5.32</v>
          </cell>
          <cell r="X2900">
            <v>0</v>
          </cell>
          <cell r="Y2900">
            <v>0</v>
          </cell>
          <cell r="Z2900">
            <v>0</v>
          </cell>
          <cell r="AA2900">
            <v>0</v>
          </cell>
          <cell r="AB2900">
            <v>0</v>
          </cell>
          <cell r="AC2900">
            <v>0</v>
          </cell>
          <cell r="AD2900">
            <v>0</v>
          </cell>
        </row>
        <row r="2901">
          <cell r="B2901" t="str">
            <v>MASON CO-UNREGULATEDCOMMERCIAL RECYCLE96CRCOGOC</v>
          </cell>
          <cell r="J2901" t="str">
            <v>96CRCOGOC</v>
          </cell>
          <cell r="K2901" t="str">
            <v>96 COMMINGLE WGON CALL</v>
          </cell>
          <cell r="S2901">
            <v>0</v>
          </cell>
          <cell r="T2901">
            <v>0</v>
          </cell>
          <cell r="U2901">
            <v>0</v>
          </cell>
          <cell r="V2901">
            <v>0</v>
          </cell>
          <cell r="W2901">
            <v>66.680000000000007</v>
          </cell>
          <cell r="X2901">
            <v>0</v>
          </cell>
          <cell r="Y2901">
            <v>0</v>
          </cell>
          <cell r="Z2901">
            <v>0</v>
          </cell>
          <cell r="AA2901">
            <v>0</v>
          </cell>
          <cell r="AB2901">
            <v>0</v>
          </cell>
          <cell r="AC2901">
            <v>0</v>
          </cell>
          <cell r="AD2901">
            <v>0</v>
          </cell>
        </row>
        <row r="2902">
          <cell r="B2902" t="str">
            <v>MASON CO-UNREGULATEDCOMMERCIAL RECYCLE96CRCONGM1</v>
          </cell>
          <cell r="J2902" t="str">
            <v>96CRCONGM1</v>
          </cell>
          <cell r="K2902" t="str">
            <v>96 COMMINGLE NG-MNTHLY</v>
          </cell>
          <cell r="S2902">
            <v>0</v>
          </cell>
          <cell r="T2902">
            <v>0</v>
          </cell>
          <cell r="U2902">
            <v>0</v>
          </cell>
          <cell r="V2902">
            <v>0</v>
          </cell>
          <cell r="W2902">
            <v>16.670000000000002</v>
          </cell>
          <cell r="X2902">
            <v>0</v>
          </cell>
          <cell r="Y2902">
            <v>0</v>
          </cell>
          <cell r="Z2902">
            <v>0</v>
          </cell>
          <cell r="AA2902">
            <v>0</v>
          </cell>
          <cell r="AB2902">
            <v>0</v>
          </cell>
          <cell r="AC2902">
            <v>0</v>
          </cell>
          <cell r="AD2902">
            <v>0</v>
          </cell>
        </row>
        <row r="2903">
          <cell r="B2903" t="str">
            <v>MASON CO-UNREGULATEDCOMMERCIAL RECYCLE96CRCONGOC</v>
          </cell>
          <cell r="J2903" t="str">
            <v>96CRCONGOC</v>
          </cell>
          <cell r="K2903" t="str">
            <v>96 COMMINGLE NGON CALL</v>
          </cell>
          <cell r="S2903">
            <v>0</v>
          </cell>
          <cell r="T2903">
            <v>0</v>
          </cell>
          <cell r="U2903">
            <v>0</v>
          </cell>
          <cell r="V2903">
            <v>0</v>
          </cell>
          <cell r="W2903">
            <v>400.08</v>
          </cell>
          <cell r="X2903">
            <v>0</v>
          </cell>
          <cell r="Y2903">
            <v>0</v>
          </cell>
          <cell r="Z2903">
            <v>0</v>
          </cell>
          <cell r="AA2903">
            <v>0</v>
          </cell>
          <cell r="AB2903">
            <v>0</v>
          </cell>
          <cell r="AC2903">
            <v>0</v>
          </cell>
          <cell r="AD2903">
            <v>0</v>
          </cell>
        </row>
        <row r="2904">
          <cell r="B2904" t="str">
            <v>MASON CO-UNREGULATEDCOMMERCIAL RECYCLEDEL-REC</v>
          </cell>
          <cell r="J2904" t="str">
            <v>DEL-REC</v>
          </cell>
          <cell r="K2904" t="str">
            <v>DELIVER RECYCLE BIN</v>
          </cell>
          <cell r="S2904">
            <v>0</v>
          </cell>
          <cell r="T2904">
            <v>0</v>
          </cell>
          <cell r="U2904">
            <v>0</v>
          </cell>
          <cell r="V2904">
            <v>0</v>
          </cell>
          <cell r="W2904">
            <v>170</v>
          </cell>
          <cell r="X2904">
            <v>0</v>
          </cell>
          <cell r="Y2904">
            <v>0</v>
          </cell>
          <cell r="Z2904">
            <v>0</v>
          </cell>
          <cell r="AA2904">
            <v>0</v>
          </cell>
          <cell r="AB2904">
            <v>0</v>
          </cell>
          <cell r="AC2904">
            <v>0</v>
          </cell>
          <cell r="AD2904">
            <v>0</v>
          </cell>
        </row>
        <row r="2905">
          <cell r="B2905" t="str">
            <v>MASON CO-UNREGULATEDCOMMERCIAL RECYCLER2YDOCCOC</v>
          </cell>
          <cell r="J2905" t="str">
            <v>R2YDOCCOC</v>
          </cell>
          <cell r="K2905" t="str">
            <v>2YD OCC-ON CALL</v>
          </cell>
          <cell r="S2905">
            <v>0</v>
          </cell>
          <cell r="T2905">
            <v>0</v>
          </cell>
          <cell r="U2905">
            <v>0</v>
          </cell>
          <cell r="V2905">
            <v>0</v>
          </cell>
          <cell r="W2905">
            <v>252.56</v>
          </cell>
          <cell r="X2905">
            <v>0</v>
          </cell>
          <cell r="Y2905">
            <v>0</v>
          </cell>
          <cell r="Z2905">
            <v>0</v>
          </cell>
          <cell r="AA2905">
            <v>0</v>
          </cell>
          <cell r="AB2905">
            <v>0</v>
          </cell>
          <cell r="AC2905">
            <v>0</v>
          </cell>
          <cell r="AD2905">
            <v>0</v>
          </cell>
        </row>
        <row r="2906">
          <cell r="B2906" t="str">
            <v>MASON CO-UNREGULATEDCOMMERCIAL RECYCLERECYLOCK</v>
          </cell>
          <cell r="J2906" t="str">
            <v>RECYLOCK</v>
          </cell>
          <cell r="K2906" t="str">
            <v>LOCK/UNLOCK RECYCLING</v>
          </cell>
          <cell r="S2906">
            <v>0</v>
          </cell>
          <cell r="T2906">
            <v>0</v>
          </cell>
          <cell r="U2906">
            <v>0</v>
          </cell>
          <cell r="V2906">
            <v>0</v>
          </cell>
          <cell r="W2906">
            <v>15.18</v>
          </cell>
          <cell r="X2906">
            <v>0</v>
          </cell>
          <cell r="Y2906">
            <v>0</v>
          </cell>
          <cell r="Z2906">
            <v>0</v>
          </cell>
          <cell r="AA2906">
            <v>0</v>
          </cell>
          <cell r="AB2906">
            <v>0</v>
          </cell>
          <cell r="AC2906">
            <v>0</v>
          </cell>
          <cell r="AD2906">
            <v>0</v>
          </cell>
        </row>
        <row r="2907">
          <cell r="B2907" t="str">
            <v>MASON CO-UNREGULATEDCOMMERCIAL RECYCLEROLLOUTOCC</v>
          </cell>
          <cell r="J2907" t="str">
            <v>ROLLOUTOCC</v>
          </cell>
          <cell r="K2907" t="str">
            <v>ROLL OUT FEE - RECYCLE</v>
          </cell>
          <cell r="S2907">
            <v>0</v>
          </cell>
          <cell r="T2907">
            <v>0</v>
          </cell>
          <cell r="U2907">
            <v>0</v>
          </cell>
          <cell r="V2907">
            <v>0</v>
          </cell>
          <cell r="W2907">
            <v>309.60000000000002</v>
          </cell>
          <cell r="X2907">
            <v>0</v>
          </cell>
          <cell r="Y2907">
            <v>0</v>
          </cell>
          <cell r="Z2907">
            <v>0</v>
          </cell>
          <cell r="AA2907">
            <v>0</v>
          </cell>
          <cell r="AB2907">
            <v>0</v>
          </cell>
          <cell r="AC2907">
            <v>0</v>
          </cell>
          <cell r="AD2907">
            <v>0</v>
          </cell>
        </row>
        <row r="2908">
          <cell r="B2908" t="str">
            <v>MASON CO-UNREGULATEDCOMMERCIAL RECYCLEWLKNRECY</v>
          </cell>
          <cell r="J2908" t="str">
            <v>WLKNRECY</v>
          </cell>
          <cell r="K2908" t="str">
            <v>WALK IN RECYCLE</v>
          </cell>
          <cell r="S2908">
            <v>0</v>
          </cell>
          <cell r="T2908">
            <v>0</v>
          </cell>
          <cell r="U2908">
            <v>0</v>
          </cell>
          <cell r="V2908">
            <v>0</v>
          </cell>
          <cell r="W2908">
            <v>388.36</v>
          </cell>
          <cell r="X2908">
            <v>0</v>
          </cell>
          <cell r="Y2908">
            <v>0</v>
          </cell>
          <cell r="Z2908">
            <v>0</v>
          </cell>
          <cell r="AA2908">
            <v>0</v>
          </cell>
          <cell r="AB2908">
            <v>0</v>
          </cell>
          <cell r="AC2908">
            <v>0</v>
          </cell>
          <cell r="AD2908">
            <v>0</v>
          </cell>
        </row>
        <row r="2909">
          <cell r="B2909" t="str">
            <v>MASON CO-UNREGULATEDPAYMENTSCC-KOL</v>
          </cell>
          <cell r="J2909" t="str">
            <v>CC-KOL</v>
          </cell>
          <cell r="K2909" t="str">
            <v>ONLINE PAYMENT-CC</v>
          </cell>
          <cell r="S2909">
            <v>0</v>
          </cell>
          <cell r="T2909">
            <v>0</v>
          </cell>
          <cell r="U2909">
            <v>0</v>
          </cell>
          <cell r="V2909">
            <v>0</v>
          </cell>
          <cell r="W2909">
            <v>-6700.39</v>
          </cell>
          <cell r="X2909">
            <v>0</v>
          </cell>
          <cell r="Y2909">
            <v>0</v>
          </cell>
          <cell r="Z2909">
            <v>0</v>
          </cell>
          <cell r="AA2909">
            <v>0</v>
          </cell>
          <cell r="AB2909">
            <v>0</v>
          </cell>
          <cell r="AC2909">
            <v>0</v>
          </cell>
          <cell r="AD2909">
            <v>0</v>
          </cell>
        </row>
        <row r="2910">
          <cell r="B2910" t="str">
            <v>MASON CO-UNREGULATEDPAYMENTSCCREF-KOL</v>
          </cell>
          <cell r="J2910" t="str">
            <v>CCREF-KOL</v>
          </cell>
          <cell r="K2910" t="str">
            <v>CREDIT CARD REFUND</v>
          </cell>
          <cell r="S2910">
            <v>0</v>
          </cell>
          <cell r="T2910">
            <v>0</v>
          </cell>
          <cell r="U2910">
            <v>0</v>
          </cell>
          <cell r="V2910">
            <v>0</v>
          </cell>
          <cell r="W2910">
            <v>453.88</v>
          </cell>
          <cell r="X2910">
            <v>0</v>
          </cell>
          <cell r="Y2910">
            <v>0</v>
          </cell>
          <cell r="Z2910">
            <v>0</v>
          </cell>
          <cell r="AA2910">
            <v>0</v>
          </cell>
          <cell r="AB2910">
            <v>0</v>
          </cell>
          <cell r="AC2910">
            <v>0</v>
          </cell>
          <cell r="AD2910">
            <v>0</v>
          </cell>
        </row>
        <row r="2911">
          <cell r="B2911" t="str">
            <v>MASON CO-UNREGULATEDPAYMENTSPAY</v>
          </cell>
          <cell r="J2911" t="str">
            <v>PAY</v>
          </cell>
          <cell r="K2911" t="str">
            <v>PAYMENT-THANK YOU!</v>
          </cell>
          <cell r="S2911">
            <v>0</v>
          </cell>
          <cell r="T2911">
            <v>0</v>
          </cell>
          <cell r="U2911">
            <v>0</v>
          </cell>
          <cell r="V2911">
            <v>0</v>
          </cell>
          <cell r="W2911">
            <v>-15117.81</v>
          </cell>
          <cell r="X2911">
            <v>0</v>
          </cell>
          <cell r="Y2911">
            <v>0</v>
          </cell>
          <cell r="Z2911">
            <v>0</v>
          </cell>
          <cell r="AA2911">
            <v>0</v>
          </cell>
          <cell r="AB2911">
            <v>0</v>
          </cell>
          <cell r="AC2911">
            <v>0</v>
          </cell>
          <cell r="AD2911">
            <v>0</v>
          </cell>
        </row>
        <row r="2912">
          <cell r="B2912" t="str">
            <v>MASON CO-UNREGULATEDPAYMENTSPAY-CFREE</v>
          </cell>
          <cell r="J2912" t="str">
            <v>PAY-CFREE</v>
          </cell>
          <cell r="K2912" t="str">
            <v>PAYMENT-THANK YOU</v>
          </cell>
          <cell r="S2912">
            <v>0</v>
          </cell>
          <cell r="T2912">
            <v>0</v>
          </cell>
          <cell r="U2912">
            <v>0</v>
          </cell>
          <cell r="V2912">
            <v>0</v>
          </cell>
          <cell r="W2912">
            <v>-216.11</v>
          </cell>
          <cell r="X2912">
            <v>0</v>
          </cell>
          <cell r="Y2912">
            <v>0</v>
          </cell>
          <cell r="Z2912">
            <v>0</v>
          </cell>
          <cell r="AA2912">
            <v>0</v>
          </cell>
          <cell r="AB2912">
            <v>0</v>
          </cell>
          <cell r="AC2912">
            <v>0</v>
          </cell>
          <cell r="AD2912">
            <v>0</v>
          </cell>
        </row>
        <row r="2913">
          <cell r="B2913" t="str">
            <v>MASON CO-UNREGULATEDPAYMENTSPAY-KOL</v>
          </cell>
          <cell r="J2913" t="str">
            <v>PAY-KOL</v>
          </cell>
          <cell r="K2913" t="str">
            <v>PAYMENT-THANK YOU - OL</v>
          </cell>
          <cell r="S2913">
            <v>0</v>
          </cell>
          <cell r="T2913">
            <v>0</v>
          </cell>
          <cell r="U2913">
            <v>0</v>
          </cell>
          <cell r="V2913">
            <v>0</v>
          </cell>
          <cell r="W2913">
            <v>-1960.32</v>
          </cell>
          <cell r="X2913">
            <v>0</v>
          </cell>
          <cell r="Y2913">
            <v>0</v>
          </cell>
          <cell r="Z2913">
            <v>0</v>
          </cell>
          <cell r="AA2913">
            <v>0</v>
          </cell>
          <cell r="AB2913">
            <v>0</v>
          </cell>
          <cell r="AC2913">
            <v>0</v>
          </cell>
          <cell r="AD2913">
            <v>0</v>
          </cell>
        </row>
        <row r="2914">
          <cell r="B2914" t="str">
            <v>MASON CO-UNREGULATEDPAYMENTSPAY-NATL</v>
          </cell>
          <cell r="J2914" t="str">
            <v>PAY-NATL</v>
          </cell>
          <cell r="K2914" t="str">
            <v>PAYMENT THANK YOU</v>
          </cell>
          <cell r="S2914">
            <v>0</v>
          </cell>
          <cell r="T2914">
            <v>0</v>
          </cell>
          <cell r="U2914">
            <v>0</v>
          </cell>
          <cell r="V2914">
            <v>0</v>
          </cell>
          <cell r="W2914">
            <v>-255.19</v>
          </cell>
          <cell r="X2914">
            <v>0</v>
          </cell>
          <cell r="Y2914">
            <v>0</v>
          </cell>
          <cell r="Z2914">
            <v>0</v>
          </cell>
          <cell r="AA2914">
            <v>0</v>
          </cell>
          <cell r="AB2914">
            <v>0</v>
          </cell>
          <cell r="AC2914">
            <v>0</v>
          </cell>
          <cell r="AD2914">
            <v>0</v>
          </cell>
        </row>
        <row r="2915">
          <cell r="B2915" t="str">
            <v>MASON CO-UNREGULATEDPAYMENTSPAY-OAK</v>
          </cell>
          <cell r="J2915" t="str">
            <v>PAY-OAK</v>
          </cell>
          <cell r="K2915" t="str">
            <v>OAKLEAF PAYMENT</v>
          </cell>
          <cell r="S2915">
            <v>0</v>
          </cell>
          <cell r="T2915">
            <v>0</v>
          </cell>
          <cell r="U2915">
            <v>0</v>
          </cell>
          <cell r="V2915">
            <v>0</v>
          </cell>
          <cell r="W2915">
            <v>-268.82</v>
          </cell>
          <cell r="X2915">
            <v>0</v>
          </cell>
          <cell r="Y2915">
            <v>0</v>
          </cell>
          <cell r="Z2915">
            <v>0</v>
          </cell>
          <cell r="AA2915">
            <v>0</v>
          </cell>
          <cell r="AB2915">
            <v>0</v>
          </cell>
          <cell r="AC2915">
            <v>0</v>
          </cell>
          <cell r="AD2915">
            <v>0</v>
          </cell>
        </row>
        <row r="2916">
          <cell r="B2916" t="str">
            <v>MASON CO-UNREGULATEDPAYMENTSPAY-RPPS</v>
          </cell>
          <cell r="J2916" t="str">
            <v>PAY-RPPS</v>
          </cell>
          <cell r="K2916" t="str">
            <v>RPSS PAYMENT</v>
          </cell>
          <cell r="S2916">
            <v>0</v>
          </cell>
          <cell r="T2916">
            <v>0</v>
          </cell>
          <cell r="U2916">
            <v>0</v>
          </cell>
          <cell r="V2916">
            <v>0</v>
          </cell>
          <cell r="W2916">
            <v>-16.670000000000002</v>
          </cell>
          <cell r="X2916">
            <v>0</v>
          </cell>
          <cell r="Y2916">
            <v>0</v>
          </cell>
          <cell r="Z2916">
            <v>0</v>
          </cell>
          <cell r="AA2916">
            <v>0</v>
          </cell>
          <cell r="AB2916">
            <v>0</v>
          </cell>
          <cell r="AC2916">
            <v>0</v>
          </cell>
          <cell r="AD2916">
            <v>0</v>
          </cell>
        </row>
        <row r="2917">
          <cell r="B2917" t="str">
            <v>MASON CO-UNREGULATEDPAYMENTSPAYL</v>
          </cell>
          <cell r="J2917" t="str">
            <v>PAYL</v>
          </cell>
          <cell r="K2917" t="str">
            <v>PAYMENT-THANK YOU!</v>
          </cell>
          <cell r="S2917">
            <v>0</v>
          </cell>
          <cell r="T2917">
            <v>0</v>
          </cell>
          <cell r="U2917">
            <v>0</v>
          </cell>
          <cell r="V2917">
            <v>0</v>
          </cell>
          <cell r="W2917">
            <v>-22134.65</v>
          </cell>
          <cell r="X2917">
            <v>0</v>
          </cell>
          <cell r="Y2917">
            <v>0</v>
          </cell>
          <cell r="Z2917">
            <v>0</v>
          </cell>
          <cell r="AA2917">
            <v>0</v>
          </cell>
          <cell r="AB2917">
            <v>0</v>
          </cell>
          <cell r="AC2917">
            <v>0</v>
          </cell>
          <cell r="AD2917">
            <v>0</v>
          </cell>
        </row>
        <row r="2918">
          <cell r="B2918" t="str">
            <v>MASON CO-UNREGULATEDPAYMENTSPAYMET</v>
          </cell>
          <cell r="J2918" t="str">
            <v>PAYMET</v>
          </cell>
          <cell r="K2918" t="str">
            <v>METAVANTE ONLINE PAYMENT</v>
          </cell>
          <cell r="S2918">
            <v>0</v>
          </cell>
          <cell r="T2918">
            <v>0</v>
          </cell>
          <cell r="U2918">
            <v>0</v>
          </cell>
          <cell r="V2918">
            <v>0</v>
          </cell>
          <cell r="W2918">
            <v>-124.43</v>
          </cell>
          <cell r="X2918">
            <v>0</v>
          </cell>
          <cell r="Y2918">
            <v>0</v>
          </cell>
          <cell r="Z2918">
            <v>0</v>
          </cell>
          <cell r="AA2918">
            <v>0</v>
          </cell>
          <cell r="AB2918">
            <v>0</v>
          </cell>
          <cell r="AC2918">
            <v>0</v>
          </cell>
          <cell r="AD2918">
            <v>0</v>
          </cell>
        </row>
        <row r="2919">
          <cell r="B2919" t="str">
            <v>MASON CO-UNREGULATEDROLLOFFROLID</v>
          </cell>
          <cell r="J2919" t="str">
            <v>ROLID</v>
          </cell>
          <cell r="K2919" t="str">
            <v>ROLL OFF-LID</v>
          </cell>
          <cell r="S2919">
            <v>0</v>
          </cell>
          <cell r="T2919">
            <v>0</v>
          </cell>
          <cell r="U2919">
            <v>0</v>
          </cell>
          <cell r="V2919">
            <v>0</v>
          </cell>
          <cell r="W2919">
            <v>58.24</v>
          </cell>
          <cell r="X2919">
            <v>0</v>
          </cell>
          <cell r="Y2919">
            <v>0</v>
          </cell>
          <cell r="Z2919">
            <v>0</v>
          </cell>
          <cell r="AA2919">
            <v>0</v>
          </cell>
          <cell r="AB2919">
            <v>0</v>
          </cell>
          <cell r="AC2919">
            <v>0</v>
          </cell>
          <cell r="AD2919">
            <v>0</v>
          </cell>
        </row>
        <row r="2920">
          <cell r="B2920" t="str">
            <v>MASON CO-UNREGULATEDROLLOFFROLIDRECY</v>
          </cell>
          <cell r="J2920" t="str">
            <v>ROLIDRECY</v>
          </cell>
          <cell r="K2920" t="str">
            <v>ROLL OFF LID-RECYCLE</v>
          </cell>
          <cell r="S2920">
            <v>0</v>
          </cell>
          <cell r="T2920">
            <v>0</v>
          </cell>
          <cell r="U2920">
            <v>0</v>
          </cell>
          <cell r="V2920">
            <v>0</v>
          </cell>
          <cell r="W2920">
            <v>87.36</v>
          </cell>
          <cell r="X2920">
            <v>0</v>
          </cell>
          <cell r="Y2920">
            <v>0</v>
          </cell>
          <cell r="Z2920">
            <v>0</v>
          </cell>
          <cell r="AA2920">
            <v>0</v>
          </cell>
          <cell r="AB2920">
            <v>0</v>
          </cell>
          <cell r="AC2920">
            <v>0</v>
          </cell>
          <cell r="AD2920">
            <v>0</v>
          </cell>
        </row>
        <row r="2921">
          <cell r="B2921" t="str">
            <v>MASON CO-UNREGULATEDROLLOFFRORENT10MRECY</v>
          </cell>
          <cell r="J2921" t="str">
            <v>RORENT10MRECY</v>
          </cell>
          <cell r="K2921" t="str">
            <v>ROLL OFF RENT MONTHLY-REC</v>
          </cell>
          <cell r="S2921">
            <v>0</v>
          </cell>
          <cell r="T2921">
            <v>0</v>
          </cell>
          <cell r="U2921">
            <v>0</v>
          </cell>
          <cell r="V2921">
            <v>0</v>
          </cell>
          <cell r="W2921">
            <v>83.93</v>
          </cell>
          <cell r="X2921">
            <v>0</v>
          </cell>
          <cell r="Y2921">
            <v>0</v>
          </cell>
          <cell r="Z2921">
            <v>0</v>
          </cell>
          <cell r="AA2921">
            <v>0</v>
          </cell>
          <cell r="AB2921">
            <v>0</v>
          </cell>
          <cell r="AC2921">
            <v>0</v>
          </cell>
          <cell r="AD2921">
            <v>0</v>
          </cell>
        </row>
        <row r="2922">
          <cell r="B2922" t="str">
            <v>MASON CO-UNREGULATEDROLLOFFRORENT20DRECY</v>
          </cell>
          <cell r="J2922" t="str">
            <v>RORENT20DRECY</v>
          </cell>
          <cell r="K2922" t="str">
            <v>ROLL OFF RENT DAILY-RECYL</v>
          </cell>
          <cell r="S2922">
            <v>0</v>
          </cell>
          <cell r="T2922">
            <v>0</v>
          </cell>
          <cell r="U2922">
            <v>0</v>
          </cell>
          <cell r="V2922">
            <v>0</v>
          </cell>
          <cell r="W2922">
            <v>180.3</v>
          </cell>
          <cell r="X2922">
            <v>0</v>
          </cell>
          <cell r="Y2922">
            <v>0</v>
          </cell>
          <cell r="Z2922">
            <v>0</v>
          </cell>
          <cell r="AA2922">
            <v>0</v>
          </cell>
          <cell r="AB2922">
            <v>0</v>
          </cell>
          <cell r="AC2922">
            <v>0</v>
          </cell>
          <cell r="AD2922">
            <v>0</v>
          </cell>
        </row>
        <row r="2923">
          <cell r="B2923" t="str">
            <v>MASON CO-UNREGULATEDROLLOFFRORENT20M</v>
          </cell>
          <cell r="J2923" t="str">
            <v>RORENT20M</v>
          </cell>
          <cell r="K2923" t="str">
            <v>20YD ROLL OFF-MNTHLY RENT</v>
          </cell>
          <cell r="S2923">
            <v>0</v>
          </cell>
          <cell r="T2923">
            <v>0</v>
          </cell>
          <cell r="U2923">
            <v>0</v>
          </cell>
          <cell r="V2923">
            <v>0</v>
          </cell>
          <cell r="W2923">
            <v>97.48</v>
          </cell>
          <cell r="X2923">
            <v>0</v>
          </cell>
          <cell r="Y2923">
            <v>0</v>
          </cell>
          <cell r="Z2923">
            <v>0</v>
          </cell>
          <cell r="AA2923">
            <v>0</v>
          </cell>
          <cell r="AB2923">
            <v>0</v>
          </cell>
          <cell r="AC2923">
            <v>0</v>
          </cell>
          <cell r="AD2923">
            <v>0</v>
          </cell>
        </row>
        <row r="2924">
          <cell r="B2924" t="str">
            <v>MASON CO-UNREGULATEDROLLOFFRORENT20MRECY</v>
          </cell>
          <cell r="J2924" t="str">
            <v>RORENT20MRECY</v>
          </cell>
          <cell r="K2924" t="str">
            <v>ROLL OFF RENT MONTHLY-REC</v>
          </cell>
          <cell r="S2924">
            <v>0</v>
          </cell>
          <cell r="T2924">
            <v>0</v>
          </cell>
          <cell r="U2924">
            <v>0</v>
          </cell>
          <cell r="V2924">
            <v>0</v>
          </cell>
          <cell r="W2924">
            <v>3417.22</v>
          </cell>
          <cell r="X2924">
            <v>0</v>
          </cell>
          <cell r="Y2924">
            <v>0</v>
          </cell>
          <cell r="Z2924">
            <v>0</v>
          </cell>
          <cell r="AA2924">
            <v>0</v>
          </cell>
          <cell r="AB2924">
            <v>0</v>
          </cell>
          <cell r="AC2924">
            <v>0</v>
          </cell>
          <cell r="AD2924">
            <v>0</v>
          </cell>
        </row>
        <row r="2925">
          <cell r="B2925" t="str">
            <v>MASON CO-UNREGULATEDROLLOFFRORENT40M</v>
          </cell>
          <cell r="J2925" t="str">
            <v>RORENT40M</v>
          </cell>
          <cell r="K2925" t="str">
            <v>40YD ROLL OFF-MNTHLY RENT</v>
          </cell>
          <cell r="S2925">
            <v>0</v>
          </cell>
          <cell r="T2925">
            <v>0</v>
          </cell>
          <cell r="U2925">
            <v>0</v>
          </cell>
          <cell r="V2925">
            <v>0</v>
          </cell>
          <cell r="W2925">
            <v>1325.92</v>
          </cell>
          <cell r="X2925">
            <v>0</v>
          </cell>
          <cell r="Y2925">
            <v>0</v>
          </cell>
          <cell r="Z2925">
            <v>0</v>
          </cell>
          <cell r="AA2925">
            <v>0</v>
          </cell>
          <cell r="AB2925">
            <v>0</v>
          </cell>
          <cell r="AC2925">
            <v>0</v>
          </cell>
          <cell r="AD2925">
            <v>0</v>
          </cell>
        </row>
        <row r="2926">
          <cell r="B2926" t="str">
            <v>MASON CO-UNREGULATEDROLLOFFBELFAIR</v>
          </cell>
          <cell r="J2926" t="str">
            <v>BELFAIR</v>
          </cell>
          <cell r="K2926" t="str">
            <v>BELFAIR TRANSFER BOX HAUL</v>
          </cell>
          <cell r="S2926">
            <v>0</v>
          </cell>
          <cell r="T2926">
            <v>0</v>
          </cell>
          <cell r="U2926">
            <v>0</v>
          </cell>
          <cell r="V2926">
            <v>0</v>
          </cell>
          <cell r="W2926">
            <v>3217.5</v>
          </cell>
          <cell r="X2926">
            <v>0</v>
          </cell>
          <cell r="Y2926">
            <v>0</v>
          </cell>
          <cell r="Z2926">
            <v>0</v>
          </cell>
          <cell r="AA2926">
            <v>0</v>
          </cell>
          <cell r="AB2926">
            <v>0</v>
          </cell>
          <cell r="AC2926">
            <v>0</v>
          </cell>
          <cell r="AD2926">
            <v>0</v>
          </cell>
        </row>
        <row r="2927">
          <cell r="B2927" t="str">
            <v>MASON CO-UNREGULATEDROLLOFFBLUEBOX</v>
          </cell>
          <cell r="J2927" t="str">
            <v>BLUEBOX</v>
          </cell>
          <cell r="K2927" t="str">
            <v>RECYCLING BLUE BOX</v>
          </cell>
          <cell r="S2927">
            <v>0</v>
          </cell>
          <cell r="T2927">
            <v>0</v>
          </cell>
          <cell r="U2927">
            <v>0</v>
          </cell>
          <cell r="V2927">
            <v>0</v>
          </cell>
          <cell r="W2927">
            <v>9384.6299999999992</v>
          </cell>
          <cell r="X2927">
            <v>0</v>
          </cell>
          <cell r="Y2927">
            <v>0</v>
          </cell>
          <cell r="Z2927">
            <v>0</v>
          </cell>
          <cell r="AA2927">
            <v>0</v>
          </cell>
          <cell r="AB2927">
            <v>0</v>
          </cell>
          <cell r="AC2927">
            <v>0</v>
          </cell>
          <cell r="AD2927">
            <v>0</v>
          </cell>
        </row>
        <row r="2928">
          <cell r="B2928" t="str">
            <v>MASON CO-UNREGULATEDROLLOFFHOODSPORT</v>
          </cell>
          <cell r="J2928" t="str">
            <v>HOODSPORT</v>
          </cell>
          <cell r="K2928" t="str">
            <v>HOODSPORT TRANSFER HAUL</v>
          </cell>
          <cell r="S2928">
            <v>0</v>
          </cell>
          <cell r="T2928">
            <v>0</v>
          </cell>
          <cell r="U2928">
            <v>0</v>
          </cell>
          <cell r="V2928">
            <v>0</v>
          </cell>
          <cell r="W2928">
            <v>355.94</v>
          </cell>
          <cell r="X2928">
            <v>0</v>
          </cell>
          <cell r="Y2928">
            <v>0</v>
          </cell>
          <cell r="Z2928">
            <v>0</v>
          </cell>
          <cell r="AA2928">
            <v>0</v>
          </cell>
          <cell r="AB2928">
            <v>0</v>
          </cell>
          <cell r="AC2928">
            <v>0</v>
          </cell>
          <cell r="AD2928">
            <v>0</v>
          </cell>
        </row>
        <row r="2929">
          <cell r="B2929" t="str">
            <v>MASON CO-UNREGULATEDROLLOFFRECYHAUL</v>
          </cell>
          <cell r="J2929" t="str">
            <v>RECYHAUL</v>
          </cell>
          <cell r="K2929" t="str">
            <v>ROLL OFF RECYCLE HAUL</v>
          </cell>
          <cell r="S2929">
            <v>0</v>
          </cell>
          <cell r="T2929">
            <v>0</v>
          </cell>
          <cell r="U2929">
            <v>0</v>
          </cell>
          <cell r="V2929">
            <v>0</v>
          </cell>
          <cell r="W2929">
            <v>2131.52</v>
          </cell>
          <cell r="X2929">
            <v>0</v>
          </cell>
          <cell r="Y2929">
            <v>0</v>
          </cell>
          <cell r="Z2929">
            <v>0</v>
          </cell>
          <cell r="AA2929">
            <v>0</v>
          </cell>
          <cell r="AB2929">
            <v>0</v>
          </cell>
          <cell r="AC2929">
            <v>0</v>
          </cell>
          <cell r="AD2929">
            <v>0</v>
          </cell>
        </row>
        <row r="2930">
          <cell r="B2930" t="str">
            <v>MASON CO-UNREGULATEDROLLOFFRODELRECY</v>
          </cell>
          <cell r="J2930" t="str">
            <v>RODELRECY</v>
          </cell>
          <cell r="K2930" t="str">
            <v>ROLL OFF DELIVER-RECYCLE</v>
          </cell>
          <cell r="S2930">
            <v>0</v>
          </cell>
          <cell r="T2930">
            <v>0</v>
          </cell>
          <cell r="U2930">
            <v>0</v>
          </cell>
          <cell r="V2930">
            <v>0</v>
          </cell>
          <cell r="W2930">
            <v>311.83999999999997</v>
          </cell>
          <cell r="X2930">
            <v>0</v>
          </cell>
          <cell r="Y2930">
            <v>0</v>
          </cell>
          <cell r="Z2930">
            <v>0</v>
          </cell>
          <cell r="AA2930">
            <v>0</v>
          </cell>
          <cell r="AB2930">
            <v>0</v>
          </cell>
          <cell r="AC2930">
            <v>0</v>
          </cell>
          <cell r="AD2930">
            <v>0</v>
          </cell>
        </row>
        <row r="2931">
          <cell r="B2931" t="str">
            <v>MASON CO-UNREGULATEDROLLOFFROMILERECY</v>
          </cell>
          <cell r="J2931" t="str">
            <v>ROMILERECY</v>
          </cell>
          <cell r="K2931" t="str">
            <v>ROLL OFF MILEAGE RECYCLE</v>
          </cell>
          <cell r="S2931">
            <v>0</v>
          </cell>
          <cell r="T2931">
            <v>0</v>
          </cell>
          <cell r="U2931">
            <v>0</v>
          </cell>
          <cell r="V2931">
            <v>0</v>
          </cell>
          <cell r="W2931">
            <v>432.54</v>
          </cell>
          <cell r="X2931">
            <v>0</v>
          </cell>
          <cell r="Y2931">
            <v>0</v>
          </cell>
          <cell r="Z2931">
            <v>0</v>
          </cell>
          <cell r="AA2931">
            <v>0</v>
          </cell>
          <cell r="AB2931">
            <v>0</v>
          </cell>
          <cell r="AC2931">
            <v>0</v>
          </cell>
          <cell r="AD2931">
            <v>0</v>
          </cell>
        </row>
        <row r="2932">
          <cell r="B2932" t="str">
            <v>MASON CO-UNREGULATEDROLLOFFRORENT10DRECY</v>
          </cell>
          <cell r="J2932" t="str">
            <v>RORENT10DRECY</v>
          </cell>
          <cell r="K2932" t="str">
            <v>ROLL OFF RENT DAILY-RECYL</v>
          </cell>
          <cell r="S2932">
            <v>0</v>
          </cell>
          <cell r="T2932">
            <v>0</v>
          </cell>
          <cell r="U2932">
            <v>0</v>
          </cell>
          <cell r="V2932">
            <v>0</v>
          </cell>
          <cell r="W2932">
            <v>46.5</v>
          </cell>
          <cell r="X2932">
            <v>0</v>
          </cell>
          <cell r="Y2932">
            <v>0</v>
          </cell>
          <cell r="Z2932">
            <v>0</v>
          </cell>
          <cell r="AA2932">
            <v>0</v>
          </cell>
          <cell r="AB2932">
            <v>0</v>
          </cell>
          <cell r="AC2932">
            <v>0</v>
          </cell>
          <cell r="AD2932">
            <v>0</v>
          </cell>
        </row>
        <row r="2933">
          <cell r="B2933" t="str">
            <v>MASON CO-UNREGULATEDROLLOFFRORENT20D</v>
          </cell>
          <cell r="J2933" t="str">
            <v>RORENT20D</v>
          </cell>
          <cell r="K2933" t="str">
            <v>20YD ROLL OFF-DAILY RENT</v>
          </cell>
          <cell r="S2933">
            <v>0</v>
          </cell>
          <cell r="T2933">
            <v>0</v>
          </cell>
          <cell r="U2933">
            <v>0</v>
          </cell>
          <cell r="V2933">
            <v>0</v>
          </cell>
          <cell r="W2933">
            <v>-32.71</v>
          </cell>
          <cell r="X2933">
            <v>0</v>
          </cell>
          <cell r="Y2933">
            <v>0</v>
          </cell>
          <cell r="Z2933">
            <v>0</v>
          </cell>
          <cell r="AA2933">
            <v>0</v>
          </cell>
          <cell r="AB2933">
            <v>0</v>
          </cell>
          <cell r="AC2933">
            <v>0</v>
          </cell>
          <cell r="AD2933">
            <v>0</v>
          </cell>
        </row>
        <row r="2934">
          <cell r="B2934" t="str">
            <v>MASON CO-UNREGULATEDROLLOFFRORENT20DRECY</v>
          </cell>
          <cell r="J2934" t="str">
            <v>RORENT20DRECY</v>
          </cell>
          <cell r="K2934" t="str">
            <v>ROLL OFF RENT DAILY-RECYL</v>
          </cell>
          <cell r="S2934">
            <v>0</v>
          </cell>
          <cell r="T2934">
            <v>0</v>
          </cell>
          <cell r="U2934">
            <v>0</v>
          </cell>
          <cell r="V2934">
            <v>0</v>
          </cell>
          <cell r="W2934">
            <v>132.22</v>
          </cell>
          <cell r="X2934">
            <v>0</v>
          </cell>
          <cell r="Y2934">
            <v>0</v>
          </cell>
          <cell r="Z2934">
            <v>0</v>
          </cell>
          <cell r="AA2934">
            <v>0</v>
          </cell>
          <cell r="AB2934">
            <v>0</v>
          </cell>
          <cell r="AC2934">
            <v>0</v>
          </cell>
          <cell r="AD2934">
            <v>0</v>
          </cell>
        </row>
        <row r="2935">
          <cell r="B2935" t="str">
            <v>MASON CO-UNREGULATEDROLLOFFRORENT20MRECY</v>
          </cell>
          <cell r="J2935" t="str">
            <v>RORENT20MRECY</v>
          </cell>
          <cell r="K2935" t="str">
            <v>ROLL OFF RENT MONTHLY-REC</v>
          </cell>
          <cell r="S2935">
            <v>0</v>
          </cell>
          <cell r="T2935">
            <v>0</v>
          </cell>
          <cell r="U2935">
            <v>0</v>
          </cell>
          <cell r="V2935">
            <v>0</v>
          </cell>
          <cell r="W2935">
            <v>78</v>
          </cell>
          <cell r="X2935">
            <v>0</v>
          </cell>
          <cell r="Y2935">
            <v>0</v>
          </cell>
          <cell r="Z2935">
            <v>0</v>
          </cell>
          <cell r="AA2935">
            <v>0</v>
          </cell>
          <cell r="AB2935">
            <v>0</v>
          </cell>
          <cell r="AC2935">
            <v>0</v>
          </cell>
          <cell r="AD2935">
            <v>0</v>
          </cell>
        </row>
        <row r="2936">
          <cell r="B2936" t="str">
            <v>MASON CO-UNREGULATEDROLLOFFRORENT40DRECY</v>
          </cell>
          <cell r="J2936" t="str">
            <v>RORENT40DRECY</v>
          </cell>
          <cell r="K2936" t="str">
            <v>ROLL OFF RENT DAILY-RECYL</v>
          </cell>
          <cell r="S2936">
            <v>0</v>
          </cell>
          <cell r="T2936">
            <v>0</v>
          </cell>
          <cell r="U2936">
            <v>0</v>
          </cell>
          <cell r="V2936">
            <v>0</v>
          </cell>
          <cell r="W2936">
            <v>160.82</v>
          </cell>
          <cell r="X2936">
            <v>0</v>
          </cell>
          <cell r="Y2936">
            <v>0</v>
          </cell>
          <cell r="Z2936">
            <v>0</v>
          </cell>
          <cell r="AA2936">
            <v>0</v>
          </cell>
          <cell r="AB2936">
            <v>0</v>
          </cell>
          <cell r="AC2936">
            <v>0</v>
          </cell>
          <cell r="AD2936">
            <v>0</v>
          </cell>
        </row>
        <row r="2937">
          <cell r="B2937" t="str">
            <v>MASON CO-UNREGULATEDROLLOFFUNION</v>
          </cell>
          <cell r="J2937" t="str">
            <v>UNION</v>
          </cell>
          <cell r="K2937" t="str">
            <v>UNION TRANSFER BOX HAUL</v>
          </cell>
          <cell r="S2937">
            <v>0</v>
          </cell>
          <cell r="T2937">
            <v>0</v>
          </cell>
          <cell r="U2937">
            <v>0</v>
          </cell>
          <cell r="V2937">
            <v>0</v>
          </cell>
          <cell r="W2937">
            <v>355.94</v>
          </cell>
          <cell r="X2937">
            <v>0</v>
          </cell>
          <cell r="Y2937">
            <v>0</v>
          </cell>
          <cell r="Z2937">
            <v>0</v>
          </cell>
          <cell r="AA2937">
            <v>0</v>
          </cell>
          <cell r="AB2937">
            <v>0</v>
          </cell>
          <cell r="AC2937">
            <v>0</v>
          </cell>
          <cell r="AD2937">
            <v>0</v>
          </cell>
        </row>
        <row r="2938">
          <cell r="B2938" t="str">
            <v>MASON CO-UNREGULATEDSTORAGESTORENT22</v>
          </cell>
          <cell r="J2938" t="str">
            <v>STORENT22</v>
          </cell>
          <cell r="K2938" t="str">
            <v>PORTABLE STORAGE RENT 22</v>
          </cell>
          <cell r="S2938">
            <v>0</v>
          </cell>
          <cell r="T2938">
            <v>0</v>
          </cell>
          <cell r="U2938">
            <v>0</v>
          </cell>
          <cell r="V2938">
            <v>0</v>
          </cell>
          <cell r="W2938">
            <v>304.33</v>
          </cell>
          <cell r="X2938">
            <v>0</v>
          </cell>
          <cell r="Y2938">
            <v>0</v>
          </cell>
          <cell r="Z2938">
            <v>0</v>
          </cell>
          <cell r="AA2938">
            <v>0</v>
          </cell>
          <cell r="AB2938">
            <v>0</v>
          </cell>
          <cell r="AC2938">
            <v>0</v>
          </cell>
          <cell r="AD2938">
            <v>0</v>
          </cell>
        </row>
        <row r="2939">
          <cell r="B2939" t="str">
            <v>MASON CO-UNREGULATEDSTORAGESTODEL</v>
          </cell>
          <cell r="J2939" t="str">
            <v>STODEL</v>
          </cell>
          <cell r="K2939" t="str">
            <v>STORAGE CONT DELIVERY</v>
          </cell>
          <cell r="S2939">
            <v>0</v>
          </cell>
          <cell r="T2939">
            <v>0</v>
          </cell>
          <cell r="U2939">
            <v>0</v>
          </cell>
          <cell r="V2939">
            <v>0</v>
          </cell>
          <cell r="W2939">
            <v>77.959999999999994</v>
          </cell>
          <cell r="X2939">
            <v>0</v>
          </cell>
          <cell r="Y2939">
            <v>0</v>
          </cell>
          <cell r="Z2939">
            <v>0</v>
          </cell>
          <cell r="AA2939">
            <v>0</v>
          </cell>
          <cell r="AB2939">
            <v>0</v>
          </cell>
          <cell r="AC2939">
            <v>0</v>
          </cell>
          <cell r="AD2939">
            <v>0</v>
          </cell>
        </row>
        <row r="2940">
          <cell r="B2940" t="str">
            <v>MASON CO-UNREGULATEDSURCFUEL-RECY MASON</v>
          </cell>
          <cell r="J2940" t="str">
            <v>FUEL-RECY MASON</v>
          </cell>
          <cell r="K2940" t="str">
            <v>FUEL &amp; MATERIAL SURCHARGE</v>
          </cell>
          <cell r="S2940">
            <v>0</v>
          </cell>
          <cell r="T2940">
            <v>0</v>
          </cell>
          <cell r="U2940">
            <v>0</v>
          </cell>
          <cell r="V2940">
            <v>0</v>
          </cell>
          <cell r="W2940">
            <v>0</v>
          </cell>
          <cell r="X2940">
            <v>0</v>
          </cell>
          <cell r="Y2940">
            <v>0</v>
          </cell>
          <cell r="Z2940">
            <v>0</v>
          </cell>
          <cell r="AA2940">
            <v>0</v>
          </cell>
          <cell r="AB2940">
            <v>0</v>
          </cell>
          <cell r="AC2940">
            <v>0</v>
          </cell>
          <cell r="AD2940">
            <v>0</v>
          </cell>
        </row>
        <row r="2941">
          <cell r="B2941" t="str">
            <v>MASON CO-UNREGULATEDSURCFUEL-RECY MASON</v>
          </cell>
          <cell r="J2941" t="str">
            <v>FUEL-RECY MASON</v>
          </cell>
          <cell r="K2941" t="str">
            <v>FUEL &amp; MATERIAL SURCHARGE</v>
          </cell>
          <cell r="S2941">
            <v>0</v>
          </cell>
          <cell r="T2941">
            <v>0</v>
          </cell>
          <cell r="U2941">
            <v>0</v>
          </cell>
          <cell r="V2941">
            <v>0</v>
          </cell>
          <cell r="W2941">
            <v>0</v>
          </cell>
          <cell r="X2941">
            <v>0</v>
          </cell>
          <cell r="Y2941">
            <v>0</v>
          </cell>
          <cell r="Z2941">
            <v>0</v>
          </cell>
          <cell r="AA2941">
            <v>0</v>
          </cell>
          <cell r="AB2941">
            <v>0</v>
          </cell>
          <cell r="AC2941">
            <v>0</v>
          </cell>
          <cell r="AD2941">
            <v>0</v>
          </cell>
        </row>
        <row r="2942">
          <cell r="B2942" t="str">
            <v>MASON CO-UNREGULATEDSURCFUEL-RO MASON</v>
          </cell>
          <cell r="J2942" t="str">
            <v>FUEL-RO MASON</v>
          </cell>
          <cell r="K2942" t="str">
            <v>FUEL &amp; MATERIAL SURCHARGE</v>
          </cell>
          <cell r="S2942">
            <v>0</v>
          </cell>
          <cell r="T2942">
            <v>0</v>
          </cell>
          <cell r="U2942">
            <v>0</v>
          </cell>
          <cell r="V2942">
            <v>0</v>
          </cell>
          <cell r="W2942">
            <v>0</v>
          </cell>
          <cell r="X2942">
            <v>0</v>
          </cell>
          <cell r="Y2942">
            <v>0</v>
          </cell>
          <cell r="Z2942">
            <v>0</v>
          </cell>
          <cell r="AA2942">
            <v>0</v>
          </cell>
          <cell r="AB2942">
            <v>0</v>
          </cell>
          <cell r="AC2942">
            <v>0</v>
          </cell>
          <cell r="AD2942">
            <v>0</v>
          </cell>
        </row>
        <row r="2943">
          <cell r="B2943" t="str">
            <v>MASON CO-UNREGULATEDTAXESSALES TAX</v>
          </cell>
          <cell r="J2943" t="str">
            <v>SALES TAX</v>
          </cell>
          <cell r="K2943" t="str">
            <v>8.5% Sales Tax</v>
          </cell>
          <cell r="S2943">
            <v>0</v>
          </cell>
          <cell r="T2943">
            <v>0</v>
          </cell>
          <cell r="U2943">
            <v>0</v>
          </cell>
          <cell r="V2943">
            <v>0</v>
          </cell>
          <cell r="W2943">
            <v>21.96</v>
          </cell>
          <cell r="X2943">
            <v>0</v>
          </cell>
          <cell r="Y2943">
            <v>0</v>
          </cell>
          <cell r="Z2943">
            <v>0</v>
          </cell>
          <cell r="AA2943">
            <v>0</v>
          </cell>
          <cell r="AB2943">
            <v>0</v>
          </cell>
          <cell r="AC2943">
            <v>0</v>
          </cell>
          <cell r="AD2943">
            <v>0</v>
          </cell>
        </row>
        <row r="2944">
          <cell r="B2944" t="str">
            <v>MASON CO-UNREGULATEDTAXESSALES TAX</v>
          </cell>
          <cell r="J2944" t="str">
            <v>SALES TAX</v>
          </cell>
          <cell r="K2944" t="str">
            <v>8.5% Sales Tax</v>
          </cell>
          <cell r="S2944">
            <v>0</v>
          </cell>
          <cell r="T2944">
            <v>0</v>
          </cell>
          <cell r="U2944">
            <v>0</v>
          </cell>
          <cell r="V2944">
            <v>0</v>
          </cell>
          <cell r="W2944">
            <v>231.49</v>
          </cell>
          <cell r="X2944">
            <v>0</v>
          </cell>
          <cell r="Y2944">
            <v>0</v>
          </cell>
          <cell r="Z2944">
            <v>0</v>
          </cell>
          <cell r="AA2944">
            <v>0</v>
          </cell>
          <cell r="AB2944">
            <v>0</v>
          </cell>
          <cell r="AC2944">
            <v>0</v>
          </cell>
          <cell r="AD2944">
            <v>0</v>
          </cell>
        </row>
        <row r="2945">
          <cell r="B2945" t="str">
            <v>CITY OF SHELTON-CONTRACTACCOUNTING ADJUSTMENTSFINCHG</v>
          </cell>
          <cell r="J2945" t="str">
            <v>FINCHG</v>
          </cell>
          <cell r="K2945" t="str">
            <v>LATE FEE</v>
          </cell>
          <cell r="S2945">
            <v>0</v>
          </cell>
          <cell r="T2945">
            <v>0</v>
          </cell>
          <cell r="U2945">
            <v>0</v>
          </cell>
          <cell r="V2945">
            <v>0</v>
          </cell>
          <cell r="W2945">
            <v>0</v>
          </cell>
          <cell r="X2945">
            <v>839.08</v>
          </cell>
          <cell r="Y2945">
            <v>0</v>
          </cell>
          <cell r="Z2945">
            <v>0</v>
          </cell>
          <cell r="AA2945">
            <v>0</v>
          </cell>
          <cell r="AB2945">
            <v>0</v>
          </cell>
          <cell r="AC2945">
            <v>0</v>
          </cell>
          <cell r="AD2945">
            <v>0</v>
          </cell>
        </row>
        <row r="2946">
          <cell r="B2946" t="str">
            <v>CITY OF SHELTON-CONTRACTACCOUNTING ADJUSTMENTSFINCHG</v>
          </cell>
          <cell r="J2946" t="str">
            <v>FINCHG</v>
          </cell>
          <cell r="K2946" t="str">
            <v>LATE FEE</v>
          </cell>
          <cell r="S2946">
            <v>0</v>
          </cell>
          <cell r="T2946">
            <v>0</v>
          </cell>
          <cell r="U2946">
            <v>0</v>
          </cell>
          <cell r="V2946">
            <v>0</v>
          </cell>
          <cell r="W2946">
            <v>0</v>
          </cell>
          <cell r="X2946">
            <v>-18.98</v>
          </cell>
          <cell r="Y2946">
            <v>0</v>
          </cell>
          <cell r="Z2946">
            <v>0</v>
          </cell>
          <cell r="AA2946">
            <v>0</v>
          </cell>
          <cell r="AB2946">
            <v>0</v>
          </cell>
          <cell r="AC2946">
            <v>0</v>
          </cell>
          <cell r="AD2946">
            <v>0</v>
          </cell>
        </row>
        <row r="2947">
          <cell r="B2947" t="str">
            <v>CITY OF SHELTON-CONTRACTACCOUNTING ADJUSTMENTSMM</v>
          </cell>
          <cell r="J2947" t="str">
            <v>MM</v>
          </cell>
          <cell r="K2947" t="str">
            <v>MOVE MONEY</v>
          </cell>
          <cell r="S2947">
            <v>0</v>
          </cell>
          <cell r="T2947">
            <v>0</v>
          </cell>
          <cell r="U2947">
            <v>0</v>
          </cell>
          <cell r="V2947">
            <v>0</v>
          </cell>
          <cell r="W2947">
            <v>0</v>
          </cell>
          <cell r="X2947">
            <v>-172.65</v>
          </cell>
          <cell r="Y2947">
            <v>0</v>
          </cell>
          <cell r="Z2947">
            <v>0</v>
          </cell>
          <cell r="AA2947">
            <v>0</v>
          </cell>
          <cell r="AB2947">
            <v>0</v>
          </cell>
          <cell r="AC2947">
            <v>0</v>
          </cell>
          <cell r="AD2947">
            <v>0</v>
          </cell>
        </row>
        <row r="2948">
          <cell r="B2948" t="str">
            <v>CITY OF SHELTON-CONTRACTACCOUNTING ADJUSTMENTSNSF FEES</v>
          </cell>
          <cell r="J2948" t="str">
            <v>NSF FEES</v>
          </cell>
          <cell r="K2948" t="str">
            <v>RETURNED CHECK FEE</v>
          </cell>
          <cell r="S2948">
            <v>0</v>
          </cell>
          <cell r="T2948">
            <v>0</v>
          </cell>
          <cell r="U2948">
            <v>0</v>
          </cell>
          <cell r="V2948">
            <v>0</v>
          </cell>
          <cell r="W2948">
            <v>0</v>
          </cell>
          <cell r="X2948">
            <v>25</v>
          </cell>
          <cell r="Y2948">
            <v>0</v>
          </cell>
          <cell r="Z2948">
            <v>0</v>
          </cell>
          <cell r="AA2948">
            <v>0</v>
          </cell>
          <cell r="AB2948">
            <v>0</v>
          </cell>
          <cell r="AC2948">
            <v>0</v>
          </cell>
          <cell r="AD2948">
            <v>0</v>
          </cell>
        </row>
        <row r="2949">
          <cell r="B2949" t="str">
            <v>CITY OF SHELTON-CONTRACTACCOUNTING ADJUSTMENTSREFUND</v>
          </cell>
          <cell r="J2949" t="str">
            <v>REFUND</v>
          </cell>
          <cell r="K2949" t="str">
            <v>REFUND</v>
          </cell>
          <cell r="S2949">
            <v>0</v>
          </cell>
          <cell r="T2949">
            <v>0</v>
          </cell>
          <cell r="U2949">
            <v>0</v>
          </cell>
          <cell r="V2949">
            <v>0</v>
          </cell>
          <cell r="W2949">
            <v>0</v>
          </cell>
          <cell r="X2949">
            <v>359.09</v>
          </cell>
          <cell r="Y2949">
            <v>0</v>
          </cell>
          <cell r="Z2949">
            <v>0</v>
          </cell>
          <cell r="AA2949">
            <v>0</v>
          </cell>
          <cell r="AB2949">
            <v>0</v>
          </cell>
          <cell r="AC2949">
            <v>0</v>
          </cell>
          <cell r="AD2949">
            <v>0</v>
          </cell>
        </row>
        <row r="2950">
          <cell r="B2950" t="str">
            <v>CITY OF SHELTON-CONTRACTACCOUNTING ADJUSTMENTSRETCK-LB</v>
          </cell>
          <cell r="J2950" t="str">
            <v>RETCK-LB</v>
          </cell>
          <cell r="K2950" t="str">
            <v>RETURNED CHECK - LOCKBOX</v>
          </cell>
          <cell r="S2950">
            <v>0</v>
          </cell>
          <cell r="T2950">
            <v>0</v>
          </cell>
          <cell r="U2950">
            <v>0</v>
          </cell>
          <cell r="V2950">
            <v>0</v>
          </cell>
          <cell r="W2950">
            <v>0</v>
          </cell>
          <cell r="X2950">
            <v>50</v>
          </cell>
          <cell r="Y2950">
            <v>0</v>
          </cell>
          <cell r="Z2950">
            <v>0</v>
          </cell>
          <cell r="AA2950">
            <v>0</v>
          </cell>
          <cell r="AB2950">
            <v>0</v>
          </cell>
          <cell r="AC2950">
            <v>0</v>
          </cell>
          <cell r="AD2950">
            <v>0</v>
          </cell>
        </row>
        <row r="2951">
          <cell r="B2951" t="str">
            <v>CITY OF SHELTON-CONTRACTCOMMERCIAL  FRONTLOADLOOSE-COMM</v>
          </cell>
          <cell r="J2951" t="str">
            <v>LOOSE-COMM</v>
          </cell>
          <cell r="K2951" t="str">
            <v>LOOSE MATERIAL - COMM</v>
          </cell>
          <cell r="S2951">
            <v>0</v>
          </cell>
          <cell r="T2951">
            <v>0</v>
          </cell>
          <cell r="U2951">
            <v>0</v>
          </cell>
          <cell r="V2951">
            <v>0</v>
          </cell>
          <cell r="W2951">
            <v>0</v>
          </cell>
          <cell r="X2951">
            <v>343</v>
          </cell>
          <cell r="Y2951">
            <v>0</v>
          </cell>
          <cell r="Z2951">
            <v>0</v>
          </cell>
          <cell r="AA2951">
            <v>0</v>
          </cell>
          <cell r="AB2951">
            <v>0</v>
          </cell>
          <cell r="AC2951">
            <v>0</v>
          </cell>
          <cell r="AD2951">
            <v>0</v>
          </cell>
        </row>
        <row r="2952">
          <cell r="B2952" t="str">
            <v>CITY OF SHELTON-CONTRACTCOMMERCIAL - REARLOAD300CW1</v>
          </cell>
          <cell r="J2952" t="str">
            <v>300CW1</v>
          </cell>
          <cell r="K2952" t="str">
            <v>1-300 GL CART WEEKLY SVC</v>
          </cell>
          <cell r="S2952">
            <v>0</v>
          </cell>
          <cell r="T2952">
            <v>0</v>
          </cell>
          <cell r="U2952">
            <v>0</v>
          </cell>
          <cell r="V2952">
            <v>0</v>
          </cell>
          <cell r="W2952">
            <v>0</v>
          </cell>
          <cell r="X2952">
            <v>41880.980000000003</v>
          </cell>
          <cell r="Y2952">
            <v>0</v>
          </cell>
          <cell r="Z2952">
            <v>0</v>
          </cell>
          <cell r="AA2952">
            <v>0</v>
          </cell>
          <cell r="AB2952">
            <v>0</v>
          </cell>
          <cell r="AC2952">
            <v>0</v>
          </cell>
          <cell r="AD2952">
            <v>0</v>
          </cell>
        </row>
        <row r="2953">
          <cell r="B2953" t="str">
            <v>CITY OF SHELTON-CONTRACTCOMMERCIAL - REARLOAD64CW1</v>
          </cell>
          <cell r="J2953" t="str">
            <v>64CW1</v>
          </cell>
          <cell r="K2953" t="str">
            <v>1-64 GL CART WEEKLY SVC</v>
          </cell>
          <cell r="S2953">
            <v>0</v>
          </cell>
          <cell r="T2953">
            <v>0</v>
          </cell>
          <cell r="U2953">
            <v>0</v>
          </cell>
          <cell r="V2953">
            <v>0</v>
          </cell>
          <cell r="W2953">
            <v>0</v>
          </cell>
          <cell r="X2953">
            <v>1350</v>
          </cell>
          <cell r="Y2953">
            <v>0</v>
          </cell>
          <cell r="Z2953">
            <v>0</v>
          </cell>
          <cell r="AA2953">
            <v>0</v>
          </cell>
          <cell r="AB2953">
            <v>0</v>
          </cell>
          <cell r="AC2953">
            <v>0</v>
          </cell>
          <cell r="AD2953">
            <v>0</v>
          </cell>
        </row>
        <row r="2954">
          <cell r="B2954" t="str">
            <v>CITY OF SHELTON-CONTRACTCOMMERCIAL - REARLOAD96CW1</v>
          </cell>
          <cell r="J2954" t="str">
            <v>96CW1</v>
          </cell>
          <cell r="K2954" t="str">
            <v>1-96 GL CART WEEKLY SVC</v>
          </cell>
          <cell r="S2954">
            <v>0</v>
          </cell>
          <cell r="T2954">
            <v>0</v>
          </cell>
          <cell r="U2954">
            <v>0</v>
          </cell>
          <cell r="V2954">
            <v>0</v>
          </cell>
          <cell r="W2954">
            <v>0</v>
          </cell>
          <cell r="X2954">
            <v>3851.03</v>
          </cell>
          <cell r="Y2954">
            <v>0</v>
          </cell>
          <cell r="Z2954">
            <v>0</v>
          </cell>
          <cell r="AA2954">
            <v>0</v>
          </cell>
          <cell r="AB2954">
            <v>0</v>
          </cell>
          <cell r="AC2954">
            <v>0</v>
          </cell>
          <cell r="AD2954">
            <v>0</v>
          </cell>
        </row>
        <row r="2955">
          <cell r="B2955" t="str">
            <v>CITY OF SHELTON-CONTRACTCOMMERCIAL - REARLOADSL096.0GEO001CGW</v>
          </cell>
          <cell r="J2955" t="str">
            <v>SL096.0GEO001CGW</v>
          </cell>
          <cell r="K2955" t="str">
            <v>96 GL EOW COM GREENWASTE</v>
          </cell>
          <cell r="S2955">
            <v>0</v>
          </cell>
          <cell r="T2955">
            <v>0</v>
          </cell>
          <cell r="U2955">
            <v>0</v>
          </cell>
          <cell r="V2955">
            <v>0</v>
          </cell>
          <cell r="W2955">
            <v>0</v>
          </cell>
          <cell r="X2955">
            <v>104.75</v>
          </cell>
          <cell r="Y2955">
            <v>0</v>
          </cell>
          <cell r="Z2955">
            <v>0</v>
          </cell>
          <cell r="AA2955">
            <v>0</v>
          </cell>
          <cell r="AB2955">
            <v>0</v>
          </cell>
          <cell r="AC2955">
            <v>0</v>
          </cell>
          <cell r="AD2955">
            <v>0</v>
          </cell>
        </row>
        <row r="2956">
          <cell r="B2956" t="str">
            <v>CITY OF SHELTON-CONTRACTCOMMERCIAL - REARLOADUNLOCKREF</v>
          </cell>
          <cell r="J2956" t="str">
            <v>UNLOCKREF</v>
          </cell>
          <cell r="K2956" t="str">
            <v>UNLOCK / UNLATCH REFUSE</v>
          </cell>
          <cell r="S2956">
            <v>0</v>
          </cell>
          <cell r="T2956">
            <v>0</v>
          </cell>
          <cell r="U2956">
            <v>0</v>
          </cell>
          <cell r="V2956">
            <v>0</v>
          </cell>
          <cell r="W2956">
            <v>0</v>
          </cell>
          <cell r="X2956">
            <v>346.43</v>
          </cell>
          <cell r="Y2956">
            <v>0</v>
          </cell>
          <cell r="Z2956">
            <v>0</v>
          </cell>
          <cell r="AA2956">
            <v>0</v>
          </cell>
          <cell r="AB2956">
            <v>0</v>
          </cell>
          <cell r="AC2956">
            <v>0</v>
          </cell>
          <cell r="AD2956">
            <v>0</v>
          </cell>
        </row>
        <row r="2957">
          <cell r="B2957" t="str">
            <v>CITY OF SHELTON-CONTRACTCOMMERCIAL - REARLOAD300CW1</v>
          </cell>
          <cell r="J2957" t="str">
            <v>300CW1</v>
          </cell>
          <cell r="K2957" t="str">
            <v>1-300 GL CART WEEKLY SVC</v>
          </cell>
          <cell r="S2957">
            <v>0</v>
          </cell>
          <cell r="T2957">
            <v>0</v>
          </cell>
          <cell r="U2957">
            <v>0</v>
          </cell>
          <cell r="V2957">
            <v>0</v>
          </cell>
          <cell r="W2957">
            <v>0</v>
          </cell>
          <cell r="X2957">
            <v>-86.89</v>
          </cell>
          <cell r="Y2957">
            <v>0</v>
          </cell>
          <cell r="Z2957">
            <v>0</v>
          </cell>
          <cell r="AA2957">
            <v>0</v>
          </cell>
          <cell r="AB2957">
            <v>0</v>
          </cell>
          <cell r="AC2957">
            <v>0</v>
          </cell>
          <cell r="AD2957">
            <v>0</v>
          </cell>
        </row>
        <row r="2958">
          <cell r="B2958" t="str">
            <v>CITY OF SHELTON-CONTRACTCOMMERCIAL - REARLOAD96CW1</v>
          </cell>
          <cell r="J2958" t="str">
            <v>96CW1</v>
          </cell>
          <cell r="K2958" t="str">
            <v>1-96 GL CART WEEKLY SVC</v>
          </cell>
          <cell r="S2958">
            <v>0</v>
          </cell>
          <cell r="T2958">
            <v>0</v>
          </cell>
          <cell r="U2958">
            <v>0</v>
          </cell>
          <cell r="V2958">
            <v>0</v>
          </cell>
          <cell r="W2958">
            <v>0</v>
          </cell>
          <cell r="X2958">
            <v>-28.12</v>
          </cell>
          <cell r="Y2958">
            <v>0</v>
          </cell>
          <cell r="Z2958">
            <v>0</v>
          </cell>
          <cell r="AA2958">
            <v>0</v>
          </cell>
          <cell r="AB2958">
            <v>0</v>
          </cell>
          <cell r="AC2958">
            <v>0</v>
          </cell>
          <cell r="AD2958">
            <v>0</v>
          </cell>
        </row>
        <row r="2959">
          <cell r="B2959" t="str">
            <v>CITY OF SHELTON-CONTRACTCOMMERCIAL - REARLOADEP300-COM</v>
          </cell>
          <cell r="J2959" t="str">
            <v>EP300-COM</v>
          </cell>
          <cell r="K2959" t="str">
            <v>EXTRA PICKUP 300 GL - COM</v>
          </cell>
          <cell r="S2959">
            <v>0</v>
          </cell>
          <cell r="T2959">
            <v>0</v>
          </cell>
          <cell r="U2959">
            <v>0</v>
          </cell>
          <cell r="V2959">
            <v>0</v>
          </cell>
          <cell r="W2959">
            <v>0</v>
          </cell>
          <cell r="X2959">
            <v>250.5</v>
          </cell>
          <cell r="Y2959">
            <v>0</v>
          </cell>
          <cell r="Z2959">
            <v>0</v>
          </cell>
          <cell r="AA2959">
            <v>0</v>
          </cell>
          <cell r="AB2959">
            <v>0</v>
          </cell>
          <cell r="AC2959">
            <v>0</v>
          </cell>
          <cell r="AD2959">
            <v>0</v>
          </cell>
        </row>
        <row r="2960">
          <cell r="B2960" t="str">
            <v>CITY OF SHELTON-CONTRACTCOMMERCIAL - REARLOADEP64-COM</v>
          </cell>
          <cell r="J2960" t="str">
            <v>EP64-COM</v>
          </cell>
          <cell r="K2960" t="str">
            <v>EXTRA PICKUP 64 GL - COM</v>
          </cell>
          <cell r="S2960">
            <v>0</v>
          </cell>
          <cell r="T2960">
            <v>0</v>
          </cell>
          <cell r="U2960">
            <v>0</v>
          </cell>
          <cell r="V2960">
            <v>0</v>
          </cell>
          <cell r="W2960">
            <v>0</v>
          </cell>
          <cell r="X2960">
            <v>611.22</v>
          </cell>
          <cell r="Y2960">
            <v>0</v>
          </cell>
          <cell r="Z2960">
            <v>0</v>
          </cell>
          <cell r="AA2960">
            <v>0</v>
          </cell>
          <cell r="AB2960">
            <v>0</v>
          </cell>
          <cell r="AC2960">
            <v>0</v>
          </cell>
          <cell r="AD2960">
            <v>0</v>
          </cell>
        </row>
        <row r="2961">
          <cell r="B2961" t="str">
            <v>CITY OF SHELTON-CONTRACTCOMMERCIAL - REARLOADEP96-COM</v>
          </cell>
          <cell r="J2961" t="str">
            <v>EP96-COM</v>
          </cell>
          <cell r="K2961" t="str">
            <v>EXTRA PICKUP 96 GL - COM</v>
          </cell>
          <cell r="S2961">
            <v>0</v>
          </cell>
          <cell r="T2961">
            <v>0</v>
          </cell>
          <cell r="U2961">
            <v>0</v>
          </cell>
          <cell r="V2961">
            <v>0</v>
          </cell>
          <cell r="W2961">
            <v>0</v>
          </cell>
          <cell r="X2961">
            <v>142.80000000000001</v>
          </cell>
          <cell r="Y2961">
            <v>0</v>
          </cell>
          <cell r="Z2961">
            <v>0</v>
          </cell>
          <cell r="AA2961">
            <v>0</v>
          </cell>
          <cell r="AB2961">
            <v>0</v>
          </cell>
          <cell r="AC2961">
            <v>0</v>
          </cell>
          <cell r="AD2961">
            <v>0</v>
          </cell>
        </row>
        <row r="2962">
          <cell r="B2962" t="str">
            <v>CITY OF SHELTON-CONTRACTCOMMERCIAL - REARLOADROLLOUTOC</v>
          </cell>
          <cell r="J2962" t="str">
            <v>ROLLOUTOC</v>
          </cell>
          <cell r="K2962" t="str">
            <v>ROLL OUT</v>
          </cell>
          <cell r="S2962">
            <v>0</v>
          </cell>
          <cell r="T2962">
            <v>0</v>
          </cell>
          <cell r="U2962">
            <v>0</v>
          </cell>
          <cell r="V2962">
            <v>0</v>
          </cell>
          <cell r="W2962">
            <v>0</v>
          </cell>
          <cell r="X2962">
            <v>140.63</v>
          </cell>
          <cell r="Y2962">
            <v>0</v>
          </cell>
          <cell r="Z2962">
            <v>0</v>
          </cell>
          <cell r="AA2962">
            <v>0</v>
          </cell>
          <cell r="AB2962">
            <v>0</v>
          </cell>
          <cell r="AC2962">
            <v>0</v>
          </cell>
          <cell r="AD2962">
            <v>0</v>
          </cell>
        </row>
        <row r="2963">
          <cell r="B2963" t="str">
            <v>CITY OF SHELTON-CONTRACTCOMMERCIAL - REARLOADUNLOCKREF</v>
          </cell>
          <cell r="J2963" t="str">
            <v>UNLOCKREF</v>
          </cell>
          <cell r="K2963" t="str">
            <v>UNLOCK / UNLATCH REFUSE</v>
          </cell>
          <cell r="S2963">
            <v>0</v>
          </cell>
          <cell r="T2963">
            <v>0</v>
          </cell>
          <cell r="U2963">
            <v>0</v>
          </cell>
          <cell r="V2963">
            <v>0</v>
          </cell>
          <cell r="W2963">
            <v>0</v>
          </cell>
          <cell r="X2963">
            <v>17.149999999999999</v>
          </cell>
          <cell r="Y2963">
            <v>0</v>
          </cell>
          <cell r="Z2963">
            <v>0</v>
          </cell>
          <cell r="AA2963">
            <v>0</v>
          </cell>
          <cell r="AB2963">
            <v>0</v>
          </cell>
          <cell r="AC2963">
            <v>0</v>
          </cell>
          <cell r="AD2963">
            <v>0</v>
          </cell>
        </row>
        <row r="2964">
          <cell r="B2964" t="str">
            <v>CITY OF SHELTON-CONTRACTCOMMERCIAL RECYCLEWLKNRECY</v>
          </cell>
          <cell r="J2964" t="str">
            <v>WLKNRECY</v>
          </cell>
          <cell r="K2964" t="str">
            <v>WALK IN RECYCLE</v>
          </cell>
          <cell r="S2964">
            <v>0</v>
          </cell>
          <cell r="T2964">
            <v>0</v>
          </cell>
          <cell r="U2964">
            <v>0</v>
          </cell>
          <cell r="V2964">
            <v>0</v>
          </cell>
          <cell r="W2964">
            <v>0</v>
          </cell>
          <cell r="X2964">
            <v>2.62</v>
          </cell>
          <cell r="Y2964">
            <v>0</v>
          </cell>
          <cell r="Z2964">
            <v>0</v>
          </cell>
          <cell r="AA2964">
            <v>0</v>
          </cell>
          <cell r="AB2964">
            <v>0</v>
          </cell>
          <cell r="AC2964">
            <v>0</v>
          </cell>
          <cell r="AD2964">
            <v>0</v>
          </cell>
        </row>
        <row r="2965">
          <cell r="B2965" t="str">
            <v>CITY OF SHELTON-CONTRACTPAYMENTSCC-KOL</v>
          </cell>
          <cell r="J2965" t="str">
            <v>CC-KOL</v>
          </cell>
          <cell r="K2965" t="str">
            <v>ONLINE PAYMENT-CC</v>
          </cell>
          <cell r="S2965">
            <v>0</v>
          </cell>
          <cell r="T2965">
            <v>0</v>
          </cell>
          <cell r="U2965">
            <v>0</v>
          </cell>
          <cell r="V2965">
            <v>0</v>
          </cell>
          <cell r="W2965">
            <v>0</v>
          </cell>
          <cell r="X2965">
            <v>-48760.92</v>
          </cell>
          <cell r="Y2965">
            <v>0</v>
          </cell>
          <cell r="Z2965">
            <v>0</v>
          </cell>
          <cell r="AA2965">
            <v>0</v>
          </cell>
          <cell r="AB2965">
            <v>0</v>
          </cell>
          <cell r="AC2965">
            <v>0</v>
          </cell>
          <cell r="AD2965">
            <v>0</v>
          </cell>
        </row>
        <row r="2966">
          <cell r="B2966" t="str">
            <v>CITY OF SHELTON-CONTRACTPAYMENTSCCREF-KOL</v>
          </cell>
          <cell r="J2966" t="str">
            <v>CCREF-KOL</v>
          </cell>
          <cell r="K2966" t="str">
            <v>CREDIT CARD REFUND</v>
          </cell>
          <cell r="S2966">
            <v>0</v>
          </cell>
          <cell r="T2966">
            <v>0</v>
          </cell>
          <cell r="U2966">
            <v>0</v>
          </cell>
          <cell r="V2966">
            <v>0</v>
          </cell>
          <cell r="W2966">
            <v>0</v>
          </cell>
          <cell r="X2966">
            <v>59.69</v>
          </cell>
          <cell r="Y2966">
            <v>0</v>
          </cell>
          <cell r="Z2966">
            <v>0</v>
          </cell>
          <cell r="AA2966">
            <v>0</v>
          </cell>
          <cell r="AB2966">
            <v>0</v>
          </cell>
          <cell r="AC2966">
            <v>0</v>
          </cell>
          <cell r="AD2966">
            <v>0</v>
          </cell>
        </row>
        <row r="2967">
          <cell r="B2967" t="str">
            <v>CITY OF SHELTON-CONTRACTPAYMENTSPAY</v>
          </cell>
          <cell r="J2967" t="str">
            <v>PAY</v>
          </cell>
          <cell r="K2967" t="str">
            <v>PAYMENT-THANK YOU!</v>
          </cell>
          <cell r="S2967">
            <v>0</v>
          </cell>
          <cell r="T2967">
            <v>0</v>
          </cell>
          <cell r="U2967">
            <v>0</v>
          </cell>
          <cell r="V2967">
            <v>0</v>
          </cell>
          <cell r="W2967">
            <v>0</v>
          </cell>
          <cell r="X2967">
            <v>-40410.51</v>
          </cell>
          <cell r="Y2967">
            <v>0</v>
          </cell>
          <cell r="Z2967">
            <v>0</v>
          </cell>
          <cell r="AA2967">
            <v>0</v>
          </cell>
          <cell r="AB2967">
            <v>0</v>
          </cell>
          <cell r="AC2967">
            <v>0</v>
          </cell>
          <cell r="AD2967">
            <v>0</v>
          </cell>
        </row>
        <row r="2968">
          <cell r="B2968" t="str">
            <v>CITY OF SHELTON-CONTRACTPAYMENTSPAY EFT</v>
          </cell>
          <cell r="J2968" t="str">
            <v>PAY EFT</v>
          </cell>
          <cell r="K2968" t="str">
            <v>ELECTRONIC PAYMENT</v>
          </cell>
          <cell r="S2968">
            <v>0</v>
          </cell>
          <cell r="T2968">
            <v>0</v>
          </cell>
          <cell r="U2968">
            <v>0</v>
          </cell>
          <cell r="V2968">
            <v>0</v>
          </cell>
          <cell r="W2968">
            <v>0</v>
          </cell>
          <cell r="X2968">
            <v>-126.43</v>
          </cell>
          <cell r="Y2968">
            <v>0</v>
          </cell>
          <cell r="Z2968">
            <v>0</v>
          </cell>
          <cell r="AA2968">
            <v>0</v>
          </cell>
          <cell r="AB2968">
            <v>0</v>
          </cell>
          <cell r="AC2968">
            <v>0</v>
          </cell>
          <cell r="AD2968">
            <v>0</v>
          </cell>
        </row>
        <row r="2969">
          <cell r="B2969" t="str">
            <v>CITY OF SHELTON-CONTRACTPAYMENTSPAY ICT</v>
          </cell>
          <cell r="J2969" t="str">
            <v>PAY ICT</v>
          </cell>
          <cell r="K2969" t="str">
            <v>I/C PAYMENT THANK YOU!</v>
          </cell>
          <cell r="S2969">
            <v>0</v>
          </cell>
          <cell r="T2969">
            <v>0</v>
          </cell>
          <cell r="U2969">
            <v>0</v>
          </cell>
          <cell r="V2969">
            <v>0</v>
          </cell>
          <cell r="W2969">
            <v>0</v>
          </cell>
          <cell r="X2969">
            <v>-1168.98</v>
          </cell>
          <cell r="Y2969">
            <v>0</v>
          </cell>
          <cell r="Z2969">
            <v>0</v>
          </cell>
          <cell r="AA2969">
            <v>0</v>
          </cell>
          <cell r="AB2969">
            <v>0</v>
          </cell>
          <cell r="AC2969">
            <v>0</v>
          </cell>
          <cell r="AD2969">
            <v>0</v>
          </cell>
        </row>
        <row r="2970">
          <cell r="B2970" t="str">
            <v>CITY OF SHELTON-CONTRACTPAYMENTSPAY-CFREE</v>
          </cell>
          <cell r="J2970" t="str">
            <v>PAY-CFREE</v>
          </cell>
          <cell r="K2970" t="str">
            <v>PAYMENT-THANK YOU</v>
          </cell>
          <cell r="S2970">
            <v>0</v>
          </cell>
          <cell r="T2970">
            <v>0</v>
          </cell>
          <cell r="U2970">
            <v>0</v>
          </cell>
          <cell r="V2970">
            <v>0</v>
          </cell>
          <cell r="W2970">
            <v>0</v>
          </cell>
          <cell r="X2970">
            <v>-5546.99</v>
          </cell>
          <cell r="Y2970">
            <v>0</v>
          </cell>
          <cell r="Z2970">
            <v>0</v>
          </cell>
          <cell r="AA2970">
            <v>0</v>
          </cell>
          <cell r="AB2970">
            <v>0</v>
          </cell>
          <cell r="AC2970">
            <v>0</v>
          </cell>
          <cell r="AD2970">
            <v>0</v>
          </cell>
        </row>
        <row r="2971">
          <cell r="B2971" t="str">
            <v>CITY OF SHELTON-CONTRACTPAYMENTSPAY-KOL</v>
          </cell>
          <cell r="J2971" t="str">
            <v>PAY-KOL</v>
          </cell>
          <cell r="K2971" t="str">
            <v>PAYMENT-THANK YOU - OL</v>
          </cell>
          <cell r="S2971">
            <v>0</v>
          </cell>
          <cell r="T2971">
            <v>0</v>
          </cell>
          <cell r="U2971">
            <v>0</v>
          </cell>
          <cell r="V2971">
            <v>0</v>
          </cell>
          <cell r="W2971">
            <v>0</v>
          </cell>
          <cell r="X2971">
            <v>-12622.33</v>
          </cell>
          <cell r="Y2971">
            <v>0</v>
          </cell>
          <cell r="Z2971">
            <v>0</v>
          </cell>
          <cell r="AA2971">
            <v>0</v>
          </cell>
          <cell r="AB2971">
            <v>0</v>
          </cell>
          <cell r="AC2971">
            <v>0</v>
          </cell>
          <cell r="AD2971">
            <v>0</v>
          </cell>
        </row>
        <row r="2972">
          <cell r="B2972" t="str">
            <v>CITY OF SHELTON-CONTRACTPAYMENTSPAY-NATL</v>
          </cell>
          <cell r="J2972" t="str">
            <v>PAY-NATL</v>
          </cell>
          <cell r="K2972" t="str">
            <v>PAYMENT THANK YOU</v>
          </cell>
          <cell r="S2972">
            <v>0</v>
          </cell>
          <cell r="T2972">
            <v>0</v>
          </cell>
          <cell r="U2972">
            <v>0</v>
          </cell>
          <cell r="V2972">
            <v>0</v>
          </cell>
          <cell r="W2972">
            <v>0</v>
          </cell>
          <cell r="X2972">
            <v>-127.62</v>
          </cell>
          <cell r="Y2972">
            <v>0</v>
          </cell>
          <cell r="Z2972">
            <v>0</v>
          </cell>
          <cell r="AA2972">
            <v>0</v>
          </cell>
          <cell r="AB2972">
            <v>0</v>
          </cell>
          <cell r="AC2972">
            <v>0</v>
          </cell>
          <cell r="AD2972">
            <v>0</v>
          </cell>
        </row>
        <row r="2973">
          <cell r="B2973" t="str">
            <v>CITY OF SHELTON-CONTRACTPAYMENTSPAY-OAK</v>
          </cell>
          <cell r="J2973" t="str">
            <v>PAY-OAK</v>
          </cell>
          <cell r="K2973" t="str">
            <v>OAKLEAF PAYMENT</v>
          </cell>
          <cell r="S2973">
            <v>0</v>
          </cell>
          <cell r="T2973">
            <v>0</v>
          </cell>
          <cell r="U2973">
            <v>0</v>
          </cell>
          <cell r="V2973">
            <v>0</v>
          </cell>
          <cell r="W2973">
            <v>0</v>
          </cell>
          <cell r="X2973">
            <v>-472.14</v>
          </cell>
          <cell r="Y2973">
            <v>0</v>
          </cell>
          <cell r="Z2973">
            <v>0</v>
          </cell>
          <cell r="AA2973">
            <v>0</v>
          </cell>
          <cell r="AB2973">
            <v>0</v>
          </cell>
          <cell r="AC2973">
            <v>0</v>
          </cell>
          <cell r="AD2973">
            <v>0</v>
          </cell>
        </row>
        <row r="2974">
          <cell r="B2974" t="str">
            <v>CITY OF SHELTON-CONTRACTPAYMENTSPAY-RPPS</v>
          </cell>
          <cell r="J2974" t="str">
            <v>PAY-RPPS</v>
          </cell>
          <cell r="K2974" t="str">
            <v>RPSS PAYMENT</v>
          </cell>
          <cell r="S2974">
            <v>0</v>
          </cell>
          <cell r="T2974">
            <v>0</v>
          </cell>
          <cell r="U2974">
            <v>0</v>
          </cell>
          <cell r="V2974">
            <v>0</v>
          </cell>
          <cell r="W2974">
            <v>0</v>
          </cell>
          <cell r="X2974">
            <v>-481.8</v>
          </cell>
          <cell r="Y2974">
            <v>0</v>
          </cell>
          <cell r="Z2974">
            <v>0</v>
          </cell>
          <cell r="AA2974">
            <v>0</v>
          </cell>
          <cell r="AB2974">
            <v>0</v>
          </cell>
          <cell r="AC2974">
            <v>0</v>
          </cell>
          <cell r="AD2974">
            <v>0</v>
          </cell>
        </row>
        <row r="2975">
          <cell r="B2975" t="str">
            <v>CITY OF SHELTON-CONTRACTPAYMENTSPAYL</v>
          </cell>
          <cell r="J2975" t="str">
            <v>PAYL</v>
          </cell>
          <cell r="K2975" t="str">
            <v>PAYMENT-THANK YOU!</v>
          </cell>
          <cell r="S2975">
            <v>0</v>
          </cell>
          <cell r="T2975">
            <v>0</v>
          </cell>
          <cell r="U2975">
            <v>0</v>
          </cell>
          <cell r="V2975">
            <v>0</v>
          </cell>
          <cell r="W2975">
            <v>0</v>
          </cell>
          <cell r="X2975">
            <v>-60238.85</v>
          </cell>
          <cell r="Y2975">
            <v>0</v>
          </cell>
          <cell r="Z2975">
            <v>0</v>
          </cell>
          <cell r="AA2975">
            <v>0</v>
          </cell>
          <cell r="AB2975">
            <v>0</v>
          </cell>
          <cell r="AC2975">
            <v>0</v>
          </cell>
          <cell r="AD2975">
            <v>0</v>
          </cell>
        </row>
        <row r="2976">
          <cell r="B2976" t="str">
            <v>CITY OF SHELTON-CONTRACTPAYMENTSPAYMET</v>
          </cell>
          <cell r="J2976" t="str">
            <v>PAYMET</v>
          </cell>
          <cell r="K2976" t="str">
            <v>METAVANTE ONLINE PAYMENT</v>
          </cell>
          <cell r="S2976">
            <v>0</v>
          </cell>
          <cell r="T2976">
            <v>0</v>
          </cell>
          <cell r="U2976">
            <v>0</v>
          </cell>
          <cell r="V2976">
            <v>0</v>
          </cell>
          <cell r="W2976">
            <v>0</v>
          </cell>
          <cell r="X2976">
            <v>-1829.54</v>
          </cell>
          <cell r="Y2976">
            <v>0</v>
          </cell>
          <cell r="Z2976">
            <v>0</v>
          </cell>
          <cell r="AA2976">
            <v>0</v>
          </cell>
          <cell r="AB2976">
            <v>0</v>
          </cell>
          <cell r="AC2976">
            <v>0</v>
          </cell>
          <cell r="AD2976">
            <v>0</v>
          </cell>
        </row>
        <row r="2977">
          <cell r="B2977" t="str">
            <v>CITY OF SHELTON-CONTRACTPAYMENTSRET-KOL</v>
          </cell>
          <cell r="J2977" t="str">
            <v>RET-KOL</v>
          </cell>
          <cell r="K2977" t="str">
            <v>ONLINE PAYMENT RETURN</v>
          </cell>
          <cell r="S2977">
            <v>0</v>
          </cell>
          <cell r="T2977">
            <v>0</v>
          </cell>
          <cell r="U2977">
            <v>0</v>
          </cell>
          <cell r="V2977">
            <v>0</v>
          </cell>
          <cell r="W2977">
            <v>0</v>
          </cell>
          <cell r="X2977">
            <v>151.46</v>
          </cell>
          <cell r="Y2977">
            <v>0</v>
          </cell>
          <cell r="Z2977">
            <v>0</v>
          </cell>
          <cell r="AA2977">
            <v>0</v>
          </cell>
          <cell r="AB2977">
            <v>0</v>
          </cell>
          <cell r="AC2977">
            <v>0</v>
          </cell>
          <cell r="AD2977">
            <v>0</v>
          </cell>
        </row>
        <row r="2978">
          <cell r="B2978" t="str">
            <v>CITY OF SHELTON-CONTRACTRESIDENTIAL300RW1</v>
          </cell>
          <cell r="J2978" t="str">
            <v>300RW1</v>
          </cell>
          <cell r="K2978" t="str">
            <v>1-300 GL CART WEEKLY SVC</v>
          </cell>
          <cell r="S2978">
            <v>0</v>
          </cell>
          <cell r="T2978">
            <v>0</v>
          </cell>
          <cell r="U2978">
            <v>0</v>
          </cell>
          <cell r="V2978">
            <v>0</v>
          </cell>
          <cell r="W2978">
            <v>0</v>
          </cell>
          <cell r="X2978">
            <v>10235.540000000001</v>
          </cell>
          <cell r="Y2978">
            <v>0</v>
          </cell>
          <cell r="Z2978">
            <v>0</v>
          </cell>
          <cell r="AA2978">
            <v>0</v>
          </cell>
          <cell r="AB2978">
            <v>0</v>
          </cell>
          <cell r="AC2978">
            <v>0</v>
          </cell>
          <cell r="AD2978">
            <v>0</v>
          </cell>
        </row>
        <row r="2979">
          <cell r="B2979" t="str">
            <v>CITY OF SHELTON-CONTRACTRESIDENTIAL35RE1</v>
          </cell>
          <cell r="J2979" t="str">
            <v>35RE1</v>
          </cell>
          <cell r="K2979" t="str">
            <v>1-35 GAL CART EOW SVC</v>
          </cell>
          <cell r="S2979">
            <v>0</v>
          </cell>
          <cell r="T2979">
            <v>0</v>
          </cell>
          <cell r="U2979">
            <v>0</v>
          </cell>
          <cell r="V2979">
            <v>0</v>
          </cell>
          <cell r="W2979">
            <v>0</v>
          </cell>
          <cell r="X2979">
            <v>6168.77</v>
          </cell>
          <cell r="Y2979">
            <v>0</v>
          </cell>
          <cell r="Z2979">
            <v>0</v>
          </cell>
          <cell r="AA2979">
            <v>0</v>
          </cell>
          <cell r="AB2979">
            <v>0</v>
          </cell>
          <cell r="AC2979">
            <v>0</v>
          </cell>
          <cell r="AD2979">
            <v>0</v>
          </cell>
        </row>
        <row r="2980">
          <cell r="B2980" t="str">
            <v>CITY OF SHELTON-CONTRACTRESIDENTIAL35RE1RR</v>
          </cell>
          <cell r="J2980" t="str">
            <v>35RE1RR</v>
          </cell>
          <cell r="K2980" t="str">
            <v>1-35 GL CART EOW REDUCED RATE</v>
          </cell>
          <cell r="S2980">
            <v>0</v>
          </cell>
          <cell r="T2980">
            <v>0</v>
          </cell>
          <cell r="U2980">
            <v>0</v>
          </cell>
          <cell r="V2980">
            <v>0</v>
          </cell>
          <cell r="W2980">
            <v>0</v>
          </cell>
          <cell r="X2980">
            <v>818.57</v>
          </cell>
          <cell r="Y2980">
            <v>0</v>
          </cell>
          <cell r="Z2980">
            <v>0</v>
          </cell>
          <cell r="AA2980">
            <v>0</v>
          </cell>
          <cell r="AB2980">
            <v>0</v>
          </cell>
          <cell r="AC2980">
            <v>0</v>
          </cell>
          <cell r="AD2980">
            <v>0</v>
          </cell>
        </row>
        <row r="2981">
          <cell r="B2981" t="str">
            <v>CITY OF SHELTON-CONTRACTRESIDENTIAL64RE1</v>
          </cell>
          <cell r="J2981" t="str">
            <v>64RE1</v>
          </cell>
          <cell r="K2981" t="str">
            <v>1-64 GAL EOW</v>
          </cell>
          <cell r="S2981">
            <v>0</v>
          </cell>
          <cell r="T2981">
            <v>0</v>
          </cell>
          <cell r="U2981">
            <v>0</v>
          </cell>
          <cell r="V2981">
            <v>0</v>
          </cell>
          <cell r="W2981">
            <v>0</v>
          </cell>
          <cell r="X2981">
            <v>22081.73</v>
          </cell>
          <cell r="Y2981">
            <v>0</v>
          </cell>
          <cell r="Z2981">
            <v>0</v>
          </cell>
          <cell r="AA2981">
            <v>0</v>
          </cell>
          <cell r="AB2981">
            <v>0</v>
          </cell>
          <cell r="AC2981">
            <v>0</v>
          </cell>
          <cell r="AD2981">
            <v>0</v>
          </cell>
        </row>
        <row r="2982">
          <cell r="B2982" t="str">
            <v>CITY OF SHELTON-CONTRACTRESIDENTIAL64RE1RR</v>
          </cell>
          <cell r="J2982" t="str">
            <v>64RE1RR</v>
          </cell>
          <cell r="K2982" t="str">
            <v>1-64 GL CART EOW REDUCED RATE</v>
          </cell>
          <cell r="S2982">
            <v>0</v>
          </cell>
          <cell r="T2982">
            <v>0</v>
          </cell>
          <cell r="U2982">
            <v>0</v>
          </cell>
          <cell r="V2982">
            <v>0</v>
          </cell>
          <cell r="W2982">
            <v>0</v>
          </cell>
          <cell r="X2982">
            <v>1398.59</v>
          </cell>
          <cell r="Y2982">
            <v>0</v>
          </cell>
          <cell r="Z2982">
            <v>0</v>
          </cell>
          <cell r="AA2982">
            <v>0</v>
          </cell>
          <cell r="AB2982">
            <v>0</v>
          </cell>
          <cell r="AC2982">
            <v>0</v>
          </cell>
          <cell r="AD2982">
            <v>0</v>
          </cell>
        </row>
        <row r="2983">
          <cell r="B2983" t="str">
            <v>CITY OF SHELTON-CONTRACTRESIDENTIAL64RW1</v>
          </cell>
          <cell r="J2983" t="str">
            <v>64RW1</v>
          </cell>
          <cell r="K2983" t="str">
            <v>1-64 GAL CART WEEKLY SVC</v>
          </cell>
          <cell r="S2983">
            <v>0</v>
          </cell>
          <cell r="T2983">
            <v>0</v>
          </cell>
          <cell r="U2983">
            <v>0</v>
          </cell>
          <cell r="V2983">
            <v>0</v>
          </cell>
          <cell r="W2983">
            <v>0</v>
          </cell>
          <cell r="X2983">
            <v>2505.9699999999998</v>
          </cell>
          <cell r="Y2983">
            <v>0</v>
          </cell>
          <cell r="Z2983">
            <v>0</v>
          </cell>
          <cell r="AA2983">
            <v>0</v>
          </cell>
          <cell r="AB2983">
            <v>0</v>
          </cell>
          <cell r="AC2983">
            <v>0</v>
          </cell>
          <cell r="AD2983">
            <v>0</v>
          </cell>
        </row>
        <row r="2984">
          <cell r="B2984" t="str">
            <v>CITY OF SHELTON-CONTRACTRESIDENTIAL64RW1RR</v>
          </cell>
          <cell r="J2984" t="str">
            <v>64RW1RR</v>
          </cell>
          <cell r="K2984" t="str">
            <v>1-64 GL CART WKLY REDUCED RATE</v>
          </cell>
          <cell r="S2984">
            <v>0</v>
          </cell>
          <cell r="T2984">
            <v>0</v>
          </cell>
          <cell r="U2984">
            <v>0</v>
          </cell>
          <cell r="V2984">
            <v>0</v>
          </cell>
          <cell r="W2984">
            <v>0</v>
          </cell>
          <cell r="X2984">
            <v>122.2</v>
          </cell>
          <cell r="Y2984">
            <v>0</v>
          </cell>
          <cell r="Z2984">
            <v>0</v>
          </cell>
          <cell r="AA2984">
            <v>0</v>
          </cell>
          <cell r="AB2984">
            <v>0</v>
          </cell>
          <cell r="AC2984">
            <v>0</v>
          </cell>
          <cell r="AD2984">
            <v>0</v>
          </cell>
        </row>
        <row r="2985">
          <cell r="B2985" t="str">
            <v>CITY OF SHELTON-CONTRACTRESIDENTIAL96RE1</v>
          </cell>
          <cell r="J2985" t="str">
            <v>96RE1</v>
          </cell>
          <cell r="K2985" t="str">
            <v>1-96 GAL EOW</v>
          </cell>
          <cell r="S2985">
            <v>0</v>
          </cell>
          <cell r="T2985">
            <v>0</v>
          </cell>
          <cell r="U2985">
            <v>0</v>
          </cell>
          <cell r="V2985">
            <v>0</v>
          </cell>
          <cell r="W2985">
            <v>0</v>
          </cell>
          <cell r="X2985">
            <v>13245.69</v>
          </cell>
          <cell r="Y2985">
            <v>0</v>
          </cell>
          <cell r="Z2985">
            <v>0</v>
          </cell>
          <cell r="AA2985">
            <v>0</v>
          </cell>
          <cell r="AB2985">
            <v>0</v>
          </cell>
          <cell r="AC2985">
            <v>0</v>
          </cell>
          <cell r="AD2985">
            <v>0</v>
          </cell>
        </row>
        <row r="2986">
          <cell r="B2986" t="str">
            <v>CITY OF SHELTON-CONTRACTRESIDENTIAL96RE1RR</v>
          </cell>
          <cell r="J2986" t="str">
            <v>96RE1RR</v>
          </cell>
          <cell r="K2986" t="str">
            <v>1-96 GL CART EOW REDUCED RATE</v>
          </cell>
          <cell r="S2986">
            <v>0</v>
          </cell>
          <cell r="T2986">
            <v>0</v>
          </cell>
          <cell r="U2986">
            <v>0</v>
          </cell>
          <cell r="V2986">
            <v>0</v>
          </cell>
          <cell r="W2986">
            <v>0</v>
          </cell>
          <cell r="X2986">
            <v>588.25</v>
          </cell>
          <cell r="Y2986">
            <v>0</v>
          </cell>
          <cell r="Z2986">
            <v>0</v>
          </cell>
          <cell r="AA2986">
            <v>0</v>
          </cell>
          <cell r="AB2986">
            <v>0</v>
          </cell>
          <cell r="AC2986">
            <v>0</v>
          </cell>
          <cell r="AD2986">
            <v>0</v>
          </cell>
        </row>
        <row r="2987">
          <cell r="B2987" t="str">
            <v>CITY OF SHELTON-CONTRACTRESIDENTIAL96RW1</v>
          </cell>
          <cell r="J2987" t="str">
            <v>96RW1</v>
          </cell>
          <cell r="K2987" t="str">
            <v>1-96 GAL CART WEEKLY SVC</v>
          </cell>
          <cell r="S2987">
            <v>0</v>
          </cell>
          <cell r="T2987">
            <v>0</v>
          </cell>
          <cell r="U2987">
            <v>0</v>
          </cell>
          <cell r="V2987">
            <v>0</v>
          </cell>
          <cell r="W2987">
            <v>0</v>
          </cell>
          <cell r="X2987">
            <v>1900.72</v>
          </cell>
          <cell r="Y2987">
            <v>0</v>
          </cell>
          <cell r="Z2987">
            <v>0</v>
          </cell>
          <cell r="AA2987">
            <v>0</v>
          </cell>
          <cell r="AB2987">
            <v>0</v>
          </cell>
          <cell r="AC2987">
            <v>0</v>
          </cell>
          <cell r="AD2987">
            <v>0</v>
          </cell>
        </row>
        <row r="2988">
          <cell r="B2988" t="str">
            <v>CITY OF SHELTON-CONTRACTRESIDENTIAL96RW1RR</v>
          </cell>
          <cell r="J2988" t="str">
            <v>96RW1RR</v>
          </cell>
          <cell r="K2988" t="str">
            <v>1-96 GL CART WKLY REDUCED RATE</v>
          </cell>
          <cell r="S2988">
            <v>0</v>
          </cell>
          <cell r="T2988">
            <v>0</v>
          </cell>
          <cell r="U2988">
            <v>0</v>
          </cell>
          <cell r="V2988">
            <v>0</v>
          </cell>
          <cell r="W2988">
            <v>0</v>
          </cell>
          <cell r="X2988">
            <v>68.599999999999994</v>
          </cell>
          <cell r="Y2988">
            <v>0</v>
          </cell>
          <cell r="Z2988">
            <v>0</v>
          </cell>
          <cell r="AA2988">
            <v>0</v>
          </cell>
          <cell r="AB2988">
            <v>0</v>
          </cell>
          <cell r="AC2988">
            <v>0</v>
          </cell>
          <cell r="AD2988">
            <v>0</v>
          </cell>
        </row>
        <row r="2989">
          <cell r="B2989" t="str">
            <v>CITY OF SHELTON-CONTRACTRESIDENTIALMINSVC-RESI</v>
          </cell>
          <cell r="J2989" t="str">
            <v>MINSVC-RESI</v>
          </cell>
          <cell r="K2989" t="str">
            <v>MINIMUM SERVICE</v>
          </cell>
          <cell r="S2989">
            <v>0</v>
          </cell>
          <cell r="T2989">
            <v>0</v>
          </cell>
          <cell r="U2989">
            <v>0</v>
          </cell>
          <cell r="V2989">
            <v>0</v>
          </cell>
          <cell r="W2989">
            <v>0</v>
          </cell>
          <cell r="X2989">
            <v>170.15</v>
          </cell>
          <cell r="Y2989">
            <v>0</v>
          </cell>
          <cell r="Z2989">
            <v>0</v>
          </cell>
          <cell r="AA2989">
            <v>0</v>
          </cell>
          <cell r="AB2989">
            <v>0</v>
          </cell>
          <cell r="AC2989">
            <v>0</v>
          </cell>
          <cell r="AD2989">
            <v>0</v>
          </cell>
        </row>
        <row r="2990">
          <cell r="B2990" t="str">
            <v>CITY OF SHELTON-CONTRACTRESIDENTIALROLLOUT 5-25</v>
          </cell>
          <cell r="J2990" t="str">
            <v>ROLLOUT 5-25</v>
          </cell>
          <cell r="K2990" t="str">
            <v>ROLL OUT FEE 5 - 25 FT</v>
          </cell>
          <cell r="S2990">
            <v>0</v>
          </cell>
          <cell r="T2990">
            <v>0</v>
          </cell>
          <cell r="U2990">
            <v>0</v>
          </cell>
          <cell r="V2990">
            <v>0</v>
          </cell>
          <cell r="W2990">
            <v>0</v>
          </cell>
          <cell r="X2990">
            <v>10.29</v>
          </cell>
          <cell r="Y2990">
            <v>0</v>
          </cell>
          <cell r="Z2990">
            <v>0</v>
          </cell>
          <cell r="AA2990">
            <v>0</v>
          </cell>
          <cell r="AB2990">
            <v>0</v>
          </cell>
          <cell r="AC2990">
            <v>0</v>
          </cell>
          <cell r="AD2990">
            <v>0</v>
          </cell>
        </row>
        <row r="2991">
          <cell r="B2991" t="str">
            <v>CITY OF SHELTON-CONTRACTRESIDENTIALSL096.0GEO001GW</v>
          </cell>
          <cell r="J2991" t="str">
            <v>SL096.0GEO001GW</v>
          </cell>
          <cell r="K2991" t="str">
            <v>SL 96 GL EOW GREENWASTE 1</v>
          </cell>
          <cell r="S2991">
            <v>0</v>
          </cell>
          <cell r="T2991">
            <v>0</v>
          </cell>
          <cell r="U2991">
            <v>0</v>
          </cell>
          <cell r="V2991">
            <v>0</v>
          </cell>
          <cell r="W2991">
            <v>0</v>
          </cell>
          <cell r="X2991">
            <v>2581.11</v>
          </cell>
          <cell r="Y2991">
            <v>0</v>
          </cell>
          <cell r="Z2991">
            <v>0</v>
          </cell>
          <cell r="AA2991">
            <v>0</v>
          </cell>
          <cell r="AB2991">
            <v>0</v>
          </cell>
          <cell r="AC2991">
            <v>0</v>
          </cell>
          <cell r="AD2991">
            <v>0</v>
          </cell>
        </row>
        <row r="2992">
          <cell r="B2992" t="str">
            <v>CITY OF SHELTON-CONTRACTRESIDENTIAL35RE1</v>
          </cell>
          <cell r="J2992" t="str">
            <v>35RE1</v>
          </cell>
          <cell r="K2992" t="str">
            <v>1-35 GAL CART EOW SVC</v>
          </cell>
          <cell r="S2992">
            <v>0</v>
          </cell>
          <cell r="T2992">
            <v>0</v>
          </cell>
          <cell r="U2992">
            <v>0</v>
          </cell>
          <cell r="V2992">
            <v>0</v>
          </cell>
          <cell r="W2992">
            <v>0</v>
          </cell>
          <cell r="X2992">
            <v>-15.87</v>
          </cell>
          <cell r="Y2992">
            <v>0</v>
          </cell>
          <cell r="Z2992">
            <v>0</v>
          </cell>
          <cell r="AA2992">
            <v>0</v>
          </cell>
          <cell r="AB2992">
            <v>0</v>
          </cell>
          <cell r="AC2992">
            <v>0</v>
          </cell>
          <cell r="AD2992">
            <v>0</v>
          </cell>
        </row>
        <row r="2993">
          <cell r="B2993" t="str">
            <v>CITY OF SHELTON-CONTRACTRESIDENTIAL64RE1</v>
          </cell>
          <cell r="J2993" t="str">
            <v>64RE1</v>
          </cell>
          <cell r="K2993" t="str">
            <v>1-64 GAL EOW</v>
          </cell>
          <cell r="S2993">
            <v>0</v>
          </cell>
          <cell r="T2993">
            <v>0</v>
          </cell>
          <cell r="U2993">
            <v>0</v>
          </cell>
          <cell r="V2993">
            <v>0</v>
          </cell>
          <cell r="W2993">
            <v>0</v>
          </cell>
          <cell r="X2993">
            <v>-23.06</v>
          </cell>
          <cell r="Y2993">
            <v>0</v>
          </cell>
          <cell r="Z2993">
            <v>0</v>
          </cell>
          <cell r="AA2993">
            <v>0</v>
          </cell>
          <cell r="AB2993">
            <v>0</v>
          </cell>
          <cell r="AC2993">
            <v>0</v>
          </cell>
          <cell r="AD2993">
            <v>0</v>
          </cell>
        </row>
        <row r="2994">
          <cell r="B2994" t="str">
            <v>CITY OF SHELTON-CONTRACTRESIDENTIAL64RE1RR</v>
          </cell>
          <cell r="J2994" t="str">
            <v>64RE1RR</v>
          </cell>
          <cell r="K2994" t="str">
            <v>1-64 GL CART EOW REDUCED RATE</v>
          </cell>
          <cell r="S2994">
            <v>0</v>
          </cell>
          <cell r="T2994">
            <v>0</v>
          </cell>
          <cell r="U2994">
            <v>0</v>
          </cell>
          <cell r="V2994">
            <v>0</v>
          </cell>
          <cell r="W2994">
            <v>0</v>
          </cell>
          <cell r="X2994">
            <v>-38.76</v>
          </cell>
          <cell r="Y2994">
            <v>0</v>
          </cell>
          <cell r="Z2994">
            <v>0</v>
          </cell>
          <cell r="AA2994">
            <v>0</v>
          </cell>
          <cell r="AB2994">
            <v>0</v>
          </cell>
          <cell r="AC2994">
            <v>0</v>
          </cell>
          <cell r="AD2994">
            <v>0</v>
          </cell>
        </row>
        <row r="2995">
          <cell r="B2995" t="str">
            <v>CITY OF SHELTON-CONTRACTRESIDENTIAL64RW1</v>
          </cell>
          <cell r="J2995" t="str">
            <v>64RW1</v>
          </cell>
          <cell r="K2995" t="str">
            <v>1-64 GAL CART WEEKLY SVC</v>
          </cell>
          <cell r="S2995">
            <v>0</v>
          </cell>
          <cell r="T2995">
            <v>0</v>
          </cell>
          <cell r="U2995">
            <v>0</v>
          </cell>
          <cell r="V2995">
            <v>0</v>
          </cell>
          <cell r="W2995">
            <v>0</v>
          </cell>
          <cell r="X2995">
            <v>-17.670000000000002</v>
          </cell>
          <cell r="Y2995">
            <v>0</v>
          </cell>
          <cell r="Z2995">
            <v>0</v>
          </cell>
          <cell r="AA2995">
            <v>0</v>
          </cell>
          <cell r="AB2995">
            <v>0</v>
          </cell>
          <cell r="AC2995">
            <v>0</v>
          </cell>
          <cell r="AD2995">
            <v>0</v>
          </cell>
        </row>
        <row r="2996">
          <cell r="B2996" t="str">
            <v>CITY OF SHELTON-CONTRACTRESIDENTIAL96RE1</v>
          </cell>
          <cell r="J2996" t="str">
            <v>96RE1</v>
          </cell>
          <cell r="K2996" t="str">
            <v>1-96 GAL EOW</v>
          </cell>
          <cell r="S2996">
            <v>0</v>
          </cell>
          <cell r="T2996">
            <v>0</v>
          </cell>
          <cell r="U2996">
            <v>0</v>
          </cell>
          <cell r="V2996">
            <v>0</v>
          </cell>
          <cell r="W2996">
            <v>0</v>
          </cell>
          <cell r="X2996">
            <v>-34.57</v>
          </cell>
          <cell r="Y2996">
            <v>0</v>
          </cell>
          <cell r="Z2996">
            <v>0</v>
          </cell>
          <cell r="AA2996">
            <v>0</v>
          </cell>
          <cell r="AB2996">
            <v>0</v>
          </cell>
          <cell r="AC2996">
            <v>0</v>
          </cell>
          <cell r="AD2996">
            <v>0</v>
          </cell>
        </row>
        <row r="2997">
          <cell r="B2997" t="str">
            <v>CITY OF SHELTON-CONTRACTRESIDENTIALADJOTHR</v>
          </cell>
          <cell r="J2997" t="str">
            <v>ADJOTHR</v>
          </cell>
          <cell r="K2997" t="str">
            <v>ADJUSTMENT</v>
          </cell>
          <cell r="S2997">
            <v>0</v>
          </cell>
          <cell r="T2997">
            <v>0</v>
          </cell>
          <cell r="U2997">
            <v>0</v>
          </cell>
          <cell r="V2997">
            <v>0</v>
          </cell>
          <cell r="W2997">
            <v>0</v>
          </cell>
          <cell r="X2997">
            <v>-800.73</v>
          </cell>
          <cell r="Y2997">
            <v>0</v>
          </cell>
          <cell r="Z2997">
            <v>0</v>
          </cell>
          <cell r="AA2997">
            <v>0</v>
          </cell>
          <cell r="AB2997">
            <v>0</v>
          </cell>
          <cell r="AC2997">
            <v>0</v>
          </cell>
          <cell r="AD2997">
            <v>0</v>
          </cell>
        </row>
        <row r="2998">
          <cell r="B2998" t="str">
            <v>CITY OF SHELTON-CONTRACTRESIDENTIALEP300-RES</v>
          </cell>
          <cell r="J2998" t="str">
            <v>EP300-RES</v>
          </cell>
          <cell r="K2998" t="str">
            <v>EXTRA PICKUP 300 GL - RES</v>
          </cell>
          <cell r="S2998">
            <v>0</v>
          </cell>
          <cell r="T2998">
            <v>0</v>
          </cell>
          <cell r="U2998">
            <v>0</v>
          </cell>
          <cell r="V2998">
            <v>0</v>
          </cell>
          <cell r="W2998">
            <v>0</v>
          </cell>
          <cell r="X2998">
            <v>148.97999999999999</v>
          </cell>
          <cell r="Y2998">
            <v>0</v>
          </cell>
          <cell r="Z2998">
            <v>0</v>
          </cell>
          <cell r="AA2998">
            <v>0</v>
          </cell>
          <cell r="AB2998">
            <v>0</v>
          </cell>
          <cell r="AC2998">
            <v>0</v>
          </cell>
          <cell r="AD2998">
            <v>0</v>
          </cell>
        </row>
        <row r="2999">
          <cell r="B2999" t="str">
            <v>CITY OF SHELTON-CONTRACTRESIDENTIALEP35-RES</v>
          </cell>
          <cell r="J2999" t="str">
            <v>EP35-RES</v>
          </cell>
          <cell r="K2999" t="str">
            <v>EXTRA PICKUP 35 GL - RES</v>
          </cell>
          <cell r="S2999">
            <v>0</v>
          </cell>
          <cell r="T2999">
            <v>0</v>
          </cell>
          <cell r="U2999">
            <v>0</v>
          </cell>
          <cell r="V2999">
            <v>0</v>
          </cell>
          <cell r="W2999">
            <v>0</v>
          </cell>
          <cell r="X2999">
            <v>248.4</v>
          </cell>
          <cell r="Y2999">
            <v>0</v>
          </cell>
          <cell r="Z2999">
            <v>0</v>
          </cell>
          <cell r="AA2999">
            <v>0</v>
          </cell>
          <cell r="AB2999">
            <v>0</v>
          </cell>
          <cell r="AC2999">
            <v>0</v>
          </cell>
          <cell r="AD2999">
            <v>0</v>
          </cell>
        </row>
        <row r="3000">
          <cell r="B3000" t="str">
            <v>CITY OF SHELTON-CONTRACTRESIDENTIALEP64-RES</v>
          </cell>
          <cell r="J3000" t="str">
            <v>EP64-RES</v>
          </cell>
          <cell r="K3000" t="str">
            <v>EXTRA PICKUP 64 GL - RES</v>
          </cell>
          <cell r="S3000">
            <v>0</v>
          </cell>
          <cell r="T3000">
            <v>0</v>
          </cell>
          <cell r="U3000">
            <v>0</v>
          </cell>
          <cell r="V3000">
            <v>0</v>
          </cell>
          <cell r="W3000">
            <v>0</v>
          </cell>
          <cell r="X3000">
            <v>248.25</v>
          </cell>
          <cell r="Y3000">
            <v>0</v>
          </cell>
          <cell r="Z3000">
            <v>0</v>
          </cell>
          <cell r="AA3000">
            <v>0</v>
          </cell>
          <cell r="AB3000">
            <v>0</v>
          </cell>
          <cell r="AC3000">
            <v>0</v>
          </cell>
          <cell r="AD3000">
            <v>0</v>
          </cell>
        </row>
        <row r="3001">
          <cell r="B3001" t="str">
            <v>CITY OF SHELTON-CONTRACTRESIDENTIALEP96-RES</v>
          </cell>
          <cell r="J3001" t="str">
            <v>EP96-RES</v>
          </cell>
          <cell r="K3001" t="str">
            <v>EXTRA PICKUP 96 GL - RES</v>
          </cell>
          <cell r="S3001">
            <v>0</v>
          </cell>
          <cell r="T3001">
            <v>0</v>
          </cell>
          <cell r="U3001">
            <v>0</v>
          </cell>
          <cell r="V3001">
            <v>0</v>
          </cell>
          <cell r="W3001">
            <v>0</v>
          </cell>
          <cell r="X3001">
            <v>118</v>
          </cell>
          <cell r="Y3001">
            <v>0</v>
          </cell>
          <cell r="Z3001">
            <v>0</v>
          </cell>
          <cell r="AA3001">
            <v>0</v>
          </cell>
          <cell r="AB3001">
            <v>0</v>
          </cell>
          <cell r="AC3001">
            <v>0</v>
          </cell>
          <cell r="AD3001">
            <v>0</v>
          </cell>
        </row>
        <row r="3002">
          <cell r="B3002" t="str">
            <v>CITY OF SHELTON-CONTRACTRESIDENTIALMINSVC-RESI</v>
          </cell>
          <cell r="J3002" t="str">
            <v>MINSVC-RESI</v>
          </cell>
          <cell r="K3002" t="str">
            <v>MINIMUM SERVICE</v>
          </cell>
          <cell r="S3002">
            <v>0</v>
          </cell>
          <cell r="T3002">
            <v>0</v>
          </cell>
          <cell r="U3002">
            <v>0</v>
          </cell>
          <cell r="V3002">
            <v>0</v>
          </cell>
          <cell r="W3002">
            <v>0</v>
          </cell>
          <cell r="X3002">
            <v>240.68</v>
          </cell>
          <cell r="Y3002">
            <v>0</v>
          </cell>
          <cell r="Z3002">
            <v>0</v>
          </cell>
          <cell r="AA3002">
            <v>0</v>
          </cell>
          <cell r="AB3002">
            <v>0</v>
          </cell>
          <cell r="AC3002">
            <v>0</v>
          </cell>
          <cell r="AD3002">
            <v>0</v>
          </cell>
        </row>
        <row r="3003">
          <cell r="B3003" t="str">
            <v>CITY OF SHELTON-CONTRACTRESIDENTIALREDELIVER</v>
          </cell>
          <cell r="J3003" t="str">
            <v>REDELIVER</v>
          </cell>
          <cell r="K3003" t="str">
            <v>DELIVERY CHARGE</v>
          </cell>
          <cell r="S3003">
            <v>0</v>
          </cell>
          <cell r="T3003">
            <v>0</v>
          </cell>
          <cell r="U3003">
            <v>0</v>
          </cell>
          <cell r="V3003">
            <v>0</v>
          </cell>
          <cell r="W3003">
            <v>0</v>
          </cell>
          <cell r="X3003">
            <v>197.34</v>
          </cell>
          <cell r="Y3003">
            <v>0</v>
          </cell>
          <cell r="Z3003">
            <v>0</v>
          </cell>
          <cell r="AA3003">
            <v>0</v>
          </cell>
          <cell r="AB3003">
            <v>0</v>
          </cell>
          <cell r="AC3003">
            <v>0</v>
          </cell>
          <cell r="AD3003">
            <v>0</v>
          </cell>
        </row>
        <row r="3004">
          <cell r="B3004" t="str">
            <v>CITY OF SHELTON-CONTRACTRESIDENTIALROLLOUT 5-25</v>
          </cell>
          <cell r="J3004" t="str">
            <v>ROLLOUT 5-25</v>
          </cell>
          <cell r="K3004" t="str">
            <v>ROLL OUT FEE 5 - 25 FT</v>
          </cell>
          <cell r="S3004">
            <v>0</v>
          </cell>
          <cell r="T3004">
            <v>0</v>
          </cell>
          <cell r="U3004">
            <v>0</v>
          </cell>
          <cell r="V3004">
            <v>0</v>
          </cell>
          <cell r="W3004">
            <v>0</v>
          </cell>
          <cell r="X3004">
            <v>-12</v>
          </cell>
          <cell r="Y3004">
            <v>0</v>
          </cell>
          <cell r="Z3004">
            <v>0</v>
          </cell>
          <cell r="AA3004">
            <v>0</v>
          </cell>
          <cell r="AB3004">
            <v>0</v>
          </cell>
          <cell r="AC3004">
            <v>0</v>
          </cell>
          <cell r="AD3004">
            <v>0</v>
          </cell>
        </row>
        <row r="3005">
          <cell r="B3005" t="str">
            <v>CITY OF SHELTON-CONTRACTSURCFUEL-RES MASON</v>
          </cell>
          <cell r="J3005" t="str">
            <v>FUEL-RES MASON</v>
          </cell>
          <cell r="K3005" t="str">
            <v>FUEL &amp; MATERIAL SURCHARGE</v>
          </cell>
          <cell r="S3005">
            <v>0</v>
          </cell>
          <cell r="T3005">
            <v>0</v>
          </cell>
          <cell r="U3005">
            <v>0</v>
          </cell>
          <cell r="V3005">
            <v>0</v>
          </cell>
          <cell r="W3005">
            <v>0</v>
          </cell>
          <cell r="X3005">
            <v>0</v>
          </cell>
          <cell r="Y3005">
            <v>0</v>
          </cell>
          <cell r="Z3005">
            <v>0</v>
          </cell>
          <cell r="AA3005">
            <v>0</v>
          </cell>
          <cell r="AB3005">
            <v>0</v>
          </cell>
          <cell r="AC3005">
            <v>0</v>
          </cell>
          <cell r="AD3005">
            <v>0</v>
          </cell>
        </row>
        <row r="3006">
          <cell r="B3006" t="str">
            <v>CITY OF SHELTON-CONTRACTSURCFUEL-COM MASON</v>
          </cell>
          <cell r="J3006" t="str">
            <v>FUEL-COM MASON</v>
          </cell>
          <cell r="K3006" t="str">
            <v>FUEL &amp; MATERIAL SURCHARGE</v>
          </cell>
          <cell r="S3006">
            <v>0</v>
          </cell>
          <cell r="T3006">
            <v>0</v>
          </cell>
          <cell r="U3006">
            <v>0</v>
          </cell>
          <cell r="V3006">
            <v>0</v>
          </cell>
          <cell r="W3006">
            <v>0</v>
          </cell>
          <cell r="X3006">
            <v>0</v>
          </cell>
          <cell r="Y3006">
            <v>0</v>
          </cell>
          <cell r="Z3006">
            <v>0</v>
          </cell>
          <cell r="AA3006">
            <v>0</v>
          </cell>
          <cell r="AB3006">
            <v>0</v>
          </cell>
          <cell r="AC3006">
            <v>0</v>
          </cell>
          <cell r="AD3006">
            <v>0</v>
          </cell>
        </row>
        <row r="3007">
          <cell r="B3007" t="str">
            <v>CITY OF SHELTON-CONTRACTSURCFUEL-RES MASON</v>
          </cell>
          <cell r="J3007" t="str">
            <v>FUEL-RES MASON</v>
          </cell>
          <cell r="K3007" t="str">
            <v>FUEL &amp; MATERIAL SURCHARGE</v>
          </cell>
          <cell r="S3007">
            <v>0</v>
          </cell>
          <cell r="T3007">
            <v>0</v>
          </cell>
          <cell r="U3007">
            <v>0</v>
          </cell>
          <cell r="V3007">
            <v>0</v>
          </cell>
          <cell r="W3007">
            <v>0</v>
          </cell>
          <cell r="X3007">
            <v>0</v>
          </cell>
          <cell r="Y3007">
            <v>0</v>
          </cell>
          <cell r="Z3007">
            <v>0</v>
          </cell>
          <cell r="AA3007">
            <v>0</v>
          </cell>
          <cell r="AB3007">
            <v>0</v>
          </cell>
          <cell r="AC3007">
            <v>0</v>
          </cell>
          <cell r="AD3007">
            <v>0</v>
          </cell>
        </row>
        <row r="3008">
          <cell r="B3008" t="str">
            <v>CITY OF SHELTON-CONTRACTSURCFUEL-RES MASON</v>
          </cell>
          <cell r="J3008" t="str">
            <v>FUEL-RES MASON</v>
          </cell>
          <cell r="K3008" t="str">
            <v>FUEL &amp; MATERIAL SURCHARGE</v>
          </cell>
          <cell r="S3008">
            <v>0</v>
          </cell>
          <cell r="T3008">
            <v>0</v>
          </cell>
          <cell r="U3008">
            <v>0</v>
          </cell>
          <cell r="V3008">
            <v>0</v>
          </cell>
          <cell r="W3008">
            <v>0</v>
          </cell>
          <cell r="X3008">
            <v>0</v>
          </cell>
          <cell r="Y3008">
            <v>0</v>
          </cell>
          <cell r="Z3008">
            <v>0</v>
          </cell>
          <cell r="AA3008">
            <v>0</v>
          </cell>
          <cell r="AB3008">
            <v>0</v>
          </cell>
          <cell r="AC3008">
            <v>0</v>
          </cell>
          <cell r="AD3008">
            <v>0</v>
          </cell>
        </row>
        <row r="3009">
          <cell r="B3009" t="str">
            <v>CITY OF SHELTON-CONTRACTTAXESCITY OF SHELTON</v>
          </cell>
          <cell r="J3009" t="str">
            <v>CITY OF SHELTON</v>
          </cell>
          <cell r="K3009" t="str">
            <v>41.9% CITY UTILITY TAX</v>
          </cell>
          <cell r="S3009">
            <v>0</v>
          </cell>
          <cell r="T3009">
            <v>0</v>
          </cell>
          <cell r="U3009">
            <v>0</v>
          </cell>
          <cell r="V3009">
            <v>0</v>
          </cell>
          <cell r="W3009">
            <v>0</v>
          </cell>
          <cell r="X3009">
            <v>25739.77</v>
          </cell>
          <cell r="Y3009">
            <v>0</v>
          </cell>
          <cell r="Z3009">
            <v>0</v>
          </cell>
          <cell r="AA3009">
            <v>0</v>
          </cell>
          <cell r="AB3009">
            <v>0</v>
          </cell>
          <cell r="AC3009">
            <v>0</v>
          </cell>
          <cell r="AD3009">
            <v>0</v>
          </cell>
        </row>
        <row r="3010">
          <cell r="B3010" t="str">
            <v>CITY OF SHELTON-CONTRACTTAXESCITY OF SHELTON UTILITY</v>
          </cell>
          <cell r="J3010" t="str">
            <v>CITY OF SHELTON UTILITY</v>
          </cell>
          <cell r="K3010" t="str">
            <v>CONTRACT UTILITY ONLY</v>
          </cell>
          <cell r="S3010">
            <v>0</v>
          </cell>
          <cell r="T3010">
            <v>0</v>
          </cell>
          <cell r="U3010">
            <v>0</v>
          </cell>
          <cell r="V3010">
            <v>0</v>
          </cell>
          <cell r="W3010">
            <v>0</v>
          </cell>
          <cell r="X3010">
            <v>250.37</v>
          </cell>
          <cell r="Y3010">
            <v>0</v>
          </cell>
          <cell r="Z3010">
            <v>0</v>
          </cell>
          <cell r="AA3010">
            <v>0</v>
          </cell>
          <cell r="AB3010">
            <v>0</v>
          </cell>
          <cell r="AC3010">
            <v>0</v>
          </cell>
          <cell r="AD3010">
            <v>0</v>
          </cell>
        </row>
        <row r="3011">
          <cell r="B3011" t="str">
            <v>CITY OF SHELTON-CONTRACTTAXESREF</v>
          </cell>
          <cell r="J3011" t="str">
            <v>REF</v>
          </cell>
          <cell r="K3011" t="str">
            <v>3.6% WA Refuse Tax</v>
          </cell>
          <cell r="S3011">
            <v>0</v>
          </cell>
          <cell r="T3011">
            <v>0</v>
          </cell>
          <cell r="U3011">
            <v>0</v>
          </cell>
          <cell r="V3011">
            <v>0</v>
          </cell>
          <cell r="W3011">
            <v>0</v>
          </cell>
          <cell r="X3011">
            <v>1.49</v>
          </cell>
          <cell r="Y3011">
            <v>0</v>
          </cell>
          <cell r="Z3011">
            <v>0</v>
          </cell>
          <cell r="AA3011">
            <v>0</v>
          </cell>
          <cell r="AB3011">
            <v>0</v>
          </cell>
          <cell r="AC3011">
            <v>0</v>
          </cell>
          <cell r="AD3011">
            <v>0</v>
          </cell>
        </row>
        <row r="3012">
          <cell r="B3012" t="str">
            <v>CITY OF SHELTON-CONTRACTTAXESSHELTON SALES TAX</v>
          </cell>
          <cell r="J3012" t="str">
            <v>SHELTON SALES TAX</v>
          </cell>
          <cell r="K3012" t="str">
            <v>8.8% Sales Tax</v>
          </cell>
          <cell r="S3012">
            <v>0</v>
          </cell>
          <cell r="T3012">
            <v>0</v>
          </cell>
          <cell r="U3012">
            <v>0</v>
          </cell>
          <cell r="V3012">
            <v>0</v>
          </cell>
          <cell r="W3012">
            <v>0</v>
          </cell>
          <cell r="X3012">
            <v>1.52</v>
          </cell>
          <cell r="Y3012">
            <v>0</v>
          </cell>
          <cell r="Z3012">
            <v>0</v>
          </cell>
          <cell r="AA3012">
            <v>0</v>
          </cell>
          <cell r="AB3012">
            <v>0</v>
          </cell>
          <cell r="AC3012">
            <v>0</v>
          </cell>
          <cell r="AD3012">
            <v>0</v>
          </cell>
        </row>
        <row r="3013">
          <cell r="B3013" t="str">
            <v>CITY OF SHELTON-CONTRACTTAXESSHELTON WA REFUSE</v>
          </cell>
          <cell r="J3013" t="str">
            <v>SHELTON WA REFUSE</v>
          </cell>
          <cell r="K3013" t="str">
            <v>3.6% WA Refuse Tax</v>
          </cell>
          <cell r="S3013">
            <v>0</v>
          </cell>
          <cell r="T3013">
            <v>0</v>
          </cell>
          <cell r="U3013">
            <v>0</v>
          </cell>
          <cell r="V3013">
            <v>0</v>
          </cell>
          <cell r="W3013">
            <v>0</v>
          </cell>
          <cell r="X3013">
            <v>2207.75</v>
          </cell>
          <cell r="Y3013">
            <v>0</v>
          </cell>
          <cell r="Z3013">
            <v>0</v>
          </cell>
          <cell r="AA3013">
            <v>0</v>
          </cell>
          <cell r="AB3013">
            <v>0</v>
          </cell>
          <cell r="AC3013">
            <v>0</v>
          </cell>
          <cell r="AD3013">
            <v>0</v>
          </cell>
        </row>
        <row r="3014">
          <cell r="B3014" t="str">
            <v>CITY OF SHELTON-CONTRACTTAXESCITY OF SHELTON</v>
          </cell>
          <cell r="J3014" t="str">
            <v>CITY OF SHELTON</v>
          </cell>
          <cell r="K3014" t="str">
            <v>41.9% CITY UTILITY TAX</v>
          </cell>
          <cell r="S3014">
            <v>0</v>
          </cell>
          <cell r="T3014">
            <v>0</v>
          </cell>
          <cell r="U3014">
            <v>0</v>
          </cell>
          <cell r="V3014">
            <v>0</v>
          </cell>
          <cell r="W3014">
            <v>0</v>
          </cell>
          <cell r="X3014">
            <v>20647.099999999999</v>
          </cell>
          <cell r="Y3014">
            <v>0</v>
          </cell>
          <cell r="Z3014">
            <v>0</v>
          </cell>
          <cell r="AA3014">
            <v>0</v>
          </cell>
          <cell r="AB3014">
            <v>0</v>
          </cell>
          <cell r="AC3014">
            <v>0</v>
          </cell>
          <cell r="AD3014">
            <v>0</v>
          </cell>
        </row>
        <row r="3015">
          <cell r="B3015" t="str">
            <v>CITY OF SHELTON-CONTRACTTAXESCITY OF SHELTON UTILITY</v>
          </cell>
          <cell r="J3015" t="str">
            <v>CITY OF SHELTON UTILITY</v>
          </cell>
          <cell r="K3015" t="str">
            <v>CONTRACT UTILITY ONLY</v>
          </cell>
          <cell r="S3015">
            <v>0</v>
          </cell>
          <cell r="T3015">
            <v>0</v>
          </cell>
          <cell r="U3015">
            <v>0</v>
          </cell>
          <cell r="V3015">
            <v>0</v>
          </cell>
          <cell r="W3015">
            <v>0</v>
          </cell>
          <cell r="X3015">
            <v>40.56</v>
          </cell>
          <cell r="Y3015">
            <v>0</v>
          </cell>
          <cell r="Z3015">
            <v>0</v>
          </cell>
          <cell r="AA3015">
            <v>0</v>
          </cell>
          <cell r="AB3015">
            <v>0</v>
          </cell>
          <cell r="AC3015">
            <v>0</v>
          </cell>
          <cell r="AD3015">
            <v>0</v>
          </cell>
        </row>
        <row r="3016">
          <cell r="B3016" t="str">
            <v>CITY OF SHELTON-CONTRACTTAXESREF</v>
          </cell>
          <cell r="J3016" t="str">
            <v>REF</v>
          </cell>
          <cell r="K3016" t="str">
            <v>3.6% WA Refuse Tax</v>
          </cell>
          <cell r="S3016">
            <v>0</v>
          </cell>
          <cell r="T3016">
            <v>0</v>
          </cell>
          <cell r="U3016">
            <v>0</v>
          </cell>
          <cell r="V3016">
            <v>0</v>
          </cell>
          <cell r="W3016">
            <v>0</v>
          </cell>
          <cell r="X3016">
            <v>11.92</v>
          </cell>
          <cell r="Y3016">
            <v>0</v>
          </cell>
          <cell r="Z3016">
            <v>0</v>
          </cell>
          <cell r="AA3016">
            <v>0</v>
          </cell>
          <cell r="AB3016">
            <v>0</v>
          </cell>
          <cell r="AC3016">
            <v>0</v>
          </cell>
          <cell r="AD3016">
            <v>0</v>
          </cell>
        </row>
        <row r="3017">
          <cell r="B3017" t="str">
            <v>CITY OF SHELTON-CONTRACTTAXESSHELTON SALES TAX</v>
          </cell>
          <cell r="J3017" t="str">
            <v>SHELTON SALES TAX</v>
          </cell>
          <cell r="K3017" t="str">
            <v>8.8% Sales Tax</v>
          </cell>
          <cell r="S3017">
            <v>0</v>
          </cell>
          <cell r="T3017">
            <v>0</v>
          </cell>
          <cell r="U3017">
            <v>0</v>
          </cell>
          <cell r="V3017">
            <v>0</v>
          </cell>
          <cell r="W3017">
            <v>0</v>
          </cell>
          <cell r="X3017">
            <v>15.2</v>
          </cell>
          <cell r="Y3017">
            <v>0</v>
          </cell>
          <cell r="Z3017">
            <v>0</v>
          </cell>
          <cell r="AA3017">
            <v>0</v>
          </cell>
          <cell r="AB3017">
            <v>0</v>
          </cell>
          <cell r="AC3017">
            <v>0</v>
          </cell>
          <cell r="AD3017">
            <v>0</v>
          </cell>
        </row>
        <row r="3018">
          <cell r="B3018" t="str">
            <v>CITY OF SHELTON-CONTRACTTAXESSHELTON UNREG REFUSE</v>
          </cell>
          <cell r="J3018" t="str">
            <v>SHELTON UNREG REFUSE</v>
          </cell>
          <cell r="K3018" t="str">
            <v>3.6% WA STATE REFUSE TAX</v>
          </cell>
          <cell r="S3018">
            <v>0</v>
          </cell>
          <cell r="T3018">
            <v>0</v>
          </cell>
          <cell r="U3018">
            <v>0</v>
          </cell>
          <cell r="V3018">
            <v>0</v>
          </cell>
          <cell r="W3018">
            <v>0</v>
          </cell>
          <cell r="X3018">
            <v>0.56000000000000005</v>
          </cell>
          <cell r="Y3018">
            <v>0</v>
          </cell>
          <cell r="Z3018">
            <v>0</v>
          </cell>
          <cell r="AA3018">
            <v>0</v>
          </cell>
          <cell r="AB3018">
            <v>0</v>
          </cell>
          <cell r="AC3018">
            <v>0</v>
          </cell>
          <cell r="AD3018">
            <v>0</v>
          </cell>
        </row>
        <row r="3019">
          <cell r="B3019" t="str">
            <v>CITY OF SHELTON-CONTRACTTAXESSHELTON WA REFUSE</v>
          </cell>
          <cell r="J3019" t="str">
            <v>SHELTON WA REFUSE</v>
          </cell>
          <cell r="K3019" t="str">
            <v>3.6% WA Refuse Tax</v>
          </cell>
          <cell r="S3019">
            <v>0</v>
          </cell>
          <cell r="T3019">
            <v>0</v>
          </cell>
          <cell r="U3019">
            <v>0</v>
          </cell>
          <cell r="V3019">
            <v>0</v>
          </cell>
          <cell r="W3019">
            <v>0</v>
          </cell>
          <cell r="X3019">
            <v>1659.24</v>
          </cell>
          <cell r="Y3019">
            <v>0</v>
          </cell>
          <cell r="Z3019">
            <v>0</v>
          </cell>
          <cell r="AA3019">
            <v>0</v>
          </cell>
          <cell r="AB3019">
            <v>0</v>
          </cell>
          <cell r="AC3019">
            <v>0</v>
          </cell>
          <cell r="AD3019">
            <v>0</v>
          </cell>
        </row>
        <row r="3020">
          <cell r="B3020" t="str">
            <v>CITY OF SHELTON-CONTRACTTAXESCITY OF SHELTON</v>
          </cell>
          <cell r="J3020" t="str">
            <v>CITY OF SHELTON</v>
          </cell>
          <cell r="K3020" t="str">
            <v>41.9% CITY UTILITY TAX</v>
          </cell>
          <cell r="S3020">
            <v>0</v>
          </cell>
          <cell r="T3020">
            <v>0</v>
          </cell>
          <cell r="U3020">
            <v>0</v>
          </cell>
          <cell r="V3020">
            <v>0</v>
          </cell>
          <cell r="W3020">
            <v>0</v>
          </cell>
          <cell r="X3020">
            <v>13.04</v>
          </cell>
          <cell r="Y3020">
            <v>0</v>
          </cell>
          <cell r="Z3020">
            <v>0</v>
          </cell>
          <cell r="AA3020">
            <v>0</v>
          </cell>
          <cell r="AB3020">
            <v>0</v>
          </cell>
          <cell r="AC3020">
            <v>0</v>
          </cell>
          <cell r="AD3020">
            <v>0</v>
          </cell>
        </row>
        <row r="3021">
          <cell r="B3021" t="str">
            <v>CITY OF SHELTON-CONTRACTTAXESSHELTON WA REFUSE</v>
          </cell>
          <cell r="J3021" t="str">
            <v>SHELTON WA REFUSE</v>
          </cell>
          <cell r="K3021" t="str">
            <v>3.6% WA Refuse Tax</v>
          </cell>
          <cell r="S3021">
            <v>0</v>
          </cell>
          <cell r="T3021">
            <v>0</v>
          </cell>
          <cell r="U3021">
            <v>0</v>
          </cell>
          <cell r="V3021">
            <v>0</v>
          </cell>
          <cell r="W3021">
            <v>0</v>
          </cell>
          <cell r="X3021">
            <v>1.1200000000000001</v>
          </cell>
          <cell r="Y3021">
            <v>0</v>
          </cell>
          <cell r="Z3021">
            <v>0</v>
          </cell>
          <cell r="AA3021">
            <v>0</v>
          </cell>
          <cell r="AB3021">
            <v>0</v>
          </cell>
          <cell r="AC3021">
            <v>0</v>
          </cell>
          <cell r="AD3021">
            <v>0</v>
          </cell>
        </row>
        <row r="3022">
          <cell r="B3022" t="str">
            <v>CITY of SHELTON-REGULATEDACCOUNTING ADJUSTMENTSFINCHG</v>
          </cell>
          <cell r="J3022" t="str">
            <v>FINCHG</v>
          </cell>
          <cell r="K3022" t="str">
            <v>LATE FEE</v>
          </cell>
          <cell r="S3022">
            <v>0</v>
          </cell>
          <cell r="T3022">
            <v>0</v>
          </cell>
          <cell r="U3022">
            <v>0</v>
          </cell>
          <cell r="V3022">
            <v>0</v>
          </cell>
          <cell r="W3022">
            <v>0</v>
          </cell>
          <cell r="X3022">
            <v>24.21</v>
          </cell>
          <cell r="Y3022">
            <v>0</v>
          </cell>
          <cell r="Z3022">
            <v>0</v>
          </cell>
          <cell r="AA3022">
            <v>0</v>
          </cell>
          <cell r="AB3022">
            <v>0</v>
          </cell>
          <cell r="AC3022">
            <v>0</v>
          </cell>
          <cell r="AD3022">
            <v>0</v>
          </cell>
        </row>
        <row r="3023">
          <cell r="B3023" t="str">
            <v>CITY of SHELTON-REGULATEDACCOUNTING ADJUSTMENTSREFUND</v>
          </cell>
          <cell r="J3023" t="str">
            <v>REFUND</v>
          </cell>
          <cell r="K3023" t="str">
            <v>REFUND</v>
          </cell>
          <cell r="S3023">
            <v>0</v>
          </cell>
          <cell r="T3023">
            <v>0</v>
          </cell>
          <cell r="U3023">
            <v>0</v>
          </cell>
          <cell r="V3023">
            <v>0</v>
          </cell>
          <cell r="W3023">
            <v>0</v>
          </cell>
          <cell r="X3023">
            <v>430.3</v>
          </cell>
          <cell r="Y3023">
            <v>0</v>
          </cell>
          <cell r="Z3023">
            <v>0</v>
          </cell>
          <cell r="AA3023">
            <v>0</v>
          </cell>
          <cell r="AB3023">
            <v>0</v>
          </cell>
          <cell r="AC3023">
            <v>0</v>
          </cell>
          <cell r="AD3023">
            <v>0</v>
          </cell>
        </row>
        <row r="3024">
          <cell r="B3024" t="str">
            <v>CITY of SHELTON-REGULATEDCOMMERCIAL - REARLOADR1.5YDE</v>
          </cell>
          <cell r="J3024" t="str">
            <v>R1.5YDE</v>
          </cell>
          <cell r="K3024" t="str">
            <v>1.5 YD 1X EOW</v>
          </cell>
          <cell r="S3024">
            <v>0</v>
          </cell>
          <cell r="T3024">
            <v>0</v>
          </cell>
          <cell r="U3024">
            <v>0</v>
          </cell>
          <cell r="V3024">
            <v>0</v>
          </cell>
          <cell r="W3024">
            <v>0</v>
          </cell>
          <cell r="X3024">
            <v>40.24</v>
          </cell>
          <cell r="Y3024">
            <v>0</v>
          </cell>
          <cell r="Z3024">
            <v>0</v>
          </cell>
          <cell r="AA3024">
            <v>0</v>
          </cell>
          <cell r="AB3024">
            <v>0</v>
          </cell>
          <cell r="AC3024">
            <v>0</v>
          </cell>
          <cell r="AD3024">
            <v>0</v>
          </cell>
        </row>
        <row r="3025">
          <cell r="B3025" t="str">
            <v>CITY of SHELTON-REGULATEDCOMMERCIAL - REARLOADR1.5YDRENTM</v>
          </cell>
          <cell r="J3025" t="str">
            <v>R1.5YDRENTM</v>
          </cell>
          <cell r="K3025" t="str">
            <v>1.5YD CONTAINER RENT-MTH</v>
          </cell>
          <cell r="S3025">
            <v>0</v>
          </cell>
          <cell r="T3025">
            <v>0</v>
          </cell>
          <cell r="U3025">
            <v>0</v>
          </cell>
          <cell r="V3025">
            <v>0</v>
          </cell>
          <cell r="W3025">
            <v>0</v>
          </cell>
          <cell r="X3025">
            <v>19.079999999999998</v>
          </cell>
          <cell r="Y3025">
            <v>0</v>
          </cell>
          <cell r="Z3025">
            <v>0</v>
          </cell>
          <cell r="AA3025">
            <v>0</v>
          </cell>
          <cell r="AB3025">
            <v>0</v>
          </cell>
          <cell r="AC3025">
            <v>0</v>
          </cell>
          <cell r="AD3025">
            <v>0</v>
          </cell>
        </row>
        <row r="3026">
          <cell r="B3026" t="str">
            <v>CITY of SHELTON-REGULATEDCOMMERCIAL - REARLOADR1.5YDWM</v>
          </cell>
          <cell r="J3026" t="str">
            <v>R1.5YDWM</v>
          </cell>
          <cell r="K3026" t="str">
            <v>1.5 YD 1X WEEKLY</v>
          </cell>
          <cell r="S3026">
            <v>0</v>
          </cell>
          <cell r="T3026">
            <v>0</v>
          </cell>
          <cell r="U3026">
            <v>0</v>
          </cell>
          <cell r="V3026">
            <v>0</v>
          </cell>
          <cell r="W3026">
            <v>0</v>
          </cell>
          <cell r="X3026">
            <v>80.47</v>
          </cell>
          <cell r="Y3026">
            <v>0</v>
          </cell>
          <cell r="Z3026">
            <v>0</v>
          </cell>
          <cell r="AA3026">
            <v>0</v>
          </cell>
          <cell r="AB3026">
            <v>0</v>
          </cell>
          <cell r="AC3026">
            <v>0</v>
          </cell>
          <cell r="AD3026">
            <v>0</v>
          </cell>
        </row>
        <row r="3027">
          <cell r="B3027" t="str">
            <v>CITY of SHELTON-REGULATEDCOMMERCIAL - REARLOADR2YDRENTM</v>
          </cell>
          <cell r="J3027" t="str">
            <v>R2YDRENTM</v>
          </cell>
          <cell r="K3027" t="str">
            <v>2YD CONTAINER RENT-MTHLY</v>
          </cell>
          <cell r="S3027">
            <v>0</v>
          </cell>
          <cell r="T3027">
            <v>0</v>
          </cell>
          <cell r="U3027">
            <v>0</v>
          </cell>
          <cell r="V3027">
            <v>0</v>
          </cell>
          <cell r="W3027">
            <v>0</v>
          </cell>
          <cell r="X3027">
            <v>27.54</v>
          </cell>
          <cell r="Y3027">
            <v>0</v>
          </cell>
          <cell r="Z3027">
            <v>0</v>
          </cell>
          <cell r="AA3027">
            <v>0</v>
          </cell>
          <cell r="AB3027">
            <v>0</v>
          </cell>
          <cell r="AC3027">
            <v>0</v>
          </cell>
          <cell r="AD3027">
            <v>0</v>
          </cell>
        </row>
        <row r="3028">
          <cell r="B3028" t="str">
            <v>CITY of SHELTON-REGULATEDCOMMERCIAL - REARLOADR2YDW</v>
          </cell>
          <cell r="J3028" t="str">
            <v>R2YDW</v>
          </cell>
          <cell r="K3028" t="str">
            <v>2 YD 1X WEEKLY</v>
          </cell>
          <cell r="S3028">
            <v>0</v>
          </cell>
          <cell r="T3028">
            <v>0</v>
          </cell>
          <cell r="U3028">
            <v>0</v>
          </cell>
          <cell r="V3028">
            <v>0</v>
          </cell>
          <cell r="W3028">
            <v>0</v>
          </cell>
          <cell r="X3028">
            <v>215.64</v>
          </cell>
          <cell r="Y3028">
            <v>0</v>
          </cell>
          <cell r="Z3028">
            <v>0</v>
          </cell>
          <cell r="AA3028">
            <v>0</v>
          </cell>
          <cell r="AB3028">
            <v>0</v>
          </cell>
          <cell r="AC3028">
            <v>0</v>
          </cell>
          <cell r="AD3028">
            <v>0</v>
          </cell>
        </row>
        <row r="3029">
          <cell r="B3029" t="str">
            <v>CITY of SHELTON-REGULATEDCOMMERCIAL - REARLOADUNLOCKREF</v>
          </cell>
          <cell r="J3029" t="str">
            <v>UNLOCKREF</v>
          </cell>
          <cell r="K3029" t="str">
            <v>UNLOCK / UNLATCH REFUSE</v>
          </cell>
          <cell r="S3029">
            <v>0</v>
          </cell>
          <cell r="T3029">
            <v>0</v>
          </cell>
          <cell r="U3029">
            <v>0</v>
          </cell>
          <cell r="V3029">
            <v>0</v>
          </cell>
          <cell r="W3029">
            <v>0</v>
          </cell>
          <cell r="X3029">
            <v>10.119999999999999</v>
          </cell>
          <cell r="Y3029">
            <v>0</v>
          </cell>
          <cell r="Z3029">
            <v>0</v>
          </cell>
          <cell r="AA3029">
            <v>0</v>
          </cell>
          <cell r="AB3029">
            <v>0</v>
          </cell>
          <cell r="AC3029">
            <v>0</v>
          </cell>
          <cell r="AD3029">
            <v>0</v>
          </cell>
        </row>
        <row r="3030">
          <cell r="B3030" t="str">
            <v>CITY of SHELTON-REGULATEDCOMMERCIAL - REARLOADR2YDPU</v>
          </cell>
          <cell r="J3030" t="str">
            <v>R2YDPU</v>
          </cell>
          <cell r="K3030" t="str">
            <v>2YD CONTAINER PICKUP</v>
          </cell>
          <cell r="S3030">
            <v>0</v>
          </cell>
          <cell r="T3030">
            <v>0</v>
          </cell>
          <cell r="U3030">
            <v>0</v>
          </cell>
          <cell r="V3030">
            <v>0</v>
          </cell>
          <cell r="W3030">
            <v>0</v>
          </cell>
          <cell r="X3030">
            <v>24.9</v>
          </cell>
          <cell r="Y3030">
            <v>0</v>
          </cell>
          <cell r="Z3030">
            <v>0</v>
          </cell>
          <cell r="AA3030">
            <v>0</v>
          </cell>
          <cell r="AB3030">
            <v>0</v>
          </cell>
          <cell r="AC3030">
            <v>0</v>
          </cell>
          <cell r="AD3030">
            <v>0</v>
          </cell>
        </row>
        <row r="3031">
          <cell r="B3031" t="str">
            <v>CITY of SHELTON-REGULATEDPAYMENTSCC-KOL</v>
          </cell>
          <cell r="J3031" t="str">
            <v>CC-KOL</v>
          </cell>
          <cell r="K3031" t="str">
            <v>ONLINE PAYMENT-CC</v>
          </cell>
          <cell r="S3031">
            <v>0</v>
          </cell>
          <cell r="T3031">
            <v>0</v>
          </cell>
          <cell r="U3031">
            <v>0</v>
          </cell>
          <cell r="V3031">
            <v>0</v>
          </cell>
          <cell r="W3031">
            <v>0</v>
          </cell>
          <cell r="X3031">
            <v>-7851.73</v>
          </cell>
          <cell r="Y3031">
            <v>0</v>
          </cell>
          <cell r="Z3031">
            <v>0</v>
          </cell>
          <cell r="AA3031">
            <v>0</v>
          </cell>
          <cell r="AB3031">
            <v>0</v>
          </cell>
          <cell r="AC3031">
            <v>0</v>
          </cell>
          <cell r="AD3031">
            <v>0</v>
          </cell>
        </row>
        <row r="3032">
          <cell r="B3032" t="str">
            <v>CITY of SHELTON-REGULATEDPAYMENTSCCREF-KOL</v>
          </cell>
          <cell r="J3032" t="str">
            <v>CCREF-KOL</v>
          </cell>
          <cell r="K3032" t="str">
            <v>CREDIT CARD REFUND</v>
          </cell>
          <cell r="S3032">
            <v>0</v>
          </cell>
          <cell r="T3032">
            <v>0</v>
          </cell>
          <cell r="U3032">
            <v>0</v>
          </cell>
          <cell r="V3032">
            <v>0</v>
          </cell>
          <cell r="W3032">
            <v>0</v>
          </cell>
          <cell r="X3032">
            <v>415.18</v>
          </cell>
          <cell r="Y3032">
            <v>0</v>
          </cell>
          <cell r="Z3032">
            <v>0</v>
          </cell>
          <cell r="AA3032">
            <v>0</v>
          </cell>
          <cell r="AB3032">
            <v>0</v>
          </cell>
          <cell r="AC3032">
            <v>0</v>
          </cell>
          <cell r="AD3032">
            <v>0</v>
          </cell>
        </row>
        <row r="3033">
          <cell r="B3033" t="str">
            <v>CITY of SHELTON-REGULATEDPAYMENTSPAY</v>
          </cell>
          <cell r="J3033" t="str">
            <v>PAY</v>
          </cell>
          <cell r="K3033" t="str">
            <v>PAYMENT-THANK YOU!</v>
          </cell>
          <cell r="S3033">
            <v>0</v>
          </cell>
          <cell r="T3033">
            <v>0</v>
          </cell>
          <cell r="U3033">
            <v>0</v>
          </cell>
          <cell r="V3033">
            <v>0</v>
          </cell>
          <cell r="W3033">
            <v>0</v>
          </cell>
          <cell r="X3033">
            <v>-16948.34</v>
          </cell>
          <cell r="Y3033">
            <v>0</v>
          </cell>
          <cell r="Z3033">
            <v>0</v>
          </cell>
          <cell r="AA3033">
            <v>0</v>
          </cell>
          <cell r="AB3033">
            <v>0</v>
          </cell>
          <cell r="AC3033">
            <v>0</v>
          </cell>
          <cell r="AD3033">
            <v>0</v>
          </cell>
        </row>
        <row r="3034">
          <cell r="B3034" t="str">
            <v>CITY of SHELTON-REGULATEDPAYMENTSPAY-KOL</v>
          </cell>
          <cell r="J3034" t="str">
            <v>PAY-KOL</v>
          </cell>
          <cell r="K3034" t="str">
            <v>PAYMENT-THANK YOU - OL</v>
          </cell>
          <cell r="S3034">
            <v>0</v>
          </cell>
          <cell r="T3034">
            <v>0</v>
          </cell>
          <cell r="U3034">
            <v>0</v>
          </cell>
          <cell r="V3034">
            <v>0</v>
          </cell>
          <cell r="W3034">
            <v>0</v>
          </cell>
          <cell r="X3034">
            <v>-1186.07</v>
          </cell>
          <cell r="Y3034">
            <v>0</v>
          </cell>
          <cell r="Z3034">
            <v>0</v>
          </cell>
          <cell r="AA3034">
            <v>0</v>
          </cell>
          <cell r="AB3034">
            <v>0</v>
          </cell>
          <cell r="AC3034">
            <v>0</v>
          </cell>
          <cell r="AD3034">
            <v>0</v>
          </cell>
        </row>
        <row r="3035">
          <cell r="B3035" t="str">
            <v>CITY of SHELTON-REGULATEDPAYMENTSPAY-NATL</v>
          </cell>
          <cell r="J3035" t="str">
            <v>PAY-NATL</v>
          </cell>
          <cell r="K3035" t="str">
            <v>PAYMENT THANK YOU</v>
          </cell>
          <cell r="S3035">
            <v>0</v>
          </cell>
          <cell r="T3035">
            <v>0</v>
          </cell>
          <cell r="U3035">
            <v>0</v>
          </cell>
          <cell r="V3035">
            <v>0</v>
          </cell>
          <cell r="W3035">
            <v>0</v>
          </cell>
          <cell r="X3035">
            <v>-3012.45</v>
          </cell>
          <cell r="Y3035">
            <v>0</v>
          </cell>
          <cell r="Z3035">
            <v>0</v>
          </cell>
          <cell r="AA3035">
            <v>0</v>
          </cell>
          <cell r="AB3035">
            <v>0</v>
          </cell>
          <cell r="AC3035">
            <v>0</v>
          </cell>
          <cell r="AD3035">
            <v>0</v>
          </cell>
        </row>
        <row r="3036">
          <cell r="B3036" t="str">
            <v>CITY of SHELTON-REGULATEDPAYMENTSPAYL</v>
          </cell>
          <cell r="J3036" t="str">
            <v>PAYL</v>
          </cell>
          <cell r="K3036" t="str">
            <v>PAYMENT-THANK YOU!</v>
          </cell>
          <cell r="S3036">
            <v>0</v>
          </cell>
          <cell r="T3036">
            <v>0</v>
          </cell>
          <cell r="U3036">
            <v>0</v>
          </cell>
          <cell r="V3036">
            <v>0</v>
          </cell>
          <cell r="W3036">
            <v>0</v>
          </cell>
          <cell r="X3036">
            <v>-6024.85</v>
          </cell>
          <cell r="Y3036">
            <v>0</v>
          </cell>
          <cell r="Z3036">
            <v>0</v>
          </cell>
          <cell r="AA3036">
            <v>0</v>
          </cell>
          <cell r="AB3036">
            <v>0</v>
          </cell>
          <cell r="AC3036">
            <v>0</v>
          </cell>
          <cell r="AD3036">
            <v>0</v>
          </cell>
        </row>
        <row r="3037">
          <cell r="B3037" t="str">
            <v>CITY of SHELTON-REGULATEDROLLOFFROLID</v>
          </cell>
          <cell r="J3037" t="str">
            <v>ROLID</v>
          </cell>
          <cell r="K3037" t="str">
            <v>ROLL OFF-LID</v>
          </cell>
          <cell r="S3037">
            <v>0</v>
          </cell>
          <cell r="T3037">
            <v>0</v>
          </cell>
          <cell r="U3037">
            <v>0</v>
          </cell>
          <cell r="V3037">
            <v>0</v>
          </cell>
          <cell r="W3037">
            <v>0</v>
          </cell>
          <cell r="X3037">
            <v>140.75</v>
          </cell>
          <cell r="Y3037">
            <v>0</v>
          </cell>
          <cell r="Z3037">
            <v>0</v>
          </cell>
          <cell r="AA3037">
            <v>0</v>
          </cell>
          <cell r="AB3037">
            <v>0</v>
          </cell>
          <cell r="AC3037">
            <v>0</v>
          </cell>
          <cell r="AD3037">
            <v>0</v>
          </cell>
        </row>
        <row r="3038">
          <cell r="B3038" t="str">
            <v>CITY of SHELTON-REGULATEDROLLOFFRORENT10M</v>
          </cell>
          <cell r="J3038" t="str">
            <v>RORENT10M</v>
          </cell>
          <cell r="K3038" t="str">
            <v>10YD ROLL OFF MTHLY RENT</v>
          </cell>
          <cell r="S3038">
            <v>0</v>
          </cell>
          <cell r="T3038">
            <v>0</v>
          </cell>
          <cell r="U3038">
            <v>0</v>
          </cell>
          <cell r="V3038">
            <v>0</v>
          </cell>
          <cell r="W3038">
            <v>0</v>
          </cell>
          <cell r="X3038">
            <v>83.93</v>
          </cell>
          <cell r="Y3038">
            <v>0</v>
          </cell>
          <cell r="Z3038">
            <v>0</v>
          </cell>
          <cell r="AA3038">
            <v>0</v>
          </cell>
          <cell r="AB3038">
            <v>0</v>
          </cell>
          <cell r="AC3038">
            <v>0</v>
          </cell>
          <cell r="AD3038">
            <v>0</v>
          </cell>
        </row>
        <row r="3039">
          <cell r="B3039" t="str">
            <v>CITY of SHELTON-REGULATEDROLLOFFRORENT20D</v>
          </cell>
          <cell r="J3039" t="str">
            <v>RORENT20D</v>
          </cell>
          <cell r="K3039" t="str">
            <v>20YD ROLL OFF-DAILY RENT</v>
          </cell>
          <cell r="S3039">
            <v>0</v>
          </cell>
          <cell r="T3039">
            <v>0</v>
          </cell>
          <cell r="U3039">
            <v>0</v>
          </cell>
          <cell r="V3039">
            <v>0</v>
          </cell>
          <cell r="W3039">
            <v>0</v>
          </cell>
          <cell r="X3039">
            <v>721.2</v>
          </cell>
          <cell r="Y3039">
            <v>0</v>
          </cell>
          <cell r="Z3039">
            <v>0</v>
          </cell>
          <cell r="AA3039">
            <v>0</v>
          </cell>
          <cell r="AB3039">
            <v>0</v>
          </cell>
          <cell r="AC3039">
            <v>0</v>
          </cell>
          <cell r="AD3039">
            <v>0</v>
          </cell>
        </row>
        <row r="3040">
          <cell r="B3040" t="str">
            <v>CITY of SHELTON-REGULATEDROLLOFFRORENT20M</v>
          </cell>
          <cell r="J3040" t="str">
            <v>RORENT20M</v>
          </cell>
          <cell r="K3040" t="str">
            <v>20YD ROLL OFF-MNTHLY RENT</v>
          </cell>
          <cell r="S3040">
            <v>0</v>
          </cell>
          <cell r="T3040">
            <v>0</v>
          </cell>
          <cell r="U3040">
            <v>0</v>
          </cell>
          <cell r="V3040">
            <v>0</v>
          </cell>
          <cell r="W3040">
            <v>0</v>
          </cell>
          <cell r="X3040">
            <v>584.88</v>
          </cell>
          <cell r="Y3040">
            <v>0</v>
          </cell>
          <cell r="Z3040">
            <v>0</v>
          </cell>
          <cell r="AA3040">
            <v>0</v>
          </cell>
          <cell r="AB3040">
            <v>0</v>
          </cell>
          <cell r="AC3040">
            <v>0</v>
          </cell>
          <cell r="AD3040">
            <v>0</v>
          </cell>
        </row>
        <row r="3041">
          <cell r="B3041" t="str">
            <v>CITY of SHELTON-REGULATEDROLLOFFRORENT40D</v>
          </cell>
          <cell r="J3041" t="str">
            <v>RORENT40D</v>
          </cell>
          <cell r="K3041" t="str">
            <v>40YD ROLL OFF-DAILY RENT</v>
          </cell>
          <cell r="S3041">
            <v>0</v>
          </cell>
          <cell r="T3041">
            <v>0</v>
          </cell>
          <cell r="U3041">
            <v>0</v>
          </cell>
          <cell r="V3041">
            <v>0</v>
          </cell>
          <cell r="W3041">
            <v>0</v>
          </cell>
          <cell r="X3041">
            <v>823.02</v>
          </cell>
          <cell r="Y3041">
            <v>0</v>
          </cell>
          <cell r="Z3041">
            <v>0</v>
          </cell>
          <cell r="AA3041">
            <v>0</v>
          </cell>
          <cell r="AB3041">
            <v>0</v>
          </cell>
          <cell r="AC3041">
            <v>0</v>
          </cell>
          <cell r="AD3041">
            <v>0</v>
          </cell>
        </row>
        <row r="3042">
          <cell r="B3042" t="str">
            <v>CITY of SHELTON-REGULATEDROLLOFFRORENT40M</v>
          </cell>
          <cell r="J3042" t="str">
            <v>RORENT40M</v>
          </cell>
          <cell r="K3042" t="str">
            <v>40YD ROLL OFF-MNTHLY RENT</v>
          </cell>
          <cell r="S3042">
            <v>0</v>
          </cell>
          <cell r="T3042">
            <v>0</v>
          </cell>
          <cell r="U3042">
            <v>0</v>
          </cell>
          <cell r="V3042">
            <v>0</v>
          </cell>
          <cell r="W3042">
            <v>0</v>
          </cell>
          <cell r="X3042">
            <v>331.48</v>
          </cell>
          <cell r="Y3042">
            <v>0</v>
          </cell>
          <cell r="Z3042">
            <v>0</v>
          </cell>
          <cell r="AA3042">
            <v>0</v>
          </cell>
          <cell r="AB3042">
            <v>0</v>
          </cell>
          <cell r="AC3042">
            <v>0</v>
          </cell>
          <cell r="AD3042">
            <v>0</v>
          </cell>
        </row>
        <row r="3043">
          <cell r="B3043" t="str">
            <v>CITY of SHELTON-REGULATEDROLLOFFCPHAUL20</v>
          </cell>
          <cell r="J3043" t="str">
            <v>CPHAUL20</v>
          </cell>
          <cell r="K3043" t="str">
            <v>20YD COMPACTOR-HAUL</v>
          </cell>
          <cell r="S3043">
            <v>0</v>
          </cell>
          <cell r="T3043">
            <v>0</v>
          </cell>
          <cell r="U3043">
            <v>0</v>
          </cell>
          <cell r="V3043">
            <v>0</v>
          </cell>
          <cell r="W3043">
            <v>0</v>
          </cell>
          <cell r="X3043">
            <v>1559.3</v>
          </cell>
          <cell r="Y3043">
            <v>0</v>
          </cell>
          <cell r="Z3043">
            <v>0</v>
          </cell>
          <cell r="AA3043">
            <v>0</v>
          </cell>
          <cell r="AB3043">
            <v>0</v>
          </cell>
          <cell r="AC3043">
            <v>0</v>
          </cell>
          <cell r="AD3043">
            <v>0</v>
          </cell>
        </row>
        <row r="3044">
          <cell r="B3044" t="str">
            <v>CITY of SHELTON-REGULATEDROLLOFFCPHAUL35</v>
          </cell>
          <cell r="J3044" t="str">
            <v>CPHAUL35</v>
          </cell>
          <cell r="K3044" t="str">
            <v>35YD COMPACTOR-HAUL</v>
          </cell>
          <cell r="S3044">
            <v>0</v>
          </cell>
          <cell r="T3044">
            <v>0</v>
          </cell>
          <cell r="U3044">
            <v>0</v>
          </cell>
          <cell r="V3044">
            <v>0</v>
          </cell>
          <cell r="W3044">
            <v>0</v>
          </cell>
          <cell r="X3044">
            <v>672.27</v>
          </cell>
          <cell r="Y3044">
            <v>0</v>
          </cell>
          <cell r="Z3044">
            <v>0</v>
          </cell>
          <cell r="AA3044">
            <v>0</v>
          </cell>
          <cell r="AB3044">
            <v>0</v>
          </cell>
          <cell r="AC3044">
            <v>0</v>
          </cell>
          <cell r="AD3044">
            <v>0</v>
          </cell>
        </row>
        <row r="3045">
          <cell r="B3045" t="str">
            <v>CITY of SHELTON-REGULATEDROLLOFFDISPMC-TON</v>
          </cell>
          <cell r="J3045" t="str">
            <v>DISPMC-TON</v>
          </cell>
          <cell r="K3045" t="str">
            <v>MC LANDFILL PER TON</v>
          </cell>
          <cell r="S3045">
            <v>0</v>
          </cell>
          <cell r="T3045">
            <v>0</v>
          </cell>
          <cell r="U3045">
            <v>0</v>
          </cell>
          <cell r="V3045">
            <v>0</v>
          </cell>
          <cell r="W3045">
            <v>0</v>
          </cell>
          <cell r="X3045">
            <v>15125.02</v>
          </cell>
          <cell r="Y3045">
            <v>0</v>
          </cell>
          <cell r="Z3045">
            <v>0</v>
          </cell>
          <cell r="AA3045">
            <v>0</v>
          </cell>
          <cell r="AB3045">
            <v>0</v>
          </cell>
          <cell r="AC3045">
            <v>0</v>
          </cell>
          <cell r="AD3045">
            <v>0</v>
          </cell>
        </row>
        <row r="3046">
          <cell r="B3046" t="str">
            <v>CITY of SHELTON-REGULATEDROLLOFFDISPMCMISC</v>
          </cell>
          <cell r="J3046" t="str">
            <v>DISPMCMISC</v>
          </cell>
          <cell r="K3046" t="str">
            <v>DISPOSAL MISCELLANOUS</v>
          </cell>
          <cell r="S3046">
            <v>0</v>
          </cell>
          <cell r="T3046">
            <v>0</v>
          </cell>
          <cell r="U3046">
            <v>0</v>
          </cell>
          <cell r="V3046">
            <v>0</v>
          </cell>
          <cell r="W3046">
            <v>0</v>
          </cell>
          <cell r="X3046">
            <v>10.44</v>
          </cell>
          <cell r="Y3046">
            <v>0</v>
          </cell>
          <cell r="Z3046">
            <v>0</v>
          </cell>
          <cell r="AA3046">
            <v>0</v>
          </cell>
          <cell r="AB3046">
            <v>0</v>
          </cell>
          <cell r="AC3046">
            <v>0</v>
          </cell>
          <cell r="AD3046">
            <v>0</v>
          </cell>
        </row>
        <row r="3047">
          <cell r="B3047" t="str">
            <v>CITY of SHELTON-REGULATEDROLLOFFRODEL</v>
          </cell>
          <cell r="J3047" t="str">
            <v>RODEL</v>
          </cell>
          <cell r="K3047" t="str">
            <v>ROLL OFF-DELIVERY</v>
          </cell>
          <cell r="S3047">
            <v>0</v>
          </cell>
          <cell r="T3047">
            <v>0</v>
          </cell>
          <cell r="U3047">
            <v>0</v>
          </cell>
          <cell r="V3047">
            <v>0</v>
          </cell>
          <cell r="W3047">
            <v>0</v>
          </cell>
          <cell r="X3047">
            <v>545.72</v>
          </cell>
          <cell r="Y3047">
            <v>0</v>
          </cell>
          <cell r="Z3047">
            <v>0</v>
          </cell>
          <cell r="AA3047">
            <v>0</v>
          </cell>
          <cell r="AB3047">
            <v>0</v>
          </cell>
          <cell r="AC3047">
            <v>0</v>
          </cell>
          <cell r="AD3047">
            <v>0</v>
          </cell>
        </row>
        <row r="3048">
          <cell r="B3048" t="str">
            <v>CITY of SHELTON-REGULATEDROLLOFFROHAUL10</v>
          </cell>
          <cell r="J3048" t="str">
            <v>ROHAUL10</v>
          </cell>
          <cell r="K3048" t="str">
            <v>10YD ROLL OFF HAUL</v>
          </cell>
          <cell r="S3048">
            <v>0</v>
          </cell>
          <cell r="T3048">
            <v>0</v>
          </cell>
          <cell r="U3048">
            <v>0</v>
          </cell>
          <cell r="V3048">
            <v>0</v>
          </cell>
          <cell r="W3048">
            <v>0</v>
          </cell>
          <cell r="X3048">
            <v>167.86</v>
          </cell>
          <cell r="Y3048">
            <v>0</v>
          </cell>
          <cell r="Z3048">
            <v>0</v>
          </cell>
          <cell r="AA3048">
            <v>0</v>
          </cell>
          <cell r="AB3048">
            <v>0</v>
          </cell>
          <cell r="AC3048">
            <v>0</v>
          </cell>
          <cell r="AD3048">
            <v>0</v>
          </cell>
        </row>
        <row r="3049">
          <cell r="B3049" t="str">
            <v>CITY of SHELTON-REGULATEDROLLOFFROHAUL20</v>
          </cell>
          <cell r="J3049" t="str">
            <v>ROHAUL20</v>
          </cell>
          <cell r="K3049" t="str">
            <v>20YD ROLL OFF-HAUL</v>
          </cell>
          <cell r="S3049">
            <v>0</v>
          </cell>
          <cell r="T3049">
            <v>0</v>
          </cell>
          <cell r="U3049">
            <v>0</v>
          </cell>
          <cell r="V3049">
            <v>0</v>
          </cell>
          <cell r="W3049">
            <v>0</v>
          </cell>
          <cell r="X3049">
            <v>1559.68</v>
          </cell>
          <cell r="Y3049">
            <v>0</v>
          </cell>
          <cell r="Z3049">
            <v>0</v>
          </cell>
          <cell r="AA3049">
            <v>0</v>
          </cell>
          <cell r="AB3049">
            <v>0</v>
          </cell>
          <cell r="AC3049">
            <v>0</v>
          </cell>
          <cell r="AD3049">
            <v>0</v>
          </cell>
        </row>
        <row r="3050">
          <cell r="B3050" t="str">
            <v>CITY of SHELTON-REGULATEDROLLOFFROHAUL20T</v>
          </cell>
          <cell r="J3050" t="str">
            <v>ROHAUL20T</v>
          </cell>
          <cell r="K3050" t="str">
            <v>20YD ROLL OFF TEMP HAUL</v>
          </cell>
          <cell r="S3050">
            <v>0</v>
          </cell>
          <cell r="T3050">
            <v>0</v>
          </cell>
          <cell r="U3050">
            <v>0</v>
          </cell>
          <cell r="V3050">
            <v>0</v>
          </cell>
          <cell r="W3050">
            <v>0</v>
          </cell>
          <cell r="X3050">
            <v>779.84</v>
          </cell>
          <cell r="Y3050">
            <v>0</v>
          </cell>
          <cell r="Z3050">
            <v>0</v>
          </cell>
          <cell r="AA3050">
            <v>0</v>
          </cell>
          <cell r="AB3050">
            <v>0</v>
          </cell>
          <cell r="AC3050">
            <v>0</v>
          </cell>
          <cell r="AD3050">
            <v>0</v>
          </cell>
        </row>
        <row r="3051">
          <cell r="B3051" t="str">
            <v>CITY of SHELTON-REGULATEDROLLOFFROHAUL40</v>
          </cell>
          <cell r="J3051" t="str">
            <v>ROHAUL40</v>
          </cell>
          <cell r="K3051" t="str">
            <v>40YD ROLL OFF-HAUL</v>
          </cell>
          <cell r="S3051">
            <v>0</v>
          </cell>
          <cell r="T3051">
            <v>0</v>
          </cell>
          <cell r="U3051">
            <v>0</v>
          </cell>
          <cell r="V3051">
            <v>0</v>
          </cell>
          <cell r="W3051">
            <v>0</v>
          </cell>
          <cell r="X3051">
            <v>2320.36</v>
          </cell>
          <cell r="Y3051">
            <v>0</v>
          </cell>
          <cell r="Z3051">
            <v>0</v>
          </cell>
          <cell r="AA3051">
            <v>0</v>
          </cell>
          <cell r="AB3051">
            <v>0</v>
          </cell>
          <cell r="AC3051">
            <v>0</v>
          </cell>
          <cell r="AD3051">
            <v>0</v>
          </cell>
        </row>
        <row r="3052">
          <cell r="B3052" t="str">
            <v>CITY of SHELTON-REGULATEDROLLOFFROHAUL40T</v>
          </cell>
          <cell r="J3052" t="str">
            <v>ROHAUL40T</v>
          </cell>
          <cell r="K3052" t="str">
            <v>40YD ROLL OFF TEMP HAUL</v>
          </cell>
          <cell r="S3052">
            <v>0</v>
          </cell>
          <cell r="T3052">
            <v>0</v>
          </cell>
          <cell r="U3052">
            <v>0</v>
          </cell>
          <cell r="V3052">
            <v>0</v>
          </cell>
          <cell r="W3052">
            <v>0</v>
          </cell>
          <cell r="X3052">
            <v>165.74</v>
          </cell>
          <cell r="Y3052">
            <v>0</v>
          </cell>
          <cell r="Z3052">
            <v>0</v>
          </cell>
          <cell r="AA3052">
            <v>0</v>
          </cell>
          <cell r="AB3052">
            <v>0</v>
          </cell>
          <cell r="AC3052">
            <v>0</v>
          </cell>
          <cell r="AD3052">
            <v>0</v>
          </cell>
        </row>
        <row r="3053">
          <cell r="B3053" t="str">
            <v>CITY of SHELTON-REGULATEDROLLOFFRORENT20D</v>
          </cell>
          <cell r="J3053" t="str">
            <v>RORENT20D</v>
          </cell>
          <cell r="K3053" t="str">
            <v>20YD ROLL OFF-DAILY RENT</v>
          </cell>
          <cell r="S3053">
            <v>0</v>
          </cell>
          <cell r="T3053">
            <v>0</v>
          </cell>
          <cell r="U3053">
            <v>0</v>
          </cell>
          <cell r="V3053">
            <v>0</v>
          </cell>
          <cell r="W3053">
            <v>0</v>
          </cell>
          <cell r="X3053">
            <v>396.66</v>
          </cell>
          <cell r="Y3053">
            <v>0</v>
          </cell>
          <cell r="Z3053">
            <v>0</v>
          </cell>
          <cell r="AA3053">
            <v>0</v>
          </cell>
          <cell r="AB3053">
            <v>0</v>
          </cell>
          <cell r="AC3053">
            <v>0</v>
          </cell>
          <cell r="AD3053">
            <v>0</v>
          </cell>
        </row>
        <row r="3054">
          <cell r="B3054" t="str">
            <v>CITY of SHELTON-REGULATEDSURCFUEL-COM MASON</v>
          </cell>
          <cell r="J3054" t="str">
            <v>FUEL-COM MASON</v>
          </cell>
          <cell r="K3054" t="str">
            <v>FUEL &amp; MATERIAL SURCHARGE</v>
          </cell>
          <cell r="S3054">
            <v>0</v>
          </cell>
          <cell r="T3054">
            <v>0</v>
          </cell>
          <cell r="U3054">
            <v>0</v>
          </cell>
          <cell r="V3054">
            <v>0</v>
          </cell>
          <cell r="W3054">
            <v>0</v>
          </cell>
          <cell r="X3054">
            <v>0</v>
          </cell>
          <cell r="Y3054">
            <v>0</v>
          </cell>
          <cell r="Z3054">
            <v>0</v>
          </cell>
          <cell r="AA3054">
            <v>0</v>
          </cell>
          <cell r="AB3054">
            <v>0</v>
          </cell>
          <cell r="AC3054">
            <v>0</v>
          </cell>
          <cell r="AD3054">
            <v>0</v>
          </cell>
        </row>
        <row r="3055">
          <cell r="B3055" t="str">
            <v>CITY of SHELTON-REGULATEDSURCFUEL-RO MASON</v>
          </cell>
          <cell r="J3055" t="str">
            <v>FUEL-RO MASON</v>
          </cell>
          <cell r="K3055" t="str">
            <v>FUEL &amp; MATERIAL SURCHARGE</v>
          </cell>
          <cell r="S3055">
            <v>0</v>
          </cell>
          <cell r="T3055">
            <v>0</v>
          </cell>
          <cell r="U3055">
            <v>0</v>
          </cell>
          <cell r="V3055">
            <v>0</v>
          </cell>
          <cell r="W3055">
            <v>0</v>
          </cell>
          <cell r="X3055">
            <v>0</v>
          </cell>
          <cell r="Y3055">
            <v>0</v>
          </cell>
          <cell r="Z3055">
            <v>0</v>
          </cell>
          <cell r="AA3055">
            <v>0</v>
          </cell>
          <cell r="AB3055">
            <v>0</v>
          </cell>
          <cell r="AC3055">
            <v>0</v>
          </cell>
          <cell r="AD3055">
            <v>0</v>
          </cell>
        </row>
        <row r="3056">
          <cell r="B3056" t="str">
            <v>CITY of SHELTON-REGULATEDTAXESSHELTON SALES TAX</v>
          </cell>
          <cell r="J3056" t="str">
            <v>SHELTON SALES TAX</v>
          </cell>
          <cell r="K3056" t="str">
            <v>8.8% Sales Tax</v>
          </cell>
          <cell r="S3056">
            <v>0</v>
          </cell>
          <cell r="T3056">
            <v>0</v>
          </cell>
          <cell r="U3056">
            <v>0</v>
          </cell>
          <cell r="V3056">
            <v>0</v>
          </cell>
          <cell r="W3056">
            <v>0</v>
          </cell>
          <cell r="X3056">
            <v>0.84</v>
          </cell>
          <cell r="Y3056">
            <v>0</v>
          </cell>
          <cell r="Z3056">
            <v>0</v>
          </cell>
          <cell r="AA3056">
            <v>0</v>
          </cell>
          <cell r="AB3056">
            <v>0</v>
          </cell>
          <cell r="AC3056">
            <v>0</v>
          </cell>
          <cell r="AD3056">
            <v>0</v>
          </cell>
        </row>
        <row r="3057">
          <cell r="B3057" t="str">
            <v>CITY of SHELTON-REGULATEDTAXESSHELTON UNREG REFUSE</v>
          </cell>
          <cell r="J3057" t="str">
            <v>SHELTON UNREG REFUSE</v>
          </cell>
          <cell r="K3057" t="str">
            <v>3.6% WA STATE REFUSE TAX</v>
          </cell>
          <cell r="S3057">
            <v>0</v>
          </cell>
          <cell r="T3057">
            <v>0</v>
          </cell>
          <cell r="U3057">
            <v>0</v>
          </cell>
          <cell r="V3057">
            <v>0</v>
          </cell>
          <cell r="W3057">
            <v>0</v>
          </cell>
          <cell r="X3057">
            <v>11.92</v>
          </cell>
          <cell r="Y3057">
            <v>0</v>
          </cell>
          <cell r="Z3057">
            <v>0</v>
          </cell>
          <cell r="AA3057">
            <v>0</v>
          </cell>
          <cell r="AB3057">
            <v>0</v>
          </cell>
          <cell r="AC3057">
            <v>0</v>
          </cell>
          <cell r="AD3057">
            <v>0</v>
          </cell>
        </row>
        <row r="3058">
          <cell r="B3058" t="str">
            <v>CITY of SHELTON-REGULATEDTAXESSHELTON UNREG SALES</v>
          </cell>
          <cell r="J3058" t="str">
            <v>SHELTON UNREG SALES</v>
          </cell>
          <cell r="K3058" t="str">
            <v>WA STATE SALES TAX</v>
          </cell>
          <cell r="S3058">
            <v>0</v>
          </cell>
          <cell r="T3058">
            <v>0</v>
          </cell>
          <cell r="U3058">
            <v>0</v>
          </cell>
          <cell r="V3058">
            <v>0</v>
          </cell>
          <cell r="W3058">
            <v>0</v>
          </cell>
          <cell r="X3058">
            <v>3.26</v>
          </cell>
          <cell r="Y3058">
            <v>0</v>
          </cell>
          <cell r="Z3058">
            <v>0</v>
          </cell>
          <cell r="AA3058">
            <v>0</v>
          </cell>
          <cell r="AB3058">
            <v>0</v>
          </cell>
          <cell r="AC3058">
            <v>0</v>
          </cell>
          <cell r="AD3058">
            <v>0</v>
          </cell>
        </row>
        <row r="3059">
          <cell r="B3059" t="str">
            <v>CITY of SHELTON-REGULATEDTAXESSHELTON WA REFUSE</v>
          </cell>
          <cell r="J3059" t="str">
            <v>SHELTON WA REFUSE</v>
          </cell>
          <cell r="K3059" t="str">
            <v>3.6% WA Refuse Tax</v>
          </cell>
          <cell r="S3059">
            <v>0</v>
          </cell>
          <cell r="T3059">
            <v>0</v>
          </cell>
          <cell r="U3059">
            <v>0</v>
          </cell>
          <cell r="V3059">
            <v>0</v>
          </cell>
          <cell r="W3059">
            <v>0</v>
          </cell>
          <cell r="X3059">
            <v>1.45</v>
          </cell>
          <cell r="Y3059">
            <v>0</v>
          </cell>
          <cell r="Z3059">
            <v>0</v>
          </cell>
          <cell r="AA3059">
            <v>0</v>
          </cell>
          <cell r="AB3059">
            <v>0</v>
          </cell>
          <cell r="AC3059">
            <v>0</v>
          </cell>
          <cell r="AD3059">
            <v>0</v>
          </cell>
        </row>
        <row r="3060">
          <cell r="B3060" t="str">
            <v>CITY of SHELTON-REGULATEDTAXESREF</v>
          </cell>
          <cell r="J3060" t="str">
            <v>REF</v>
          </cell>
          <cell r="K3060" t="str">
            <v>3.6% WA Refuse Tax</v>
          </cell>
          <cell r="S3060">
            <v>0</v>
          </cell>
          <cell r="T3060">
            <v>0</v>
          </cell>
          <cell r="U3060">
            <v>0</v>
          </cell>
          <cell r="V3060">
            <v>0</v>
          </cell>
          <cell r="W3060">
            <v>0</v>
          </cell>
          <cell r="X3060">
            <v>31.9</v>
          </cell>
          <cell r="Y3060">
            <v>0</v>
          </cell>
          <cell r="Z3060">
            <v>0</v>
          </cell>
          <cell r="AA3060">
            <v>0</v>
          </cell>
          <cell r="AB3060">
            <v>0</v>
          </cell>
          <cell r="AC3060">
            <v>0</v>
          </cell>
          <cell r="AD3060">
            <v>0</v>
          </cell>
        </row>
        <row r="3061">
          <cell r="B3061" t="str">
            <v>CITY of SHELTON-REGULATEDTAXESSALES TAX</v>
          </cell>
          <cell r="J3061" t="str">
            <v>SALES TAX</v>
          </cell>
          <cell r="K3061" t="str">
            <v>8.5% Sales Tax</v>
          </cell>
          <cell r="S3061">
            <v>0</v>
          </cell>
          <cell r="T3061">
            <v>0</v>
          </cell>
          <cell r="U3061">
            <v>0</v>
          </cell>
          <cell r="V3061">
            <v>0</v>
          </cell>
          <cell r="W3061">
            <v>0</v>
          </cell>
          <cell r="X3061">
            <v>32.18</v>
          </cell>
          <cell r="Y3061">
            <v>0</v>
          </cell>
          <cell r="Z3061">
            <v>0</v>
          </cell>
          <cell r="AA3061">
            <v>0</v>
          </cell>
          <cell r="AB3061">
            <v>0</v>
          </cell>
          <cell r="AC3061">
            <v>0</v>
          </cell>
          <cell r="AD3061">
            <v>0</v>
          </cell>
        </row>
        <row r="3062">
          <cell r="B3062" t="str">
            <v>CITY of SHELTON-REGULATEDTAXESSHELTON UNREG REFUSE</v>
          </cell>
          <cell r="J3062" t="str">
            <v>SHELTON UNREG REFUSE</v>
          </cell>
          <cell r="K3062" t="str">
            <v>3.6% WA STATE REFUSE TAX</v>
          </cell>
          <cell r="S3062">
            <v>0</v>
          </cell>
          <cell r="T3062">
            <v>0</v>
          </cell>
          <cell r="U3062">
            <v>0</v>
          </cell>
          <cell r="V3062">
            <v>0</v>
          </cell>
          <cell r="W3062">
            <v>0</v>
          </cell>
          <cell r="X3062">
            <v>660.14</v>
          </cell>
          <cell r="Y3062">
            <v>0</v>
          </cell>
          <cell r="Z3062">
            <v>0</v>
          </cell>
          <cell r="AA3062">
            <v>0</v>
          </cell>
          <cell r="AB3062">
            <v>0</v>
          </cell>
          <cell r="AC3062">
            <v>0</v>
          </cell>
          <cell r="AD3062">
            <v>0</v>
          </cell>
        </row>
        <row r="3063">
          <cell r="B3063" t="str">
            <v>CITY of SHELTON-REGULATEDTAXESSHELTON UNREG SALES</v>
          </cell>
          <cell r="J3063" t="str">
            <v>SHELTON UNREG SALES</v>
          </cell>
          <cell r="K3063" t="str">
            <v>WA STATE SALES TAX</v>
          </cell>
          <cell r="S3063">
            <v>0</v>
          </cell>
          <cell r="T3063">
            <v>0</v>
          </cell>
          <cell r="U3063">
            <v>0</v>
          </cell>
          <cell r="V3063">
            <v>0</v>
          </cell>
          <cell r="W3063">
            <v>0</v>
          </cell>
          <cell r="X3063">
            <v>273.56</v>
          </cell>
          <cell r="Y3063">
            <v>0</v>
          </cell>
          <cell r="Z3063">
            <v>0</v>
          </cell>
          <cell r="AA3063">
            <v>0</v>
          </cell>
          <cell r="AB3063">
            <v>0</v>
          </cell>
          <cell r="AC3063">
            <v>0</v>
          </cell>
          <cell r="AD3063">
            <v>0</v>
          </cell>
        </row>
        <row r="3064">
          <cell r="B3064" t="str">
            <v>CITY OF SHELTON-UNREGULATEDACCOUNTING ADJUSTMENTSFINCHG</v>
          </cell>
          <cell r="J3064" t="str">
            <v>FINCHG</v>
          </cell>
          <cell r="K3064" t="str">
            <v>LATE FEE</v>
          </cell>
          <cell r="S3064">
            <v>0</v>
          </cell>
          <cell r="T3064">
            <v>0</v>
          </cell>
          <cell r="U3064">
            <v>0</v>
          </cell>
          <cell r="V3064">
            <v>0</v>
          </cell>
          <cell r="W3064">
            <v>0</v>
          </cell>
          <cell r="X3064">
            <v>14.9</v>
          </cell>
          <cell r="Y3064">
            <v>0</v>
          </cell>
          <cell r="Z3064">
            <v>0</v>
          </cell>
          <cell r="AA3064">
            <v>0</v>
          </cell>
          <cell r="AB3064">
            <v>0</v>
          </cell>
          <cell r="AC3064">
            <v>0</v>
          </cell>
          <cell r="AD3064">
            <v>0</v>
          </cell>
        </row>
        <row r="3065">
          <cell r="B3065" t="str">
            <v>CITY OF SHELTON-UNREGULATEDACCOUNTING ADJUSTMENTSMM</v>
          </cell>
          <cell r="J3065" t="str">
            <v>MM</v>
          </cell>
          <cell r="K3065" t="str">
            <v>MOVE MONEY</v>
          </cell>
          <cell r="S3065">
            <v>0</v>
          </cell>
          <cell r="T3065">
            <v>0</v>
          </cell>
          <cell r="U3065">
            <v>0</v>
          </cell>
          <cell r="V3065">
            <v>0</v>
          </cell>
          <cell r="W3065">
            <v>0</v>
          </cell>
          <cell r="X3065">
            <v>133.16</v>
          </cell>
          <cell r="Y3065">
            <v>0</v>
          </cell>
          <cell r="Z3065">
            <v>0</v>
          </cell>
          <cell r="AA3065">
            <v>0</v>
          </cell>
          <cell r="AB3065">
            <v>0</v>
          </cell>
          <cell r="AC3065">
            <v>0</v>
          </cell>
          <cell r="AD3065">
            <v>0</v>
          </cell>
        </row>
        <row r="3066">
          <cell r="B3066" t="str">
            <v>CITY OF SHELTON-UNREGULATEDCOMMERCIAL - REARLOADUNLOCKRECY</v>
          </cell>
          <cell r="J3066" t="str">
            <v>UNLOCKRECY</v>
          </cell>
          <cell r="K3066" t="str">
            <v>UNLOCK / UNLATCH RECY</v>
          </cell>
          <cell r="S3066">
            <v>0</v>
          </cell>
          <cell r="T3066">
            <v>0</v>
          </cell>
          <cell r="U3066">
            <v>0</v>
          </cell>
          <cell r="V3066">
            <v>0</v>
          </cell>
          <cell r="W3066">
            <v>0</v>
          </cell>
          <cell r="X3066">
            <v>2.5</v>
          </cell>
          <cell r="Y3066">
            <v>0</v>
          </cell>
          <cell r="Z3066">
            <v>0</v>
          </cell>
          <cell r="AA3066">
            <v>0</v>
          </cell>
          <cell r="AB3066">
            <v>0</v>
          </cell>
          <cell r="AC3066">
            <v>0</v>
          </cell>
          <cell r="AD3066">
            <v>0</v>
          </cell>
        </row>
        <row r="3067">
          <cell r="B3067" t="str">
            <v>CITY OF SHELTON-UNREGULATEDCOMMERCIAL RECYCLE96CRCOGE1</v>
          </cell>
          <cell r="J3067" t="str">
            <v>96CRCOGE1</v>
          </cell>
          <cell r="K3067" t="str">
            <v>96 COMMINGLE WG-EOW</v>
          </cell>
          <cell r="S3067">
            <v>0</v>
          </cell>
          <cell r="T3067">
            <v>0</v>
          </cell>
          <cell r="U3067">
            <v>0</v>
          </cell>
          <cell r="V3067">
            <v>0</v>
          </cell>
          <cell r="W3067">
            <v>0</v>
          </cell>
          <cell r="X3067">
            <v>281.45</v>
          </cell>
          <cell r="Y3067">
            <v>0</v>
          </cell>
          <cell r="Z3067">
            <v>0</v>
          </cell>
          <cell r="AA3067">
            <v>0</v>
          </cell>
          <cell r="AB3067">
            <v>0</v>
          </cell>
          <cell r="AC3067">
            <v>0</v>
          </cell>
          <cell r="AD3067">
            <v>0</v>
          </cell>
        </row>
        <row r="3068">
          <cell r="B3068" t="str">
            <v>CITY OF SHELTON-UNREGULATEDCOMMERCIAL RECYCLE96CRCOGM1</v>
          </cell>
          <cell r="J3068" t="str">
            <v>96CRCOGM1</v>
          </cell>
          <cell r="K3068" t="str">
            <v>96 COMMINGLE WGMNTHLY</v>
          </cell>
          <cell r="S3068">
            <v>0</v>
          </cell>
          <cell r="T3068">
            <v>0</v>
          </cell>
          <cell r="U3068">
            <v>0</v>
          </cell>
          <cell r="V3068">
            <v>0</v>
          </cell>
          <cell r="W3068">
            <v>0</v>
          </cell>
          <cell r="X3068">
            <v>100.02</v>
          </cell>
          <cell r="Y3068">
            <v>0</v>
          </cell>
          <cell r="Z3068">
            <v>0</v>
          </cell>
          <cell r="AA3068">
            <v>0</v>
          </cell>
          <cell r="AB3068">
            <v>0</v>
          </cell>
          <cell r="AC3068">
            <v>0</v>
          </cell>
          <cell r="AD3068">
            <v>0</v>
          </cell>
        </row>
        <row r="3069">
          <cell r="B3069" t="str">
            <v>CITY OF SHELTON-UNREGULATEDCOMMERCIAL RECYCLE96CRCOGW1</v>
          </cell>
          <cell r="J3069" t="str">
            <v>96CRCOGW1</v>
          </cell>
          <cell r="K3069" t="str">
            <v>96 COMMINGLE WG-WEEKLY</v>
          </cell>
          <cell r="S3069">
            <v>0</v>
          </cell>
          <cell r="T3069">
            <v>0</v>
          </cell>
          <cell r="U3069">
            <v>0</v>
          </cell>
          <cell r="V3069">
            <v>0</v>
          </cell>
          <cell r="W3069">
            <v>0</v>
          </cell>
          <cell r="X3069">
            <v>1030.4000000000001</v>
          </cell>
          <cell r="Y3069">
            <v>0</v>
          </cell>
          <cell r="Z3069">
            <v>0</v>
          </cell>
          <cell r="AA3069">
            <v>0</v>
          </cell>
          <cell r="AB3069">
            <v>0</v>
          </cell>
          <cell r="AC3069">
            <v>0</v>
          </cell>
          <cell r="AD3069">
            <v>0</v>
          </cell>
        </row>
        <row r="3070">
          <cell r="B3070" t="str">
            <v>CITY OF SHELTON-UNREGULATEDCOMMERCIAL RECYCLE96CRCONGE1</v>
          </cell>
          <cell r="J3070" t="str">
            <v>96CRCONGE1</v>
          </cell>
          <cell r="K3070" t="str">
            <v>96 COMMINGLE NG-EOW</v>
          </cell>
          <cell r="S3070">
            <v>0</v>
          </cell>
          <cell r="T3070">
            <v>0</v>
          </cell>
          <cell r="U3070">
            <v>0</v>
          </cell>
          <cell r="V3070">
            <v>0</v>
          </cell>
          <cell r="W3070">
            <v>0</v>
          </cell>
          <cell r="X3070">
            <v>725.27</v>
          </cell>
          <cell r="Y3070">
            <v>0</v>
          </cell>
          <cell r="Z3070">
            <v>0</v>
          </cell>
          <cell r="AA3070">
            <v>0</v>
          </cell>
          <cell r="AB3070">
            <v>0</v>
          </cell>
          <cell r="AC3070">
            <v>0</v>
          </cell>
          <cell r="AD3070">
            <v>0</v>
          </cell>
        </row>
        <row r="3071">
          <cell r="B3071" t="str">
            <v>CITY OF SHELTON-UNREGULATEDCOMMERCIAL RECYCLE96CRCONGM1</v>
          </cell>
          <cell r="J3071" t="str">
            <v>96CRCONGM1</v>
          </cell>
          <cell r="K3071" t="str">
            <v>96 COMMINGLE NG-MNTHLY</v>
          </cell>
          <cell r="S3071">
            <v>0</v>
          </cell>
          <cell r="T3071">
            <v>0</v>
          </cell>
          <cell r="U3071">
            <v>0</v>
          </cell>
          <cell r="V3071">
            <v>0</v>
          </cell>
          <cell r="W3071">
            <v>0</v>
          </cell>
          <cell r="X3071">
            <v>232.59</v>
          </cell>
          <cell r="Y3071">
            <v>0</v>
          </cell>
          <cell r="Z3071">
            <v>0</v>
          </cell>
          <cell r="AA3071">
            <v>0</v>
          </cell>
          <cell r="AB3071">
            <v>0</v>
          </cell>
          <cell r="AC3071">
            <v>0</v>
          </cell>
          <cell r="AD3071">
            <v>0</v>
          </cell>
        </row>
        <row r="3072">
          <cell r="B3072" t="str">
            <v>CITY OF SHELTON-UNREGULATEDCOMMERCIAL RECYCLE96CRCONGW1</v>
          </cell>
          <cell r="J3072" t="str">
            <v>96CRCONGW1</v>
          </cell>
          <cell r="K3072" t="str">
            <v>96 COMMINGLE NG-WEEKLY</v>
          </cell>
          <cell r="S3072">
            <v>0</v>
          </cell>
          <cell r="T3072">
            <v>0</v>
          </cell>
          <cell r="U3072">
            <v>0</v>
          </cell>
          <cell r="V3072">
            <v>0</v>
          </cell>
          <cell r="W3072">
            <v>0</v>
          </cell>
          <cell r="X3072">
            <v>1580.88</v>
          </cell>
          <cell r="Y3072">
            <v>0</v>
          </cell>
          <cell r="Z3072">
            <v>0</v>
          </cell>
          <cell r="AA3072">
            <v>0</v>
          </cell>
          <cell r="AB3072">
            <v>0</v>
          </cell>
          <cell r="AC3072">
            <v>0</v>
          </cell>
          <cell r="AD3072">
            <v>0</v>
          </cell>
        </row>
        <row r="3073">
          <cell r="B3073" t="str">
            <v xml:space="preserve">CITY OF SHELTON-UNREGULATEDCOMMERCIAL RECYCLER2YDOCCE </v>
          </cell>
          <cell r="J3073" t="str">
            <v xml:space="preserve">R2YDOCCE </v>
          </cell>
          <cell r="K3073" t="str">
            <v>2YD OCC-EOW</v>
          </cell>
          <cell r="S3073">
            <v>0</v>
          </cell>
          <cell r="T3073">
            <v>0</v>
          </cell>
          <cell r="U3073">
            <v>0</v>
          </cell>
          <cell r="V3073">
            <v>0</v>
          </cell>
          <cell r="W3073">
            <v>0</v>
          </cell>
          <cell r="X3073">
            <v>1408.2</v>
          </cell>
          <cell r="Y3073">
            <v>0</v>
          </cell>
          <cell r="Z3073">
            <v>0</v>
          </cell>
          <cell r="AA3073">
            <v>0</v>
          </cell>
          <cell r="AB3073">
            <v>0</v>
          </cell>
          <cell r="AC3073">
            <v>0</v>
          </cell>
          <cell r="AD3073">
            <v>0</v>
          </cell>
        </row>
        <row r="3074">
          <cell r="B3074" t="str">
            <v>CITY OF SHELTON-UNREGULATEDCOMMERCIAL RECYCLER2YDOCCEX</v>
          </cell>
          <cell r="J3074" t="str">
            <v>R2YDOCCEX</v>
          </cell>
          <cell r="K3074" t="str">
            <v>2YD OCC-EXTRA CONTAINER</v>
          </cell>
          <cell r="S3074">
            <v>0</v>
          </cell>
          <cell r="T3074">
            <v>0</v>
          </cell>
          <cell r="U3074">
            <v>0</v>
          </cell>
          <cell r="V3074">
            <v>0</v>
          </cell>
          <cell r="W3074">
            <v>0</v>
          </cell>
          <cell r="X3074">
            <v>355.32</v>
          </cell>
          <cell r="Y3074">
            <v>0</v>
          </cell>
          <cell r="Z3074">
            <v>0</v>
          </cell>
          <cell r="AA3074">
            <v>0</v>
          </cell>
          <cell r="AB3074">
            <v>0</v>
          </cell>
          <cell r="AC3074">
            <v>0</v>
          </cell>
          <cell r="AD3074">
            <v>0</v>
          </cell>
        </row>
        <row r="3075">
          <cell r="B3075" t="str">
            <v>CITY OF SHELTON-UNREGULATEDCOMMERCIAL RECYCLER2YDOCCM</v>
          </cell>
          <cell r="J3075" t="str">
            <v>R2YDOCCM</v>
          </cell>
          <cell r="K3075" t="str">
            <v>2YD OCC-MNTHLY</v>
          </cell>
          <cell r="S3075">
            <v>0</v>
          </cell>
          <cell r="T3075">
            <v>0</v>
          </cell>
          <cell r="U3075">
            <v>0</v>
          </cell>
          <cell r="V3075">
            <v>0</v>
          </cell>
          <cell r="W3075">
            <v>0</v>
          </cell>
          <cell r="X3075">
            <v>469.04</v>
          </cell>
          <cell r="Y3075">
            <v>0</v>
          </cell>
          <cell r="Z3075">
            <v>0</v>
          </cell>
          <cell r="AA3075">
            <v>0</v>
          </cell>
          <cell r="AB3075">
            <v>0</v>
          </cell>
          <cell r="AC3075">
            <v>0</v>
          </cell>
          <cell r="AD3075">
            <v>0</v>
          </cell>
        </row>
        <row r="3076">
          <cell r="B3076" t="str">
            <v>CITY OF SHELTON-UNREGULATEDCOMMERCIAL RECYCLER2YDOCCW</v>
          </cell>
          <cell r="J3076" t="str">
            <v>R2YDOCCW</v>
          </cell>
          <cell r="K3076" t="str">
            <v>2YD OCC-WEEKLY</v>
          </cell>
          <cell r="S3076">
            <v>0</v>
          </cell>
          <cell r="T3076">
            <v>0</v>
          </cell>
          <cell r="U3076">
            <v>0</v>
          </cell>
          <cell r="V3076">
            <v>0</v>
          </cell>
          <cell r="W3076">
            <v>0</v>
          </cell>
          <cell r="X3076">
            <v>5166.72</v>
          </cell>
          <cell r="Y3076">
            <v>0</v>
          </cell>
          <cell r="Z3076">
            <v>0</v>
          </cell>
          <cell r="AA3076">
            <v>0</v>
          </cell>
          <cell r="AB3076">
            <v>0</v>
          </cell>
          <cell r="AC3076">
            <v>0</v>
          </cell>
          <cell r="AD3076">
            <v>0</v>
          </cell>
        </row>
        <row r="3077">
          <cell r="B3077" t="str">
            <v>CITY OF SHELTON-UNREGULATEDCOMMERCIAL RECYCLERECYLOCK</v>
          </cell>
          <cell r="J3077" t="str">
            <v>RECYLOCK</v>
          </cell>
          <cell r="K3077" t="str">
            <v>LOCK/UNLOCK RECYCLING</v>
          </cell>
          <cell r="S3077">
            <v>0</v>
          </cell>
          <cell r="T3077">
            <v>0</v>
          </cell>
          <cell r="U3077">
            <v>0</v>
          </cell>
          <cell r="V3077">
            <v>0</v>
          </cell>
          <cell r="W3077">
            <v>0</v>
          </cell>
          <cell r="X3077">
            <v>25.3</v>
          </cell>
          <cell r="Y3077">
            <v>0</v>
          </cell>
          <cell r="Z3077">
            <v>0</v>
          </cell>
          <cell r="AA3077">
            <v>0</v>
          </cell>
          <cell r="AB3077">
            <v>0</v>
          </cell>
          <cell r="AC3077">
            <v>0</v>
          </cell>
          <cell r="AD3077">
            <v>0</v>
          </cell>
        </row>
        <row r="3078">
          <cell r="B3078" t="str">
            <v>CITY OF SHELTON-UNREGULATEDCOMMERCIAL RECYCLEWLKNRECY</v>
          </cell>
          <cell r="J3078" t="str">
            <v>WLKNRECY</v>
          </cell>
          <cell r="K3078" t="str">
            <v>WALK IN RECYCLE</v>
          </cell>
          <cell r="S3078">
            <v>0</v>
          </cell>
          <cell r="T3078">
            <v>0</v>
          </cell>
          <cell r="U3078">
            <v>0</v>
          </cell>
          <cell r="V3078">
            <v>0</v>
          </cell>
          <cell r="W3078">
            <v>0</v>
          </cell>
          <cell r="X3078">
            <v>5.32</v>
          </cell>
          <cell r="Y3078">
            <v>0</v>
          </cell>
          <cell r="Z3078">
            <v>0</v>
          </cell>
          <cell r="AA3078">
            <v>0</v>
          </cell>
          <cell r="AB3078">
            <v>0</v>
          </cell>
          <cell r="AC3078">
            <v>0</v>
          </cell>
          <cell r="AD3078">
            <v>0</v>
          </cell>
        </row>
        <row r="3079">
          <cell r="B3079" t="str">
            <v>CITY OF SHELTON-UNREGULATEDCOMMERCIAL RECYCLE96CRCOGOC</v>
          </cell>
          <cell r="J3079" t="str">
            <v>96CRCOGOC</v>
          </cell>
          <cell r="K3079" t="str">
            <v>96 COMMINGLE WGON CALL</v>
          </cell>
          <cell r="S3079">
            <v>0</v>
          </cell>
          <cell r="T3079">
            <v>0</v>
          </cell>
          <cell r="U3079">
            <v>0</v>
          </cell>
          <cell r="V3079">
            <v>0</v>
          </cell>
          <cell r="W3079">
            <v>0</v>
          </cell>
          <cell r="X3079">
            <v>116.69</v>
          </cell>
          <cell r="Y3079">
            <v>0</v>
          </cell>
          <cell r="Z3079">
            <v>0</v>
          </cell>
          <cell r="AA3079">
            <v>0</v>
          </cell>
          <cell r="AB3079">
            <v>0</v>
          </cell>
          <cell r="AC3079">
            <v>0</v>
          </cell>
          <cell r="AD3079">
            <v>0</v>
          </cell>
        </row>
        <row r="3080">
          <cell r="B3080" t="str">
            <v>CITY OF SHELTON-UNREGULATEDCOMMERCIAL RECYCLE96CRCONGOC</v>
          </cell>
          <cell r="J3080" t="str">
            <v>96CRCONGOC</v>
          </cell>
          <cell r="K3080" t="str">
            <v>96 COMMINGLE NGON CALL</v>
          </cell>
          <cell r="S3080">
            <v>0</v>
          </cell>
          <cell r="T3080">
            <v>0</v>
          </cell>
          <cell r="U3080">
            <v>0</v>
          </cell>
          <cell r="V3080">
            <v>0</v>
          </cell>
          <cell r="W3080">
            <v>0</v>
          </cell>
          <cell r="X3080">
            <v>333.4</v>
          </cell>
          <cell r="Y3080">
            <v>0</v>
          </cell>
          <cell r="Z3080">
            <v>0</v>
          </cell>
          <cell r="AA3080">
            <v>0</v>
          </cell>
          <cell r="AB3080">
            <v>0</v>
          </cell>
          <cell r="AC3080">
            <v>0</v>
          </cell>
          <cell r="AD3080">
            <v>0</v>
          </cell>
        </row>
        <row r="3081">
          <cell r="B3081" t="str">
            <v>CITY OF SHELTON-UNREGULATEDCOMMERCIAL RECYCLE96CRCONGW1</v>
          </cell>
          <cell r="J3081" t="str">
            <v>96CRCONGW1</v>
          </cell>
          <cell r="K3081" t="str">
            <v>96 COMMINGLE NG-WEEKLY</v>
          </cell>
          <cell r="S3081">
            <v>0</v>
          </cell>
          <cell r="T3081">
            <v>0</v>
          </cell>
          <cell r="U3081">
            <v>0</v>
          </cell>
          <cell r="V3081">
            <v>0</v>
          </cell>
          <cell r="W3081">
            <v>0</v>
          </cell>
          <cell r="X3081">
            <v>-914.56</v>
          </cell>
          <cell r="Y3081">
            <v>0</v>
          </cell>
          <cell r="Z3081">
            <v>0</v>
          </cell>
          <cell r="AA3081">
            <v>0</v>
          </cell>
          <cell r="AB3081">
            <v>0</v>
          </cell>
          <cell r="AC3081">
            <v>0</v>
          </cell>
          <cell r="AD3081">
            <v>0</v>
          </cell>
        </row>
        <row r="3082">
          <cell r="B3082" t="str">
            <v>CITY OF SHELTON-UNREGULATEDCOMMERCIAL RECYCLER2YDOCCOC</v>
          </cell>
          <cell r="J3082" t="str">
            <v>R2YDOCCOC</v>
          </cell>
          <cell r="K3082" t="str">
            <v>2YD OCC-ON CALL</v>
          </cell>
          <cell r="S3082">
            <v>0</v>
          </cell>
          <cell r="T3082">
            <v>0</v>
          </cell>
          <cell r="U3082">
            <v>0</v>
          </cell>
          <cell r="V3082">
            <v>0</v>
          </cell>
          <cell r="W3082">
            <v>0</v>
          </cell>
          <cell r="X3082">
            <v>36.08</v>
          </cell>
          <cell r="Y3082">
            <v>0</v>
          </cell>
          <cell r="Z3082">
            <v>0</v>
          </cell>
          <cell r="AA3082">
            <v>0</v>
          </cell>
          <cell r="AB3082">
            <v>0</v>
          </cell>
          <cell r="AC3082">
            <v>0</v>
          </cell>
          <cell r="AD3082">
            <v>0</v>
          </cell>
        </row>
        <row r="3083">
          <cell r="B3083" t="str">
            <v>CITY OF SHELTON-UNREGULATEDCOMMERCIAL RECYCLERECYLOCK</v>
          </cell>
          <cell r="J3083" t="str">
            <v>RECYLOCK</v>
          </cell>
          <cell r="K3083" t="str">
            <v>LOCK/UNLOCK RECYCLING</v>
          </cell>
          <cell r="S3083">
            <v>0</v>
          </cell>
          <cell r="T3083">
            <v>0</v>
          </cell>
          <cell r="U3083">
            <v>0</v>
          </cell>
          <cell r="V3083">
            <v>0</v>
          </cell>
          <cell r="W3083">
            <v>0</v>
          </cell>
          <cell r="X3083">
            <v>30.36</v>
          </cell>
          <cell r="Y3083">
            <v>0</v>
          </cell>
          <cell r="Z3083">
            <v>0</v>
          </cell>
          <cell r="AA3083">
            <v>0</v>
          </cell>
          <cell r="AB3083">
            <v>0</v>
          </cell>
          <cell r="AC3083">
            <v>0</v>
          </cell>
          <cell r="AD3083">
            <v>0</v>
          </cell>
        </row>
        <row r="3084">
          <cell r="B3084" t="str">
            <v>CITY OF SHELTON-UNREGULATEDCOMMERCIAL RECYCLEROLLOUTOCC</v>
          </cell>
          <cell r="J3084" t="str">
            <v>ROLLOUTOCC</v>
          </cell>
          <cell r="K3084" t="str">
            <v>ROLL OUT FEE - RECYCLE</v>
          </cell>
          <cell r="S3084">
            <v>0</v>
          </cell>
          <cell r="T3084">
            <v>0</v>
          </cell>
          <cell r="U3084">
            <v>0</v>
          </cell>
          <cell r="V3084">
            <v>0</v>
          </cell>
          <cell r="W3084">
            <v>0</v>
          </cell>
          <cell r="X3084">
            <v>223.2</v>
          </cell>
          <cell r="Y3084">
            <v>0</v>
          </cell>
          <cell r="Z3084">
            <v>0</v>
          </cell>
          <cell r="AA3084">
            <v>0</v>
          </cell>
          <cell r="AB3084">
            <v>0</v>
          </cell>
          <cell r="AC3084">
            <v>0</v>
          </cell>
          <cell r="AD3084">
            <v>0</v>
          </cell>
        </row>
        <row r="3085">
          <cell r="B3085" t="str">
            <v>CITY OF SHELTON-UNREGULATEDCOMMERCIAL RECYCLEWLKNRECY</v>
          </cell>
          <cell r="J3085" t="str">
            <v>WLKNRECY</v>
          </cell>
          <cell r="K3085" t="str">
            <v>WALK IN RECYCLE</v>
          </cell>
          <cell r="S3085">
            <v>0</v>
          </cell>
          <cell r="T3085">
            <v>0</v>
          </cell>
          <cell r="U3085">
            <v>0</v>
          </cell>
          <cell r="V3085">
            <v>0</v>
          </cell>
          <cell r="W3085">
            <v>0</v>
          </cell>
          <cell r="X3085">
            <v>127.68</v>
          </cell>
          <cell r="Y3085">
            <v>0</v>
          </cell>
          <cell r="Z3085">
            <v>0</v>
          </cell>
          <cell r="AA3085">
            <v>0</v>
          </cell>
          <cell r="AB3085">
            <v>0</v>
          </cell>
          <cell r="AC3085">
            <v>0</v>
          </cell>
          <cell r="AD3085">
            <v>0</v>
          </cell>
        </row>
        <row r="3086">
          <cell r="B3086" t="str">
            <v>CITY OF SHELTON-UNREGULATEDPAYMENTSCC-KOL</v>
          </cell>
          <cell r="J3086" t="str">
            <v>CC-KOL</v>
          </cell>
          <cell r="K3086" t="str">
            <v>ONLINE PAYMENT-CC</v>
          </cell>
          <cell r="S3086">
            <v>0</v>
          </cell>
          <cell r="T3086">
            <v>0</v>
          </cell>
          <cell r="U3086">
            <v>0</v>
          </cell>
          <cell r="V3086">
            <v>0</v>
          </cell>
          <cell r="W3086">
            <v>0</v>
          </cell>
          <cell r="X3086">
            <v>-3238.49</v>
          </cell>
          <cell r="Y3086">
            <v>0</v>
          </cell>
          <cell r="Z3086">
            <v>0</v>
          </cell>
          <cell r="AA3086">
            <v>0</v>
          </cell>
          <cell r="AB3086">
            <v>0</v>
          </cell>
          <cell r="AC3086">
            <v>0</v>
          </cell>
          <cell r="AD3086">
            <v>0</v>
          </cell>
        </row>
        <row r="3087">
          <cell r="B3087" t="str">
            <v>CITY OF SHELTON-UNREGULATEDPAYMENTSPAY</v>
          </cell>
          <cell r="J3087" t="str">
            <v>PAY</v>
          </cell>
          <cell r="K3087" t="str">
            <v>PAYMENT-THANK YOU!</v>
          </cell>
          <cell r="S3087">
            <v>0</v>
          </cell>
          <cell r="T3087">
            <v>0</v>
          </cell>
          <cell r="U3087">
            <v>0</v>
          </cell>
          <cell r="V3087">
            <v>0</v>
          </cell>
          <cell r="W3087">
            <v>0</v>
          </cell>
          <cell r="X3087">
            <v>-5930.08</v>
          </cell>
          <cell r="Y3087">
            <v>0</v>
          </cell>
          <cell r="Z3087">
            <v>0</v>
          </cell>
          <cell r="AA3087">
            <v>0</v>
          </cell>
          <cell r="AB3087">
            <v>0</v>
          </cell>
          <cell r="AC3087">
            <v>0</v>
          </cell>
          <cell r="AD3087">
            <v>0</v>
          </cell>
        </row>
        <row r="3088">
          <cell r="B3088" t="str">
            <v>CITY OF SHELTON-UNREGULATEDPAYMENTSPAY EFT</v>
          </cell>
          <cell r="J3088" t="str">
            <v>PAY EFT</v>
          </cell>
          <cell r="K3088" t="str">
            <v>ELECTRONIC PAYMENT</v>
          </cell>
          <cell r="S3088">
            <v>0</v>
          </cell>
          <cell r="T3088">
            <v>0</v>
          </cell>
          <cell r="U3088">
            <v>0</v>
          </cell>
          <cell r="V3088">
            <v>0</v>
          </cell>
          <cell r="W3088">
            <v>0</v>
          </cell>
          <cell r="X3088">
            <v>-183.02</v>
          </cell>
          <cell r="Y3088">
            <v>0</v>
          </cell>
          <cell r="Z3088">
            <v>0</v>
          </cell>
          <cell r="AA3088">
            <v>0</v>
          </cell>
          <cell r="AB3088">
            <v>0</v>
          </cell>
          <cell r="AC3088">
            <v>0</v>
          </cell>
          <cell r="AD3088">
            <v>0</v>
          </cell>
        </row>
        <row r="3089">
          <cell r="B3089" t="str">
            <v>CITY OF SHELTON-UNREGULATEDPAYMENTSPAY ICT</v>
          </cell>
          <cell r="J3089" t="str">
            <v>PAY ICT</v>
          </cell>
          <cell r="K3089" t="str">
            <v>I/C PAYMENT THANK YOU!</v>
          </cell>
          <cell r="S3089">
            <v>0</v>
          </cell>
          <cell r="T3089">
            <v>0</v>
          </cell>
          <cell r="U3089">
            <v>0</v>
          </cell>
          <cell r="V3089">
            <v>0</v>
          </cell>
          <cell r="W3089">
            <v>0</v>
          </cell>
          <cell r="X3089">
            <v>-164.74</v>
          </cell>
          <cell r="Y3089">
            <v>0</v>
          </cell>
          <cell r="Z3089">
            <v>0</v>
          </cell>
          <cell r="AA3089">
            <v>0</v>
          </cell>
          <cell r="AB3089">
            <v>0</v>
          </cell>
          <cell r="AC3089">
            <v>0</v>
          </cell>
          <cell r="AD3089">
            <v>0</v>
          </cell>
        </row>
        <row r="3090">
          <cell r="B3090" t="str">
            <v>CITY OF SHELTON-UNREGULATEDPAYMENTSPAY-CFREE</v>
          </cell>
          <cell r="J3090" t="str">
            <v>PAY-CFREE</v>
          </cell>
          <cell r="K3090" t="str">
            <v>PAYMENT-THANK YOU</v>
          </cell>
          <cell r="S3090">
            <v>0</v>
          </cell>
          <cell r="T3090">
            <v>0</v>
          </cell>
          <cell r="U3090">
            <v>0</v>
          </cell>
          <cell r="V3090">
            <v>0</v>
          </cell>
          <cell r="W3090">
            <v>0</v>
          </cell>
          <cell r="X3090">
            <v>-119.47</v>
          </cell>
          <cell r="Y3090">
            <v>0</v>
          </cell>
          <cell r="Z3090">
            <v>0</v>
          </cell>
          <cell r="AA3090">
            <v>0</v>
          </cell>
          <cell r="AB3090">
            <v>0</v>
          </cell>
          <cell r="AC3090">
            <v>0</v>
          </cell>
          <cell r="AD3090">
            <v>0</v>
          </cell>
        </row>
        <row r="3091">
          <cell r="B3091" t="str">
            <v>CITY OF SHELTON-UNREGULATEDPAYMENTSPAY-KOL</v>
          </cell>
          <cell r="J3091" t="str">
            <v>PAY-KOL</v>
          </cell>
          <cell r="K3091" t="str">
            <v>PAYMENT-THANK YOU - OL</v>
          </cell>
          <cell r="S3091">
            <v>0</v>
          </cell>
          <cell r="T3091">
            <v>0</v>
          </cell>
          <cell r="U3091">
            <v>0</v>
          </cell>
          <cell r="V3091">
            <v>0</v>
          </cell>
          <cell r="W3091">
            <v>0</v>
          </cell>
          <cell r="X3091">
            <v>-655.57</v>
          </cell>
          <cell r="Y3091">
            <v>0</v>
          </cell>
          <cell r="Z3091">
            <v>0</v>
          </cell>
          <cell r="AA3091">
            <v>0</v>
          </cell>
          <cell r="AB3091">
            <v>0</v>
          </cell>
          <cell r="AC3091">
            <v>0</v>
          </cell>
          <cell r="AD3091">
            <v>0</v>
          </cell>
        </row>
        <row r="3092">
          <cell r="B3092" t="str">
            <v>CITY OF SHELTON-UNREGULATEDPAYMENTSPAY-NATL</v>
          </cell>
          <cell r="J3092" t="str">
            <v>PAY-NATL</v>
          </cell>
          <cell r="K3092" t="str">
            <v>PAYMENT THANK YOU</v>
          </cell>
          <cell r="S3092">
            <v>0</v>
          </cell>
          <cell r="T3092">
            <v>0</v>
          </cell>
          <cell r="U3092">
            <v>0</v>
          </cell>
          <cell r="V3092">
            <v>0</v>
          </cell>
          <cell r="W3092">
            <v>0</v>
          </cell>
          <cell r="X3092">
            <v>-166.01</v>
          </cell>
          <cell r="Y3092">
            <v>0</v>
          </cell>
          <cell r="Z3092">
            <v>0</v>
          </cell>
          <cell r="AA3092">
            <v>0</v>
          </cell>
          <cell r="AB3092">
            <v>0</v>
          </cell>
          <cell r="AC3092">
            <v>0</v>
          </cell>
          <cell r="AD3092">
            <v>0</v>
          </cell>
        </row>
        <row r="3093">
          <cell r="B3093" t="str">
            <v>CITY OF SHELTON-UNREGULATEDPAYMENTSPAY-OAK</v>
          </cell>
          <cell r="J3093" t="str">
            <v>PAY-OAK</v>
          </cell>
          <cell r="K3093" t="str">
            <v>OAKLEAF PAYMENT</v>
          </cell>
          <cell r="S3093">
            <v>0</v>
          </cell>
          <cell r="T3093">
            <v>0</v>
          </cell>
          <cell r="U3093">
            <v>0</v>
          </cell>
          <cell r="V3093">
            <v>0</v>
          </cell>
          <cell r="W3093">
            <v>0</v>
          </cell>
          <cell r="X3093">
            <v>-56.29</v>
          </cell>
          <cell r="Y3093">
            <v>0</v>
          </cell>
          <cell r="Z3093">
            <v>0</v>
          </cell>
          <cell r="AA3093">
            <v>0</v>
          </cell>
          <cell r="AB3093">
            <v>0</v>
          </cell>
          <cell r="AC3093">
            <v>0</v>
          </cell>
          <cell r="AD3093">
            <v>0</v>
          </cell>
        </row>
        <row r="3094">
          <cell r="B3094" t="str">
            <v>CITY OF SHELTON-UNREGULATEDPAYMENTSPAY-RPPS</v>
          </cell>
          <cell r="J3094" t="str">
            <v>PAY-RPPS</v>
          </cell>
          <cell r="K3094" t="str">
            <v>RPSS PAYMENT</v>
          </cell>
          <cell r="S3094">
            <v>0</v>
          </cell>
          <cell r="T3094">
            <v>0</v>
          </cell>
          <cell r="U3094">
            <v>0</v>
          </cell>
          <cell r="V3094">
            <v>0</v>
          </cell>
          <cell r="W3094">
            <v>0</v>
          </cell>
          <cell r="X3094">
            <v>-57.73</v>
          </cell>
          <cell r="Y3094">
            <v>0</v>
          </cell>
          <cell r="Z3094">
            <v>0</v>
          </cell>
          <cell r="AA3094">
            <v>0</v>
          </cell>
          <cell r="AB3094">
            <v>0</v>
          </cell>
          <cell r="AC3094">
            <v>0</v>
          </cell>
          <cell r="AD3094">
            <v>0</v>
          </cell>
        </row>
        <row r="3095">
          <cell r="B3095" t="str">
            <v>CITY OF SHELTON-UNREGULATEDPAYMENTSPAYL</v>
          </cell>
          <cell r="J3095" t="str">
            <v>PAYL</v>
          </cell>
          <cell r="K3095" t="str">
            <v>PAYMENT-THANK YOU!</v>
          </cell>
          <cell r="S3095">
            <v>0</v>
          </cell>
          <cell r="T3095">
            <v>0</v>
          </cell>
          <cell r="U3095">
            <v>0</v>
          </cell>
          <cell r="V3095">
            <v>0</v>
          </cell>
          <cell r="W3095">
            <v>0</v>
          </cell>
          <cell r="X3095">
            <v>-5980.82</v>
          </cell>
          <cell r="Y3095">
            <v>0</v>
          </cell>
          <cell r="Z3095">
            <v>0</v>
          </cell>
          <cell r="AA3095">
            <v>0</v>
          </cell>
          <cell r="AB3095">
            <v>0</v>
          </cell>
          <cell r="AC3095">
            <v>0</v>
          </cell>
          <cell r="AD3095">
            <v>0</v>
          </cell>
        </row>
        <row r="3096">
          <cell r="B3096" t="str">
            <v>CITY OF SHELTON-UNREGULATEDPAYMENTSPAYMET</v>
          </cell>
          <cell r="J3096" t="str">
            <v>PAYMET</v>
          </cell>
          <cell r="K3096" t="str">
            <v>METAVANTE ONLINE PAYMENT</v>
          </cell>
          <cell r="S3096">
            <v>0</v>
          </cell>
          <cell r="T3096">
            <v>0</v>
          </cell>
          <cell r="U3096">
            <v>0</v>
          </cell>
          <cell r="V3096">
            <v>0</v>
          </cell>
          <cell r="W3096">
            <v>0</v>
          </cell>
          <cell r="X3096">
            <v>-158.19</v>
          </cell>
          <cell r="Y3096">
            <v>0</v>
          </cell>
          <cell r="Z3096">
            <v>0</v>
          </cell>
          <cell r="AA3096">
            <v>0</v>
          </cell>
          <cell r="AB3096">
            <v>0</v>
          </cell>
          <cell r="AC3096">
            <v>0</v>
          </cell>
          <cell r="AD3096">
            <v>0</v>
          </cell>
        </row>
        <row r="3097">
          <cell r="B3097" t="str">
            <v>CITY OF SHELTON-UNREGULATEDROLLOFFRORENT10DRECY</v>
          </cell>
          <cell r="J3097" t="str">
            <v>RORENT10DRECY</v>
          </cell>
          <cell r="K3097" t="str">
            <v>ROLL OFF RENT DAILY-RECYL</v>
          </cell>
          <cell r="S3097">
            <v>0</v>
          </cell>
          <cell r="T3097">
            <v>0</v>
          </cell>
          <cell r="U3097">
            <v>0</v>
          </cell>
          <cell r="V3097">
            <v>0</v>
          </cell>
          <cell r="W3097">
            <v>0</v>
          </cell>
          <cell r="X3097">
            <v>27.9</v>
          </cell>
          <cell r="Y3097">
            <v>0</v>
          </cell>
          <cell r="Z3097">
            <v>0</v>
          </cell>
          <cell r="AA3097">
            <v>0</v>
          </cell>
          <cell r="AB3097">
            <v>0</v>
          </cell>
          <cell r="AC3097">
            <v>0</v>
          </cell>
          <cell r="AD3097">
            <v>0</v>
          </cell>
        </row>
        <row r="3098">
          <cell r="B3098" t="str">
            <v>CITY OF SHELTON-UNREGULATEDROLLOFFDISPORGANIC</v>
          </cell>
          <cell r="J3098" t="str">
            <v>DISPORGANIC</v>
          </cell>
          <cell r="K3098" t="str">
            <v xml:space="preserve">DISPOSAL ORGANIC </v>
          </cell>
          <cell r="S3098">
            <v>0</v>
          </cell>
          <cell r="T3098">
            <v>0</v>
          </cell>
          <cell r="U3098">
            <v>0</v>
          </cell>
          <cell r="V3098">
            <v>0</v>
          </cell>
          <cell r="W3098">
            <v>0</v>
          </cell>
          <cell r="X3098">
            <v>238.11</v>
          </cell>
          <cell r="Y3098">
            <v>0</v>
          </cell>
          <cell r="Z3098">
            <v>0</v>
          </cell>
          <cell r="AA3098">
            <v>0</v>
          </cell>
          <cell r="AB3098">
            <v>0</v>
          </cell>
          <cell r="AC3098">
            <v>0</v>
          </cell>
          <cell r="AD3098">
            <v>0</v>
          </cell>
        </row>
        <row r="3099">
          <cell r="B3099" t="str">
            <v>CITY OF SHELTON-UNREGULATEDROLLOFFRECYHAUL</v>
          </cell>
          <cell r="J3099" t="str">
            <v>RECYHAUL</v>
          </cell>
          <cell r="K3099" t="str">
            <v>ROLL OFF RECYCLE HAUL</v>
          </cell>
          <cell r="S3099">
            <v>0</v>
          </cell>
          <cell r="T3099">
            <v>0</v>
          </cell>
          <cell r="U3099">
            <v>0</v>
          </cell>
          <cell r="V3099">
            <v>0</v>
          </cell>
          <cell r="W3099">
            <v>0</v>
          </cell>
          <cell r="X3099">
            <v>779.84</v>
          </cell>
          <cell r="Y3099">
            <v>0</v>
          </cell>
          <cell r="Z3099">
            <v>0</v>
          </cell>
          <cell r="AA3099">
            <v>0</v>
          </cell>
          <cell r="AB3099">
            <v>0</v>
          </cell>
          <cell r="AC3099">
            <v>0</v>
          </cell>
          <cell r="AD3099">
            <v>0</v>
          </cell>
        </row>
        <row r="3100">
          <cell r="B3100" t="str">
            <v>CITY OF SHELTON-UNREGULATEDROLLOFFRODELRECY</v>
          </cell>
          <cell r="J3100" t="str">
            <v>RODELRECY</v>
          </cell>
          <cell r="K3100" t="str">
            <v>ROLL OFF DELIVER-RECYCLE</v>
          </cell>
          <cell r="S3100">
            <v>0</v>
          </cell>
          <cell r="T3100">
            <v>0</v>
          </cell>
          <cell r="U3100">
            <v>0</v>
          </cell>
          <cell r="V3100">
            <v>0</v>
          </cell>
          <cell r="W3100">
            <v>0</v>
          </cell>
          <cell r="X3100">
            <v>155.91999999999999</v>
          </cell>
          <cell r="Y3100">
            <v>0</v>
          </cell>
          <cell r="Z3100">
            <v>0</v>
          </cell>
          <cell r="AA3100">
            <v>0</v>
          </cell>
          <cell r="AB3100">
            <v>0</v>
          </cell>
          <cell r="AC3100">
            <v>0</v>
          </cell>
          <cell r="AD3100">
            <v>0</v>
          </cell>
        </row>
        <row r="3101">
          <cell r="B3101" t="str">
            <v>CITY OF SHELTON-UNREGULATEDROLLOFFROMILERECY</v>
          </cell>
          <cell r="J3101" t="str">
            <v>ROMILERECY</v>
          </cell>
          <cell r="K3101" t="str">
            <v>ROLL OFF MILEAGE RECYCLE</v>
          </cell>
          <cell r="S3101">
            <v>0</v>
          </cell>
          <cell r="T3101">
            <v>0</v>
          </cell>
          <cell r="U3101">
            <v>0</v>
          </cell>
          <cell r="V3101">
            <v>0</v>
          </cell>
          <cell r="W3101">
            <v>0</v>
          </cell>
          <cell r="X3101">
            <v>699.84</v>
          </cell>
          <cell r="Y3101">
            <v>0</v>
          </cell>
          <cell r="Z3101">
            <v>0</v>
          </cell>
          <cell r="AA3101">
            <v>0</v>
          </cell>
          <cell r="AB3101">
            <v>0</v>
          </cell>
          <cell r="AC3101">
            <v>0</v>
          </cell>
          <cell r="AD3101">
            <v>0</v>
          </cell>
        </row>
        <row r="3102">
          <cell r="B3102" t="str">
            <v>CITY OF SHELTON-UNREGULATEDSURCFUEL-RECY MASON</v>
          </cell>
          <cell r="J3102" t="str">
            <v>FUEL-RECY MASON</v>
          </cell>
          <cell r="K3102" t="str">
            <v>FUEL &amp; MATERIAL SURCHARGE</v>
          </cell>
          <cell r="S3102">
            <v>0</v>
          </cell>
          <cell r="T3102">
            <v>0</v>
          </cell>
          <cell r="U3102">
            <v>0</v>
          </cell>
          <cell r="V3102">
            <v>0</v>
          </cell>
          <cell r="W3102">
            <v>0</v>
          </cell>
          <cell r="X3102">
            <v>0</v>
          </cell>
          <cell r="Y3102">
            <v>0</v>
          </cell>
          <cell r="Z3102">
            <v>0</v>
          </cell>
          <cell r="AA3102">
            <v>0</v>
          </cell>
          <cell r="AB3102">
            <v>0</v>
          </cell>
          <cell r="AC3102">
            <v>0</v>
          </cell>
          <cell r="AD3102">
            <v>0</v>
          </cell>
        </row>
        <row r="3103">
          <cell r="B3103" t="str">
            <v>CITY OF SHELTON-UNREGULATEDSURCFUEL-RECY MASON</v>
          </cell>
          <cell r="J3103" t="str">
            <v>FUEL-RECY MASON</v>
          </cell>
          <cell r="K3103" t="str">
            <v>FUEL &amp; MATERIAL SURCHARGE</v>
          </cell>
          <cell r="S3103">
            <v>0</v>
          </cell>
          <cell r="T3103">
            <v>0</v>
          </cell>
          <cell r="U3103">
            <v>0</v>
          </cell>
          <cell r="V3103">
            <v>0</v>
          </cell>
          <cell r="W3103">
            <v>0</v>
          </cell>
          <cell r="X3103">
            <v>0</v>
          </cell>
          <cell r="Y3103">
            <v>0</v>
          </cell>
          <cell r="Z3103">
            <v>0</v>
          </cell>
          <cell r="AA3103">
            <v>0</v>
          </cell>
          <cell r="AB3103">
            <v>0</v>
          </cell>
          <cell r="AC3103">
            <v>0</v>
          </cell>
          <cell r="AD3103">
            <v>0</v>
          </cell>
        </row>
        <row r="3104">
          <cell r="B3104" t="str">
            <v>CITY OF SHELTON-UNREGULATEDSURCFUEL-RO MASON</v>
          </cell>
          <cell r="J3104" t="str">
            <v>FUEL-RO MASON</v>
          </cell>
          <cell r="K3104" t="str">
            <v>FUEL &amp; MATERIAL SURCHARGE</v>
          </cell>
          <cell r="S3104">
            <v>0</v>
          </cell>
          <cell r="T3104">
            <v>0</v>
          </cell>
          <cell r="U3104">
            <v>0</v>
          </cell>
          <cell r="V3104">
            <v>0</v>
          </cell>
          <cell r="W3104">
            <v>0</v>
          </cell>
          <cell r="X3104">
            <v>0</v>
          </cell>
          <cell r="Y3104">
            <v>0</v>
          </cell>
          <cell r="Z3104">
            <v>0</v>
          </cell>
          <cell r="AA3104">
            <v>0</v>
          </cell>
          <cell r="AB3104">
            <v>0</v>
          </cell>
          <cell r="AC3104">
            <v>0</v>
          </cell>
          <cell r="AD3104">
            <v>0</v>
          </cell>
        </row>
        <row r="3105">
          <cell r="B3105" t="str">
            <v>CITY OF SHELTON-UNREGULATEDTAXESSALES TAX</v>
          </cell>
          <cell r="J3105" t="str">
            <v>SALES TAX</v>
          </cell>
          <cell r="K3105" t="str">
            <v>8.5% Sales Tax</v>
          </cell>
          <cell r="S3105">
            <v>0</v>
          </cell>
          <cell r="T3105">
            <v>0</v>
          </cell>
          <cell r="U3105">
            <v>0</v>
          </cell>
          <cell r="V3105">
            <v>0</v>
          </cell>
          <cell r="W3105">
            <v>0</v>
          </cell>
          <cell r="X3105">
            <v>15.64</v>
          </cell>
          <cell r="Y3105">
            <v>0</v>
          </cell>
          <cell r="Z3105">
            <v>0</v>
          </cell>
          <cell r="AA3105">
            <v>0</v>
          </cell>
          <cell r="AB3105">
            <v>0</v>
          </cell>
          <cell r="AC3105">
            <v>0</v>
          </cell>
          <cell r="AD3105">
            <v>0</v>
          </cell>
        </row>
        <row r="3106">
          <cell r="B3106" t="str">
            <v>KITSAP CO -REGULATEDACCOUNTING ADJUSTMENTSMM</v>
          </cell>
          <cell r="J3106" t="str">
            <v>MM</v>
          </cell>
          <cell r="K3106" t="str">
            <v>MOVE MONEY</v>
          </cell>
          <cell r="S3106">
            <v>0</v>
          </cell>
          <cell r="T3106">
            <v>0</v>
          </cell>
          <cell r="U3106">
            <v>0</v>
          </cell>
          <cell r="V3106">
            <v>0</v>
          </cell>
          <cell r="W3106">
            <v>0</v>
          </cell>
          <cell r="X3106">
            <v>62.05</v>
          </cell>
          <cell r="Y3106">
            <v>0</v>
          </cell>
          <cell r="Z3106">
            <v>0</v>
          </cell>
          <cell r="AA3106">
            <v>0</v>
          </cell>
          <cell r="AB3106">
            <v>0</v>
          </cell>
          <cell r="AC3106">
            <v>0</v>
          </cell>
          <cell r="AD3106">
            <v>0</v>
          </cell>
        </row>
        <row r="3107">
          <cell r="B3107" t="str">
            <v>KITSAP CO -REGULATEDACCOUNTING ADJUSTMENTSFINCHG</v>
          </cell>
          <cell r="J3107" t="str">
            <v>FINCHG</v>
          </cell>
          <cell r="K3107" t="str">
            <v>LATE FEE</v>
          </cell>
          <cell r="S3107">
            <v>0</v>
          </cell>
          <cell r="T3107">
            <v>0</v>
          </cell>
          <cell r="U3107">
            <v>0</v>
          </cell>
          <cell r="V3107">
            <v>0</v>
          </cell>
          <cell r="W3107">
            <v>0</v>
          </cell>
          <cell r="X3107">
            <v>72.25</v>
          </cell>
          <cell r="Y3107">
            <v>0</v>
          </cell>
          <cell r="Z3107">
            <v>0</v>
          </cell>
          <cell r="AA3107">
            <v>0</v>
          </cell>
          <cell r="AB3107">
            <v>0</v>
          </cell>
          <cell r="AC3107">
            <v>0</v>
          </cell>
          <cell r="AD3107">
            <v>0</v>
          </cell>
        </row>
        <row r="3108">
          <cell r="B3108" t="str">
            <v>KITSAP CO -REGULATEDCOMMERCIAL  FRONTLOADWLKNRE1RECYMA</v>
          </cell>
          <cell r="J3108" t="str">
            <v>WLKNRE1RECYMA</v>
          </cell>
          <cell r="K3108" t="str">
            <v>WALK IN 5-25FT EOW-RECYCL</v>
          </cell>
          <cell r="S3108">
            <v>0</v>
          </cell>
          <cell r="T3108">
            <v>0</v>
          </cell>
          <cell r="U3108">
            <v>0</v>
          </cell>
          <cell r="V3108">
            <v>0</v>
          </cell>
          <cell r="W3108">
            <v>0</v>
          </cell>
          <cell r="X3108">
            <v>1.26</v>
          </cell>
          <cell r="Y3108">
            <v>0</v>
          </cell>
          <cell r="Z3108">
            <v>0</v>
          </cell>
          <cell r="AA3108">
            <v>0</v>
          </cell>
          <cell r="AB3108">
            <v>0</v>
          </cell>
          <cell r="AC3108">
            <v>0</v>
          </cell>
          <cell r="AD3108">
            <v>0</v>
          </cell>
        </row>
        <row r="3109">
          <cell r="B3109" t="str">
            <v>KITSAP CO -REGULATEDCOMMERCIAL  FRONTLOADWLKNRW2RECYMA</v>
          </cell>
          <cell r="J3109" t="str">
            <v>WLKNRW2RECYMA</v>
          </cell>
          <cell r="K3109" t="str">
            <v>WALK IN OVER 25 ADDITIONA</v>
          </cell>
          <cell r="S3109">
            <v>0</v>
          </cell>
          <cell r="T3109">
            <v>0</v>
          </cell>
          <cell r="U3109">
            <v>0</v>
          </cell>
          <cell r="V3109">
            <v>0</v>
          </cell>
          <cell r="W3109">
            <v>0</v>
          </cell>
          <cell r="X3109">
            <v>1.36</v>
          </cell>
          <cell r="Y3109">
            <v>0</v>
          </cell>
          <cell r="Z3109">
            <v>0</v>
          </cell>
          <cell r="AA3109">
            <v>0</v>
          </cell>
          <cell r="AB3109">
            <v>0</v>
          </cell>
          <cell r="AC3109">
            <v>0</v>
          </cell>
          <cell r="AD3109">
            <v>0</v>
          </cell>
        </row>
        <row r="3110">
          <cell r="B3110" t="str">
            <v>KITSAP CO -REGULATEDCOMMERCIAL - REARLOADR1.5YDEK</v>
          </cell>
          <cell r="J3110" t="str">
            <v>R1.5YDEK</v>
          </cell>
          <cell r="K3110" t="str">
            <v>1.5 YD 1X EOW</v>
          </cell>
          <cell r="S3110">
            <v>0</v>
          </cell>
          <cell r="T3110">
            <v>0</v>
          </cell>
          <cell r="U3110">
            <v>0</v>
          </cell>
          <cell r="V3110">
            <v>0</v>
          </cell>
          <cell r="W3110">
            <v>0</v>
          </cell>
          <cell r="X3110">
            <v>2402.62</v>
          </cell>
          <cell r="Y3110">
            <v>0</v>
          </cell>
          <cell r="Z3110">
            <v>0</v>
          </cell>
          <cell r="AA3110">
            <v>0</v>
          </cell>
          <cell r="AB3110">
            <v>0</v>
          </cell>
          <cell r="AC3110">
            <v>0</v>
          </cell>
          <cell r="AD3110">
            <v>0</v>
          </cell>
        </row>
        <row r="3111">
          <cell r="B3111" t="str">
            <v>KITSAP CO -REGULATEDCOMMERCIAL - REARLOADR1.5YDRENTM</v>
          </cell>
          <cell r="J3111" t="str">
            <v>R1.5YDRENTM</v>
          </cell>
          <cell r="K3111" t="str">
            <v>1.5YD CONTAINER RENT-MTH</v>
          </cell>
          <cell r="S3111">
            <v>0</v>
          </cell>
          <cell r="T3111">
            <v>0</v>
          </cell>
          <cell r="U3111">
            <v>0</v>
          </cell>
          <cell r="V3111">
            <v>0</v>
          </cell>
          <cell r="W3111">
            <v>0</v>
          </cell>
          <cell r="X3111">
            <v>994.07</v>
          </cell>
          <cell r="Y3111">
            <v>0</v>
          </cell>
          <cell r="Z3111">
            <v>0</v>
          </cell>
          <cell r="AA3111">
            <v>0</v>
          </cell>
          <cell r="AB3111">
            <v>0</v>
          </cell>
          <cell r="AC3111">
            <v>0</v>
          </cell>
          <cell r="AD3111">
            <v>0</v>
          </cell>
        </row>
        <row r="3112">
          <cell r="B3112" t="str">
            <v>KITSAP CO -REGULATEDCOMMERCIAL - REARLOADR1.5YDRENTT</v>
          </cell>
          <cell r="J3112" t="str">
            <v>R1.5YDRENTT</v>
          </cell>
          <cell r="K3112" t="str">
            <v>1.5YD TEMP CONTAINER RENT</v>
          </cell>
          <cell r="S3112">
            <v>0</v>
          </cell>
          <cell r="T3112">
            <v>0</v>
          </cell>
          <cell r="U3112">
            <v>0</v>
          </cell>
          <cell r="V3112">
            <v>0</v>
          </cell>
          <cell r="W3112">
            <v>0</v>
          </cell>
          <cell r="X3112">
            <v>15.9</v>
          </cell>
          <cell r="Y3112">
            <v>0</v>
          </cell>
          <cell r="Z3112">
            <v>0</v>
          </cell>
          <cell r="AA3112">
            <v>0</v>
          </cell>
          <cell r="AB3112">
            <v>0</v>
          </cell>
          <cell r="AC3112">
            <v>0</v>
          </cell>
          <cell r="AD3112">
            <v>0</v>
          </cell>
        </row>
        <row r="3113">
          <cell r="B3113" t="str">
            <v>KITSAP CO -REGULATEDCOMMERCIAL - REARLOADR1.5YDWK</v>
          </cell>
          <cell r="J3113" t="str">
            <v>R1.5YDWK</v>
          </cell>
          <cell r="K3113" t="str">
            <v>1.5 YD 1X WEEKLY</v>
          </cell>
          <cell r="S3113">
            <v>0</v>
          </cell>
          <cell r="T3113">
            <v>0</v>
          </cell>
          <cell r="U3113">
            <v>0</v>
          </cell>
          <cell r="V3113">
            <v>0</v>
          </cell>
          <cell r="W3113">
            <v>0</v>
          </cell>
          <cell r="X3113">
            <v>2797.08</v>
          </cell>
          <cell r="Y3113">
            <v>0</v>
          </cell>
          <cell r="Z3113">
            <v>0</v>
          </cell>
          <cell r="AA3113">
            <v>0</v>
          </cell>
          <cell r="AB3113">
            <v>0</v>
          </cell>
          <cell r="AC3113">
            <v>0</v>
          </cell>
          <cell r="AD3113">
            <v>0</v>
          </cell>
        </row>
        <row r="3114">
          <cell r="B3114" t="str">
            <v>KITSAP CO -REGULATEDCOMMERCIAL - REARLOADR1YDEK</v>
          </cell>
          <cell r="J3114" t="str">
            <v>R1YDEK</v>
          </cell>
          <cell r="K3114" t="str">
            <v>1 YD 1X EOW</v>
          </cell>
          <cell r="S3114">
            <v>0</v>
          </cell>
          <cell r="T3114">
            <v>0</v>
          </cell>
          <cell r="U3114">
            <v>0</v>
          </cell>
          <cell r="V3114">
            <v>0</v>
          </cell>
          <cell r="W3114">
            <v>0</v>
          </cell>
          <cell r="X3114">
            <v>182.82</v>
          </cell>
          <cell r="Y3114">
            <v>0</v>
          </cell>
          <cell r="Z3114">
            <v>0</v>
          </cell>
          <cell r="AA3114">
            <v>0</v>
          </cell>
          <cell r="AB3114">
            <v>0</v>
          </cell>
          <cell r="AC3114">
            <v>0</v>
          </cell>
          <cell r="AD3114">
            <v>0</v>
          </cell>
        </row>
        <row r="3115">
          <cell r="B3115" t="str">
            <v>KITSAP CO -REGULATEDCOMMERCIAL - REARLOADR1YDRENTM</v>
          </cell>
          <cell r="J3115" t="str">
            <v>R1YDRENTM</v>
          </cell>
          <cell r="K3115" t="str">
            <v>1YD CONTAINER RENT-MTHLY</v>
          </cell>
          <cell r="S3115">
            <v>0</v>
          </cell>
          <cell r="T3115">
            <v>0</v>
          </cell>
          <cell r="U3115">
            <v>0</v>
          </cell>
          <cell r="V3115">
            <v>0</v>
          </cell>
          <cell r="W3115">
            <v>0</v>
          </cell>
          <cell r="X3115">
            <v>58.44</v>
          </cell>
          <cell r="Y3115">
            <v>0</v>
          </cell>
          <cell r="Z3115">
            <v>0</v>
          </cell>
          <cell r="AA3115">
            <v>0</v>
          </cell>
          <cell r="AB3115">
            <v>0</v>
          </cell>
          <cell r="AC3115">
            <v>0</v>
          </cell>
          <cell r="AD3115">
            <v>0</v>
          </cell>
        </row>
        <row r="3116">
          <cell r="B3116" t="str">
            <v>KITSAP CO -REGULATEDCOMMERCIAL - REARLOADR1YDWK</v>
          </cell>
          <cell r="J3116" t="str">
            <v>R1YDWK</v>
          </cell>
          <cell r="K3116" t="str">
            <v>1 YD 1X WEEKLY</v>
          </cell>
          <cell r="S3116">
            <v>0</v>
          </cell>
          <cell r="T3116">
            <v>0</v>
          </cell>
          <cell r="U3116">
            <v>0</v>
          </cell>
          <cell r="V3116">
            <v>0</v>
          </cell>
          <cell r="W3116">
            <v>0</v>
          </cell>
          <cell r="X3116">
            <v>66.47</v>
          </cell>
          <cell r="Y3116">
            <v>0</v>
          </cell>
          <cell r="Z3116">
            <v>0</v>
          </cell>
          <cell r="AA3116">
            <v>0</v>
          </cell>
          <cell r="AB3116">
            <v>0</v>
          </cell>
          <cell r="AC3116">
            <v>0</v>
          </cell>
          <cell r="AD3116">
            <v>0</v>
          </cell>
        </row>
        <row r="3117">
          <cell r="B3117" t="str">
            <v>KITSAP CO -REGULATEDCOMMERCIAL - REARLOADR2YDEK</v>
          </cell>
          <cell r="J3117" t="str">
            <v>R2YDEK</v>
          </cell>
          <cell r="K3117" t="str">
            <v>2 YD 1X EOW</v>
          </cell>
          <cell r="S3117">
            <v>0</v>
          </cell>
          <cell r="T3117">
            <v>0</v>
          </cell>
          <cell r="U3117">
            <v>0</v>
          </cell>
          <cell r="V3117">
            <v>0</v>
          </cell>
          <cell r="W3117">
            <v>0</v>
          </cell>
          <cell r="X3117">
            <v>2464.88</v>
          </cell>
          <cell r="Y3117">
            <v>0</v>
          </cell>
          <cell r="Z3117">
            <v>0</v>
          </cell>
          <cell r="AA3117">
            <v>0</v>
          </cell>
          <cell r="AB3117">
            <v>0</v>
          </cell>
          <cell r="AC3117">
            <v>0</v>
          </cell>
          <cell r="AD3117">
            <v>0</v>
          </cell>
        </row>
        <row r="3118">
          <cell r="B3118" t="str">
            <v>KITSAP CO -REGULATEDCOMMERCIAL - REARLOADR2YDRENTM</v>
          </cell>
          <cell r="J3118" t="str">
            <v>R2YDRENTM</v>
          </cell>
          <cell r="K3118" t="str">
            <v>2YD CONTAINER RENT-MTHLY</v>
          </cell>
          <cell r="S3118">
            <v>0</v>
          </cell>
          <cell r="T3118">
            <v>0</v>
          </cell>
          <cell r="U3118">
            <v>0</v>
          </cell>
          <cell r="V3118">
            <v>0</v>
          </cell>
          <cell r="W3118">
            <v>0</v>
          </cell>
          <cell r="X3118">
            <v>2436.83</v>
          </cell>
          <cell r="Y3118">
            <v>0</v>
          </cell>
          <cell r="Z3118">
            <v>0</v>
          </cell>
          <cell r="AA3118">
            <v>0</v>
          </cell>
          <cell r="AB3118">
            <v>0</v>
          </cell>
          <cell r="AC3118">
            <v>0</v>
          </cell>
          <cell r="AD3118">
            <v>0</v>
          </cell>
        </row>
        <row r="3119">
          <cell r="B3119" t="str">
            <v>KITSAP CO -REGULATEDCOMMERCIAL - REARLOADR2YDRENTT</v>
          </cell>
          <cell r="J3119" t="str">
            <v>R2YDRENTT</v>
          </cell>
          <cell r="K3119" t="str">
            <v>2YD TEMP CONTAINER RENT</v>
          </cell>
          <cell r="S3119">
            <v>0</v>
          </cell>
          <cell r="T3119">
            <v>0</v>
          </cell>
          <cell r="U3119">
            <v>0</v>
          </cell>
          <cell r="V3119">
            <v>0</v>
          </cell>
          <cell r="W3119">
            <v>0</v>
          </cell>
          <cell r="X3119">
            <v>23.46</v>
          </cell>
          <cell r="Y3119">
            <v>0</v>
          </cell>
          <cell r="Z3119">
            <v>0</v>
          </cell>
          <cell r="AA3119">
            <v>0</v>
          </cell>
          <cell r="AB3119">
            <v>0</v>
          </cell>
          <cell r="AC3119">
            <v>0</v>
          </cell>
          <cell r="AD3119">
            <v>0</v>
          </cell>
        </row>
        <row r="3120">
          <cell r="B3120" t="str">
            <v>KITSAP CO -REGULATEDCOMMERCIAL - REARLOADR2YDRENTTM</v>
          </cell>
          <cell r="J3120" t="str">
            <v>R2YDRENTTM</v>
          </cell>
          <cell r="K3120" t="str">
            <v>2 YD TEMP CONT RENT MONTH</v>
          </cell>
          <cell r="S3120">
            <v>0</v>
          </cell>
          <cell r="T3120">
            <v>0</v>
          </cell>
          <cell r="U3120">
            <v>0</v>
          </cell>
          <cell r="V3120">
            <v>0</v>
          </cell>
          <cell r="W3120">
            <v>0</v>
          </cell>
          <cell r="X3120">
            <v>41.26</v>
          </cell>
          <cell r="Y3120">
            <v>0</v>
          </cell>
          <cell r="Z3120">
            <v>0</v>
          </cell>
          <cell r="AA3120">
            <v>0</v>
          </cell>
          <cell r="AB3120">
            <v>0</v>
          </cell>
          <cell r="AC3120">
            <v>0</v>
          </cell>
          <cell r="AD3120">
            <v>0</v>
          </cell>
        </row>
        <row r="3121">
          <cell r="B3121" t="str">
            <v>KITSAP CO -REGULATEDCOMMERCIAL - REARLOADR2YDWK</v>
          </cell>
          <cell r="J3121" t="str">
            <v>R2YDWK</v>
          </cell>
          <cell r="K3121" t="str">
            <v>2 YD 1X WEEKLY</v>
          </cell>
          <cell r="S3121">
            <v>0</v>
          </cell>
          <cell r="T3121">
            <v>0</v>
          </cell>
          <cell r="U3121">
            <v>0</v>
          </cell>
          <cell r="V3121">
            <v>0</v>
          </cell>
          <cell r="W3121">
            <v>0</v>
          </cell>
          <cell r="X3121">
            <v>16526.400000000001</v>
          </cell>
          <cell r="Y3121">
            <v>0</v>
          </cell>
          <cell r="Z3121">
            <v>0</v>
          </cell>
          <cell r="AA3121">
            <v>0</v>
          </cell>
          <cell r="AB3121">
            <v>0</v>
          </cell>
          <cell r="AC3121">
            <v>0</v>
          </cell>
          <cell r="AD3121">
            <v>0</v>
          </cell>
        </row>
        <row r="3122">
          <cell r="B3122" t="str">
            <v>KITSAP CO -REGULATEDCOMMERCIAL - REARLOADUNLOCKRECY</v>
          </cell>
          <cell r="J3122" t="str">
            <v>UNLOCKRECY</v>
          </cell>
          <cell r="K3122" t="str">
            <v>UNLOCK / UNLATCH RECY</v>
          </cell>
          <cell r="S3122">
            <v>0</v>
          </cell>
          <cell r="T3122">
            <v>0</v>
          </cell>
          <cell r="U3122">
            <v>0</v>
          </cell>
          <cell r="V3122">
            <v>0</v>
          </cell>
          <cell r="W3122">
            <v>0</v>
          </cell>
          <cell r="X3122">
            <v>5</v>
          </cell>
          <cell r="Y3122">
            <v>0</v>
          </cell>
          <cell r="Z3122">
            <v>0</v>
          </cell>
          <cell r="AA3122">
            <v>0</v>
          </cell>
          <cell r="AB3122">
            <v>0</v>
          </cell>
          <cell r="AC3122">
            <v>0</v>
          </cell>
          <cell r="AD3122">
            <v>0</v>
          </cell>
        </row>
        <row r="3123">
          <cell r="B3123" t="str">
            <v>KITSAP CO -REGULATEDCOMMERCIAL - REARLOADUNLOCKREF</v>
          </cell>
          <cell r="J3123" t="str">
            <v>UNLOCKREF</v>
          </cell>
          <cell r="K3123" t="str">
            <v>UNLOCK / UNLATCH REFUSE</v>
          </cell>
          <cell r="S3123">
            <v>0</v>
          </cell>
          <cell r="T3123">
            <v>0</v>
          </cell>
          <cell r="U3123">
            <v>0</v>
          </cell>
          <cell r="V3123">
            <v>0</v>
          </cell>
          <cell r="W3123">
            <v>0</v>
          </cell>
          <cell r="X3123">
            <v>270.70999999999998</v>
          </cell>
          <cell r="Y3123">
            <v>0</v>
          </cell>
          <cell r="Z3123">
            <v>0</v>
          </cell>
          <cell r="AA3123">
            <v>0</v>
          </cell>
          <cell r="AB3123">
            <v>0</v>
          </cell>
          <cell r="AC3123">
            <v>0</v>
          </cell>
          <cell r="AD3123">
            <v>0</v>
          </cell>
        </row>
        <row r="3124">
          <cell r="B3124" t="str">
            <v>KITSAP CO -REGULATEDCOMMERCIAL - REARLOADCDELC</v>
          </cell>
          <cell r="J3124" t="str">
            <v>CDELC</v>
          </cell>
          <cell r="K3124" t="str">
            <v>CONTAINER DELIVERY CHARGE</v>
          </cell>
          <cell r="S3124">
            <v>0</v>
          </cell>
          <cell r="T3124">
            <v>0</v>
          </cell>
          <cell r="U3124">
            <v>0</v>
          </cell>
          <cell r="V3124">
            <v>0</v>
          </cell>
          <cell r="W3124">
            <v>0</v>
          </cell>
          <cell r="X3124">
            <v>135</v>
          </cell>
          <cell r="Y3124">
            <v>0</v>
          </cell>
          <cell r="Z3124">
            <v>0</v>
          </cell>
          <cell r="AA3124">
            <v>0</v>
          </cell>
          <cell r="AB3124">
            <v>0</v>
          </cell>
          <cell r="AC3124">
            <v>0</v>
          </cell>
          <cell r="AD3124">
            <v>0</v>
          </cell>
        </row>
        <row r="3125">
          <cell r="B3125" t="str">
            <v>KITSAP CO -REGULATEDCOMMERCIAL - REARLOADCEXYD</v>
          </cell>
          <cell r="J3125" t="str">
            <v>CEXYD</v>
          </cell>
          <cell r="K3125" t="str">
            <v>CMML EXTRA YARDAGE</v>
          </cell>
          <cell r="S3125">
            <v>0</v>
          </cell>
          <cell r="T3125">
            <v>0</v>
          </cell>
          <cell r="U3125">
            <v>0</v>
          </cell>
          <cell r="V3125">
            <v>0</v>
          </cell>
          <cell r="W3125">
            <v>0</v>
          </cell>
          <cell r="X3125">
            <v>617.04999999999995</v>
          </cell>
          <cell r="Y3125">
            <v>0</v>
          </cell>
          <cell r="Z3125">
            <v>0</v>
          </cell>
          <cell r="AA3125">
            <v>0</v>
          </cell>
          <cell r="AB3125">
            <v>0</v>
          </cell>
          <cell r="AC3125">
            <v>0</v>
          </cell>
          <cell r="AD3125">
            <v>0</v>
          </cell>
        </row>
        <row r="3126">
          <cell r="B3126" t="str">
            <v>KITSAP CO -REGULATEDCOMMERCIAL - REARLOADCLSECOL</v>
          </cell>
          <cell r="J3126" t="str">
            <v>CLSECOL</v>
          </cell>
          <cell r="K3126" t="str">
            <v>LOOSE MATERIAL-COLLECTOR</v>
          </cell>
          <cell r="S3126">
            <v>0</v>
          </cell>
          <cell r="T3126">
            <v>0</v>
          </cell>
          <cell r="U3126">
            <v>0</v>
          </cell>
          <cell r="V3126">
            <v>0</v>
          </cell>
          <cell r="W3126">
            <v>0</v>
          </cell>
          <cell r="X3126">
            <v>25.35</v>
          </cell>
          <cell r="Y3126">
            <v>0</v>
          </cell>
          <cell r="Z3126">
            <v>0</v>
          </cell>
          <cell r="AA3126">
            <v>0</v>
          </cell>
          <cell r="AB3126">
            <v>0</v>
          </cell>
          <cell r="AC3126">
            <v>0</v>
          </cell>
          <cell r="AD3126">
            <v>0</v>
          </cell>
        </row>
        <row r="3127">
          <cell r="B3127" t="str">
            <v>KITSAP CO -REGULATEDCOMMERCIAL - REARLOADCOMCAN</v>
          </cell>
          <cell r="J3127" t="str">
            <v>COMCAN</v>
          </cell>
          <cell r="K3127" t="str">
            <v>COMMERCIAL CAN EXTRA</v>
          </cell>
          <cell r="S3127">
            <v>0</v>
          </cell>
          <cell r="T3127">
            <v>0</v>
          </cell>
          <cell r="U3127">
            <v>0</v>
          </cell>
          <cell r="V3127">
            <v>0</v>
          </cell>
          <cell r="W3127">
            <v>0</v>
          </cell>
          <cell r="X3127">
            <v>232.67</v>
          </cell>
          <cell r="Y3127">
            <v>0</v>
          </cell>
          <cell r="Z3127">
            <v>0</v>
          </cell>
          <cell r="AA3127">
            <v>0</v>
          </cell>
          <cell r="AB3127">
            <v>0</v>
          </cell>
          <cell r="AC3127">
            <v>0</v>
          </cell>
          <cell r="AD3127">
            <v>0</v>
          </cell>
        </row>
        <row r="3128">
          <cell r="B3128" t="str">
            <v>KITSAP CO -REGULATEDCOMMERCIAL - REARLOADR2YDPU</v>
          </cell>
          <cell r="J3128" t="str">
            <v>R2YDPU</v>
          </cell>
          <cell r="K3128" t="str">
            <v>2YD CONTAINER PICKUP</v>
          </cell>
          <cell r="S3128">
            <v>0</v>
          </cell>
          <cell r="T3128">
            <v>0</v>
          </cell>
          <cell r="U3128">
            <v>0</v>
          </cell>
          <cell r="V3128">
            <v>0</v>
          </cell>
          <cell r="W3128">
            <v>0</v>
          </cell>
          <cell r="X3128">
            <v>130.02000000000001</v>
          </cell>
          <cell r="Y3128">
            <v>0</v>
          </cell>
          <cell r="Z3128">
            <v>0</v>
          </cell>
          <cell r="AA3128">
            <v>0</v>
          </cell>
          <cell r="AB3128">
            <v>0</v>
          </cell>
          <cell r="AC3128">
            <v>0</v>
          </cell>
          <cell r="AD3128">
            <v>0</v>
          </cell>
        </row>
        <row r="3129">
          <cell r="B3129" t="str">
            <v>KITSAP CO -REGULATEDCOMMERCIAL - REARLOADROLLOUTOC</v>
          </cell>
          <cell r="J3129" t="str">
            <v>ROLLOUTOC</v>
          </cell>
          <cell r="K3129" t="str">
            <v>ROLL OUT</v>
          </cell>
          <cell r="S3129">
            <v>0</v>
          </cell>
          <cell r="T3129">
            <v>0</v>
          </cell>
          <cell r="U3129">
            <v>0</v>
          </cell>
          <cell r="V3129">
            <v>0</v>
          </cell>
          <cell r="W3129">
            <v>0</v>
          </cell>
          <cell r="X3129">
            <v>421.2</v>
          </cell>
          <cell r="Y3129">
            <v>0</v>
          </cell>
          <cell r="Z3129">
            <v>0</v>
          </cell>
          <cell r="AA3129">
            <v>0</v>
          </cell>
          <cell r="AB3129">
            <v>0</v>
          </cell>
          <cell r="AC3129">
            <v>0</v>
          </cell>
          <cell r="AD3129">
            <v>0</v>
          </cell>
        </row>
        <row r="3130">
          <cell r="B3130" t="str">
            <v>KITSAP CO -REGULATEDCOMMERCIAL - REARLOADUNLOCKREF</v>
          </cell>
          <cell r="J3130" t="str">
            <v>UNLOCKREF</v>
          </cell>
          <cell r="K3130" t="str">
            <v>UNLOCK / UNLATCH REFUSE</v>
          </cell>
          <cell r="S3130">
            <v>0</v>
          </cell>
          <cell r="T3130">
            <v>0</v>
          </cell>
          <cell r="U3130">
            <v>0</v>
          </cell>
          <cell r="V3130">
            <v>0</v>
          </cell>
          <cell r="W3130">
            <v>0</v>
          </cell>
          <cell r="X3130">
            <v>5.0599999999999996</v>
          </cell>
          <cell r="Y3130">
            <v>0</v>
          </cell>
          <cell r="Z3130">
            <v>0</v>
          </cell>
          <cell r="AA3130">
            <v>0</v>
          </cell>
          <cell r="AB3130">
            <v>0</v>
          </cell>
          <cell r="AC3130">
            <v>0</v>
          </cell>
          <cell r="AD3130">
            <v>0</v>
          </cell>
        </row>
        <row r="3131">
          <cell r="B3131" t="str">
            <v>KITSAP CO -REGULATEDCOMMERCIAL RECYCLERECYCLERMA</v>
          </cell>
          <cell r="J3131" t="str">
            <v>RECYCLERMA</v>
          </cell>
          <cell r="K3131" t="str">
            <v>VALUE OF RECYCLEABLES</v>
          </cell>
          <cell r="S3131">
            <v>0</v>
          </cell>
          <cell r="T3131">
            <v>0</v>
          </cell>
          <cell r="U3131">
            <v>0</v>
          </cell>
          <cell r="V3131">
            <v>0</v>
          </cell>
          <cell r="W3131">
            <v>0</v>
          </cell>
          <cell r="X3131">
            <v>-238.36</v>
          </cell>
          <cell r="Y3131">
            <v>0</v>
          </cell>
          <cell r="Z3131">
            <v>0</v>
          </cell>
          <cell r="AA3131">
            <v>0</v>
          </cell>
          <cell r="AB3131">
            <v>0</v>
          </cell>
          <cell r="AC3131">
            <v>0</v>
          </cell>
          <cell r="AD3131">
            <v>0</v>
          </cell>
        </row>
        <row r="3132">
          <cell r="B3132" t="str">
            <v>KITSAP CO -REGULATEDCOMMERCIAL RECYCLERECYCRMA</v>
          </cell>
          <cell r="J3132" t="str">
            <v>RECYCRMA</v>
          </cell>
          <cell r="K3132" t="str">
            <v>RECYCLE MONTHLY ARREARS</v>
          </cell>
          <cell r="S3132">
            <v>0</v>
          </cell>
          <cell r="T3132">
            <v>0</v>
          </cell>
          <cell r="U3132">
            <v>0</v>
          </cell>
          <cell r="V3132">
            <v>0</v>
          </cell>
          <cell r="W3132">
            <v>0</v>
          </cell>
          <cell r="X3132">
            <v>1131.26</v>
          </cell>
          <cell r="Y3132">
            <v>0</v>
          </cell>
          <cell r="Z3132">
            <v>0</v>
          </cell>
          <cell r="AA3132">
            <v>0</v>
          </cell>
          <cell r="AB3132">
            <v>0</v>
          </cell>
          <cell r="AC3132">
            <v>0</v>
          </cell>
          <cell r="AD3132">
            <v>0</v>
          </cell>
        </row>
        <row r="3133">
          <cell r="B3133" t="str">
            <v>KITSAP CO -REGULATEDCOMMERCIAL RECYCLERECYRNBMA</v>
          </cell>
          <cell r="J3133" t="str">
            <v>RECYRNBMA</v>
          </cell>
          <cell r="K3133" t="str">
            <v>RECYCLE NO BIN MONTHLY AR</v>
          </cell>
          <cell r="S3133">
            <v>0</v>
          </cell>
          <cell r="T3133">
            <v>0</v>
          </cell>
          <cell r="U3133">
            <v>0</v>
          </cell>
          <cell r="V3133">
            <v>0</v>
          </cell>
          <cell r="W3133">
            <v>0</v>
          </cell>
          <cell r="X3133">
            <v>9.16</v>
          </cell>
          <cell r="Y3133">
            <v>0</v>
          </cell>
          <cell r="Z3133">
            <v>0</v>
          </cell>
          <cell r="AA3133">
            <v>0</v>
          </cell>
          <cell r="AB3133">
            <v>0</v>
          </cell>
          <cell r="AC3133">
            <v>0</v>
          </cell>
          <cell r="AD3133">
            <v>0</v>
          </cell>
        </row>
        <row r="3134">
          <cell r="B3134" t="str">
            <v>KITSAP CO -REGULATEDPAYMENTSCC-KOL</v>
          </cell>
          <cell r="J3134" t="str">
            <v>CC-KOL</v>
          </cell>
          <cell r="K3134" t="str">
            <v>ONLINE PAYMENT-CC</v>
          </cell>
          <cell r="S3134">
            <v>0</v>
          </cell>
          <cell r="T3134">
            <v>0</v>
          </cell>
          <cell r="U3134">
            <v>0</v>
          </cell>
          <cell r="V3134">
            <v>0</v>
          </cell>
          <cell r="W3134">
            <v>0</v>
          </cell>
          <cell r="X3134">
            <v>-33617.199999999997</v>
          </cell>
          <cell r="Y3134">
            <v>0</v>
          </cell>
          <cell r="Z3134">
            <v>0</v>
          </cell>
          <cell r="AA3134">
            <v>0</v>
          </cell>
          <cell r="AB3134">
            <v>0</v>
          </cell>
          <cell r="AC3134">
            <v>0</v>
          </cell>
          <cell r="AD3134">
            <v>0</v>
          </cell>
        </row>
        <row r="3135">
          <cell r="B3135" t="str">
            <v>KITSAP CO -REGULATEDPAYMENTSCCREF-KOL</v>
          </cell>
          <cell r="J3135" t="str">
            <v>CCREF-KOL</v>
          </cell>
          <cell r="K3135" t="str">
            <v>CREDIT CARD REFUND</v>
          </cell>
          <cell r="S3135">
            <v>0</v>
          </cell>
          <cell r="T3135">
            <v>0</v>
          </cell>
          <cell r="U3135">
            <v>0</v>
          </cell>
          <cell r="V3135">
            <v>0</v>
          </cell>
          <cell r="W3135">
            <v>0</v>
          </cell>
          <cell r="X3135">
            <v>542.36</v>
          </cell>
          <cell r="Y3135">
            <v>0</v>
          </cell>
          <cell r="Z3135">
            <v>0</v>
          </cell>
          <cell r="AA3135">
            <v>0</v>
          </cell>
          <cell r="AB3135">
            <v>0</v>
          </cell>
          <cell r="AC3135">
            <v>0</v>
          </cell>
          <cell r="AD3135">
            <v>0</v>
          </cell>
        </row>
        <row r="3136">
          <cell r="B3136" t="str">
            <v>KITSAP CO -REGULATEDPAYMENTSPAY</v>
          </cell>
          <cell r="J3136" t="str">
            <v>PAY</v>
          </cell>
          <cell r="K3136" t="str">
            <v>PAYMENT-THANK YOU!</v>
          </cell>
          <cell r="S3136">
            <v>0</v>
          </cell>
          <cell r="T3136">
            <v>0</v>
          </cell>
          <cell r="U3136">
            <v>0</v>
          </cell>
          <cell r="V3136">
            <v>0</v>
          </cell>
          <cell r="W3136">
            <v>0</v>
          </cell>
          <cell r="X3136">
            <v>-1548.33</v>
          </cell>
          <cell r="Y3136">
            <v>0</v>
          </cell>
          <cell r="Z3136">
            <v>0</v>
          </cell>
          <cell r="AA3136">
            <v>0</v>
          </cell>
          <cell r="AB3136">
            <v>0</v>
          </cell>
          <cell r="AC3136">
            <v>0</v>
          </cell>
          <cell r="AD3136">
            <v>0</v>
          </cell>
        </row>
        <row r="3137">
          <cell r="B3137" t="str">
            <v>KITSAP CO -REGULATEDPAYMENTSPAY-CFREE</v>
          </cell>
          <cell r="J3137" t="str">
            <v>PAY-CFREE</v>
          </cell>
          <cell r="K3137" t="str">
            <v>PAYMENT-THANK YOU</v>
          </cell>
          <cell r="S3137">
            <v>0</v>
          </cell>
          <cell r="T3137">
            <v>0</v>
          </cell>
          <cell r="U3137">
            <v>0</v>
          </cell>
          <cell r="V3137">
            <v>0</v>
          </cell>
          <cell r="W3137">
            <v>0</v>
          </cell>
          <cell r="X3137">
            <v>-11797.75</v>
          </cell>
          <cell r="Y3137">
            <v>0</v>
          </cell>
          <cell r="Z3137">
            <v>0</v>
          </cell>
          <cell r="AA3137">
            <v>0</v>
          </cell>
          <cell r="AB3137">
            <v>0</v>
          </cell>
          <cell r="AC3137">
            <v>0</v>
          </cell>
          <cell r="AD3137">
            <v>0</v>
          </cell>
        </row>
        <row r="3138">
          <cell r="B3138" t="str">
            <v>KITSAP CO -REGULATEDPAYMENTSPAY-KOL</v>
          </cell>
          <cell r="J3138" t="str">
            <v>PAY-KOL</v>
          </cell>
          <cell r="K3138" t="str">
            <v>PAYMENT-THANK YOU - OL</v>
          </cell>
          <cell r="S3138">
            <v>0</v>
          </cell>
          <cell r="T3138">
            <v>0</v>
          </cell>
          <cell r="U3138">
            <v>0</v>
          </cell>
          <cell r="V3138">
            <v>0</v>
          </cell>
          <cell r="W3138">
            <v>0</v>
          </cell>
          <cell r="X3138">
            <v>-13162.54</v>
          </cell>
          <cell r="Y3138">
            <v>0</v>
          </cell>
          <cell r="Z3138">
            <v>0</v>
          </cell>
          <cell r="AA3138">
            <v>0</v>
          </cell>
          <cell r="AB3138">
            <v>0</v>
          </cell>
          <cell r="AC3138">
            <v>0</v>
          </cell>
          <cell r="AD3138">
            <v>0</v>
          </cell>
        </row>
        <row r="3139">
          <cell r="B3139" t="str">
            <v>KITSAP CO -REGULATEDPAYMENTSPAY-ORCC</v>
          </cell>
          <cell r="J3139" t="str">
            <v>PAY-ORCC</v>
          </cell>
          <cell r="K3139" t="str">
            <v>ORCC PAYMENT</v>
          </cell>
          <cell r="S3139">
            <v>0</v>
          </cell>
          <cell r="T3139">
            <v>0</v>
          </cell>
          <cell r="U3139">
            <v>0</v>
          </cell>
          <cell r="V3139">
            <v>0</v>
          </cell>
          <cell r="W3139">
            <v>0</v>
          </cell>
          <cell r="X3139">
            <v>-48.81</v>
          </cell>
          <cell r="Y3139">
            <v>0</v>
          </cell>
          <cell r="Z3139">
            <v>0</v>
          </cell>
          <cell r="AA3139">
            <v>0</v>
          </cell>
          <cell r="AB3139">
            <v>0</v>
          </cell>
          <cell r="AC3139">
            <v>0</v>
          </cell>
          <cell r="AD3139">
            <v>0</v>
          </cell>
        </row>
        <row r="3140">
          <cell r="B3140" t="str">
            <v>KITSAP CO -REGULATEDPAYMENTSPAY-RPPS</v>
          </cell>
          <cell r="J3140" t="str">
            <v>PAY-RPPS</v>
          </cell>
          <cell r="K3140" t="str">
            <v>RPSS PAYMENT</v>
          </cell>
          <cell r="S3140">
            <v>0</v>
          </cell>
          <cell r="T3140">
            <v>0</v>
          </cell>
          <cell r="U3140">
            <v>0</v>
          </cell>
          <cell r="V3140">
            <v>0</v>
          </cell>
          <cell r="W3140">
            <v>0</v>
          </cell>
          <cell r="X3140">
            <v>-2918.79</v>
          </cell>
          <cell r="Y3140">
            <v>0</v>
          </cell>
          <cell r="Z3140">
            <v>0</v>
          </cell>
          <cell r="AA3140">
            <v>0</v>
          </cell>
          <cell r="AB3140">
            <v>0</v>
          </cell>
          <cell r="AC3140">
            <v>0</v>
          </cell>
          <cell r="AD3140">
            <v>0</v>
          </cell>
        </row>
        <row r="3141">
          <cell r="B3141" t="str">
            <v>KITSAP CO -REGULATEDPAYMENTSPAYL</v>
          </cell>
          <cell r="J3141" t="str">
            <v>PAYL</v>
          </cell>
          <cell r="K3141" t="str">
            <v>PAYMENT-THANK YOU!</v>
          </cell>
          <cell r="S3141">
            <v>0</v>
          </cell>
          <cell r="T3141">
            <v>0</v>
          </cell>
          <cell r="U3141">
            <v>0</v>
          </cell>
          <cell r="V3141">
            <v>0</v>
          </cell>
          <cell r="W3141">
            <v>0</v>
          </cell>
          <cell r="X3141">
            <v>-19272.8</v>
          </cell>
          <cell r="Y3141">
            <v>0</v>
          </cell>
          <cell r="Z3141">
            <v>0</v>
          </cell>
          <cell r="AA3141">
            <v>0</v>
          </cell>
          <cell r="AB3141">
            <v>0</v>
          </cell>
          <cell r="AC3141">
            <v>0</v>
          </cell>
          <cell r="AD3141">
            <v>0</v>
          </cell>
        </row>
        <row r="3142">
          <cell r="B3142" t="str">
            <v>KITSAP CO -REGULATEDPAYMENTSPAYMET</v>
          </cell>
          <cell r="J3142" t="str">
            <v>PAYMET</v>
          </cell>
          <cell r="K3142" t="str">
            <v>METAVANTE ONLINE PAYMENT</v>
          </cell>
          <cell r="S3142">
            <v>0</v>
          </cell>
          <cell r="T3142">
            <v>0</v>
          </cell>
          <cell r="U3142">
            <v>0</v>
          </cell>
          <cell r="V3142">
            <v>0</v>
          </cell>
          <cell r="W3142">
            <v>0</v>
          </cell>
          <cell r="X3142">
            <v>-1044.1500000000001</v>
          </cell>
          <cell r="Y3142">
            <v>0</v>
          </cell>
          <cell r="Z3142">
            <v>0</v>
          </cell>
          <cell r="AA3142">
            <v>0</v>
          </cell>
          <cell r="AB3142">
            <v>0</v>
          </cell>
          <cell r="AC3142">
            <v>0</v>
          </cell>
          <cell r="AD3142">
            <v>0</v>
          </cell>
        </row>
        <row r="3143">
          <cell r="B3143" t="str">
            <v>KITSAP CO -REGULATEDPAYMENTSRET-KOL</v>
          </cell>
          <cell r="J3143" t="str">
            <v>RET-KOL</v>
          </cell>
          <cell r="K3143" t="str">
            <v>ONLINE PAYMENT RETURN</v>
          </cell>
          <cell r="S3143">
            <v>0</v>
          </cell>
          <cell r="T3143">
            <v>0</v>
          </cell>
          <cell r="U3143">
            <v>0</v>
          </cell>
          <cell r="V3143">
            <v>0</v>
          </cell>
          <cell r="W3143">
            <v>0</v>
          </cell>
          <cell r="X3143">
            <v>140.41</v>
          </cell>
          <cell r="Y3143">
            <v>0</v>
          </cell>
          <cell r="Z3143">
            <v>0</v>
          </cell>
          <cell r="AA3143">
            <v>0</v>
          </cell>
          <cell r="AB3143">
            <v>0</v>
          </cell>
          <cell r="AC3143">
            <v>0</v>
          </cell>
          <cell r="AD3143">
            <v>0</v>
          </cell>
        </row>
        <row r="3144">
          <cell r="B3144" t="str">
            <v>KITSAP CO -REGULATEDPAYMENTSCC-KOL</v>
          </cell>
          <cell r="J3144" t="str">
            <v>CC-KOL</v>
          </cell>
          <cell r="K3144" t="str">
            <v>ONLINE PAYMENT-CC</v>
          </cell>
          <cell r="S3144">
            <v>0</v>
          </cell>
          <cell r="T3144">
            <v>0</v>
          </cell>
          <cell r="U3144">
            <v>0</v>
          </cell>
          <cell r="V3144">
            <v>0</v>
          </cell>
          <cell r="W3144">
            <v>0</v>
          </cell>
          <cell r="X3144">
            <v>-13342.9</v>
          </cell>
          <cell r="Y3144">
            <v>0</v>
          </cell>
          <cell r="Z3144">
            <v>0</v>
          </cell>
          <cell r="AA3144">
            <v>0</v>
          </cell>
          <cell r="AB3144">
            <v>0</v>
          </cell>
          <cell r="AC3144">
            <v>0</v>
          </cell>
          <cell r="AD3144">
            <v>0</v>
          </cell>
        </row>
        <row r="3145">
          <cell r="B3145" t="str">
            <v>KITSAP CO -REGULATEDPAYMENTSCCREF-KOL</v>
          </cell>
          <cell r="J3145" t="str">
            <v>CCREF-KOL</v>
          </cell>
          <cell r="K3145" t="str">
            <v>CREDIT CARD REFUND</v>
          </cell>
          <cell r="S3145">
            <v>0</v>
          </cell>
          <cell r="T3145">
            <v>0</v>
          </cell>
          <cell r="U3145">
            <v>0</v>
          </cell>
          <cell r="V3145">
            <v>0</v>
          </cell>
          <cell r="W3145">
            <v>0</v>
          </cell>
          <cell r="X3145">
            <v>1402.1</v>
          </cell>
          <cell r="Y3145">
            <v>0</v>
          </cell>
          <cell r="Z3145">
            <v>0</v>
          </cell>
          <cell r="AA3145">
            <v>0</v>
          </cell>
          <cell r="AB3145">
            <v>0</v>
          </cell>
          <cell r="AC3145">
            <v>0</v>
          </cell>
          <cell r="AD3145">
            <v>0</v>
          </cell>
        </row>
        <row r="3146">
          <cell r="B3146" t="str">
            <v>KITSAP CO -REGULATEDPAYMENTSPAY</v>
          </cell>
          <cell r="J3146" t="str">
            <v>PAY</v>
          </cell>
          <cell r="K3146" t="str">
            <v>PAYMENT-THANK YOU!</v>
          </cell>
          <cell r="S3146">
            <v>0</v>
          </cell>
          <cell r="T3146">
            <v>0</v>
          </cell>
          <cell r="U3146">
            <v>0</v>
          </cell>
          <cell r="V3146">
            <v>0</v>
          </cell>
          <cell r="W3146">
            <v>0</v>
          </cell>
          <cell r="X3146">
            <v>-7694.91</v>
          </cell>
          <cell r="Y3146">
            <v>0</v>
          </cell>
          <cell r="Z3146">
            <v>0</v>
          </cell>
          <cell r="AA3146">
            <v>0</v>
          </cell>
          <cell r="AB3146">
            <v>0</v>
          </cell>
          <cell r="AC3146">
            <v>0</v>
          </cell>
          <cell r="AD3146">
            <v>0</v>
          </cell>
        </row>
        <row r="3147">
          <cell r="B3147" t="str">
            <v>KITSAP CO -REGULATEDPAYMENTSPAY-CFREE</v>
          </cell>
          <cell r="J3147" t="str">
            <v>PAY-CFREE</v>
          </cell>
          <cell r="K3147" t="str">
            <v>PAYMENT-THANK YOU</v>
          </cell>
          <cell r="S3147">
            <v>0</v>
          </cell>
          <cell r="T3147">
            <v>0</v>
          </cell>
          <cell r="U3147">
            <v>0</v>
          </cell>
          <cell r="V3147">
            <v>0</v>
          </cell>
          <cell r="W3147">
            <v>0</v>
          </cell>
          <cell r="X3147">
            <v>-779.95</v>
          </cell>
          <cell r="Y3147">
            <v>0</v>
          </cell>
          <cell r="Z3147">
            <v>0</v>
          </cell>
          <cell r="AA3147">
            <v>0</v>
          </cell>
          <cell r="AB3147">
            <v>0</v>
          </cell>
          <cell r="AC3147">
            <v>0</v>
          </cell>
          <cell r="AD3147">
            <v>0</v>
          </cell>
        </row>
        <row r="3148">
          <cell r="B3148" t="str">
            <v>KITSAP CO -REGULATEDPAYMENTSPAY-KOL</v>
          </cell>
          <cell r="J3148" t="str">
            <v>PAY-KOL</v>
          </cell>
          <cell r="K3148" t="str">
            <v>PAYMENT-THANK YOU - OL</v>
          </cell>
          <cell r="S3148">
            <v>0</v>
          </cell>
          <cell r="T3148">
            <v>0</v>
          </cell>
          <cell r="U3148">
            <v>0</v>
          </cell>
          <cell r="V3148">
            <v>0</v>
          </cell>
          <cell r="W3148">
            <v>0</v>
          </cell>
          <cell r="X3148">
            <v>-4908.04</v>
          </cell>
          <cell r="Y3148">
            <v>0</v>
          </cell>
          <cell r="Z3148">
            <v>0</v>
          </cell>
          <cell r="AA3148">
            <v>0</v>
          </cell>
          <cell r="AB3148">
            <v>0</v>
          </cell>
          <cell r="AC3148">
            <v>0</v>
          </cell>
          <cell r="AD3148">
            <v>0</v>
          </cell>
        </row>
        <row r="3149">
          <cell r="B3149" t="str">
            <v>KITSAP CO -REGULATEDPAYMENTSPAY-NATL</v>
          </cell>
          <cell r="J3149" t="str">
            <v>PAY-NATL</v>
          </cell>
          <cell r="K3149" t="str">
            <v>PAYMENT THANK YOU</v>
          </cell>
          <cell r="S3149">
            <v>0</v>
          </cell>
          <cell r="T3149">
            <v>0</v>
          </cell>
          <cell r="U3149">
            <v>0</v>
          </cell>
          <cell r="V3149">
            <v>0</v>
          </cell>
          <cell r="W3149">
            <v>0</v>
          </cell>
          <cell r="X3149">
            <v>-662.35</v>
          </cell>
          <cell r="Y3149">
            <v>0</v>
          </cell>
          <cell r="Z3149">
            <v>0</v>
          </cell>
          <cell r="AA3149">
            <v>0</v>
          </cell>
          <cell r="AB3149">
            <v>0</v>
          </cell>
          <cell r="AC3149">
            <v>0</v>
          </cell>
          <cell r="AD3149">
            <v>0</v>
          </cell>
        </row>
        <row r="3150">
          <cell r="B3150" t="str">
            <v>KITSAP CO -REGULATEDPAYMENTSPAY-OAK</v>
          </cell>
          <cell r="J3150" t="str">
            <v>PAY-OAK</v>
          </cell>
          <cell r="K3150" t="str">
            <v>OAKLEAF PAYMENT</v>
          </cell>
          <cell r="S3150">
            <v>0</v>
          </cell>
          <cell r="T3150">
            <v>0</v>
          </cell>
          <cell r="U3150">
            <v>0</v>
          </cell>
          <cell r="V3150">
            <v>0</v>
          </cell>
          <cell r="W3150">
            <v>0</v>
          </cell>
          <cell r="X3150">
            <v>-943.17</v>
          </cell>
          <cell r="Y3150">
            <v>0</v>
          </cell>
          <cell r="Z3150">
            <v>0</v>
          </cell>
          <cell r="AA3150">
            <v>0</v>
          </cell>
          <cell r="AB3150">
            <v>0</v>
          </cell>
          <cell r="AC3150">
            <v>0</v>
          </cell>
          <cell r="AD3150">
            <v>0</v>
          </cell>
        </row>
        <row r="3151">
          <cell r="B3151" t="str">
            <v>KITSAP CO -REGULATEDPAYMENTSPAY-RPPS</v>
          </cell>
          <cell r="J3151" t="str">
            <v>PAY-RPPS</v>
          </cell>
          <cell r="K3151" t="str">
            <v>RPSS PAYMENT</v>
          </cell>
          <cell r="S3151">
            <v>0</v>
          </cell>
          <cell r="T3151">
            <v>0</v>
          </cell>
          <cell r="U3151">
            <v>0</v>
          </cell>
          <cell r="V3151">
            <v>0</v>
          </cell>
          <cell r="W3151">
            <v>0</v>
          </cell>
          <cell r="X3151">
            <v>-886.44</v>
          </cell>
          <cell r="Y3151">
            <v>0</v>
          </cell>
          <cell r="Z3151">
            <v>0</v>
          </cell>
          <cell r="AA3151">
            <v>0</v>
          </cell>
          <cell r="AB3151">
            <v>0</v>
          </cell>
          <cell r="AC3151">
            <v>0</v>
          </cell>
          <cell r="AD3151">
            <v>0</v>
          </cell>
        </row>
        <row r="3152">
          <cell r="B3152" t="str">
            <v>KITSAP CO -REGULATEDPAYMENTSPAYL</v>
          </cell>
          <cell r="J3152" t="str">
            <v>PAYL</v>
          </cell>
          <cell r="K3152" t="str">
            <v>PAYMENT-THANK YOU!</v>
          </cell>
          <cell r="S3152">
            <v>0</v>
          </cell>
          <cell r="T3152">
            <v>0</v>
          </cell>
          <cell r="U3152">
            <v>0</v>
          </cell>
          <cell r="V3152">
            <v>0</v>
          </cell>
          <cell r="W3152">
            <v>0</v>
          </cell>
          <cell r="X3152">
            <v>-14706.95</v>
          </cell>
          <cell r="Y3152">
            <v>0</v>
          </cell>
          <cell r="Z3152">
            <v>0</v>
          </cell>
          <cell r="AA3152">
            <v>0</v>
          </cell>
          <cell r="AB3152">
            <v>0</v>
          </cell>
          <cell r="AC3152">
            <v>0</v>
          </cell>
          <cell r="AD3152">
            <v>0</v>
          </cell>
        </row>
        <row r="3153">
          <cell r="B3153" t="str">
            <v>KITSAP CO -REGULATEDPAYMENTSPAYMET</v>
          </cell>
          <cell r="J3153" t="str">
            <v>PAYMET</v>
          </cell>
          <cell r="K3153" t="str">
            <v>METAVANTE ONLINE PAYMENT</v>
          </cell>
          <cell r="S3153">
            <v>0</v>
          </cell>
          <cell r="T3153">
            <v>0</v>
          </cell>
          <cell r="U3153">
            <v>0</v>
          </cell>
          <cell r="V3153">
            <v>0</v>
          </cell>
          <cell r="W3153">
            <v>0</v>
          </cell>
          <cell r="X3153">
            <v>-7.23</v>
          </cell>
          <cell r="Y3153">
            <v>0</v>
          </cell>
          <cell r="Z3153">
            <v>0</v>
          </cell>
          <cell r="AA3153">
            <v>0</v>
          </cell>
          <cell r="AB3153">
            <v>0</v>
          </cell>
          <cell r="AC3153">
            <v>0</v>
          </cell>
          <cell r="AD3153">
            <v>0</v>
          </cell>
        </row>
        <row r="3154">
          <cell r="B3154" t="str">
            <v>KITSAP CO -REGULATEDPAYMENTSRET-KOL</v>
          </cell>
          <cell r="J3154" t="str">
            <v>RET-KOL</v>
          </cell>
          <cell r="K3154" t="str">
            <v>ONLINE PAYMENT RETURN</v>
          </cell>
          <cell r="S3154">
            <v>0</v>
          </cell>
          <cell r="T3154">
            <v>0</v>
          </cell>
          <cell r="U3154">
            <v>0</v>
          </cell>
          <cell r="V3154">
            <v>0</v>
          </cell>
          <cell r="W3154">
            <v>0</v>
          </cell>
          <cell r="X3154">
            <v>233.09</v>
          </cell>
          <cell r="Y3154">
            <v>0</v>
          </cell>
          <cell r="Z3154">
            <v>0</v>
          </cell>
          <cell r="AA3154">
            <v>0</v>
          </cell>
          <cell r="AB3154">
            <v>0</v>
          </cell>
          <cell r="AC3154">
            <v>0</v>
          </cell>
          <cell r="AD3154">
            <v>0</v>
          </cell>
        </row>
        <row r="3155">
          <cell r="B3155" t="str">
            <v>KITSAP CO -REGULATEDRESIDENTIAL35RE1</v>
          </cell>
          <cell r="J3155" t="str">
            <v>35RE1</v>
          </cell>
          <cell r="K3155" t="str">
            <v>1-35 GAL CART EOW SVC</v>
          </cell>
          <cell r="S3155">
            <v>0</v>
          </cell>
          <cell r="T3155">
            <v>0</v>
          </cell>
          <cell r="U3155">
            <v>0</v>
          </cell>
          <cell r="V3155">
            <v>0</v>
          </cell>
          <cell r="W3155">
            <v>0</v>
          </cell>
          <cell r="X3155">
            <v>0</v>
          </cell>
          <cell r="Y3155">
            <v>0</v>
          </cell>
          <cell r="Z3155">
            <v>0</v>
          </cell>
          <cell r="AA3155">
            <v>0</v>
          </cell>
          <cell r="AB3155">
            <v>0</v>
          </cell>
          <cell r="AC3155">
            <v>0</v>
          </cell>
          <cell r="AD3155">
            <v>0</v>
          </cell>
        </row>
        <row r="3156">
          <cell r="B3156" t="str">
            <v>KITSAP CO -REGULATEDRESIDENTIAL35RW1</v>
          </cell>
          <cell r="J3156" t="str">
            <v>35RW1</v>
          </cell>
          <cell r="K3156" t="str">
            <v>1-35 GAL CART WEEKLY SVC</v>
          </cell>
          <cell r="S3156">
            <v>0</v>
          </cell>
          <cell r="T3156">
            <v>0</v>
          </cell>
          <cell r="U3156">
            <v>0</v>
          </cell>
          <cell r="V3156">
            <v>0</v>
          </cell>
          <cell r="W3156">
            <v>0</v>
          </cell>
          <cell r="X3156">
            <v>86.17</v>
          </cell>
          <cell r="Y3156">
            <v>0</v>
          </cell>
          <cell r="Z3156">
            <v>0</v>
          </cell>
          <cell r="AA3156">
            <v>0</v>
          </cell>
          <cell r="AB3156">
            <v>0</v>
          </cell>
          <cell r="AC3156">
            <v>0</v>
          </cell>
          <cell r="AD3156">
            <v>0</v>
          </cell>
        </row>
        <row r="3157">
          <cell r="B3157" t="str">
            <v>KITSAP CO -REGULATEDRESIDENTIAL48RE1</v>
          </cell>
          <cell r="J3157" t="str">
            <v>48RE1</v>
          </cell>
          <cell r="K3157" t="str">
            <v>1-48 GAL EOW</v>
          </cell>
          <cell r="S3157">
            <v>0</v>
          </cell>
          <cell r="T3157">
            <v>0</v>
          </cell>
          <cell r="U3157">
            <v>0</v>
          </cell>
          <cell r="V3157">
            <v>0</v>
          </cell>
          <cell r="W3157">
            <v>0</v>
          </cell>
          <cell r="X3157">
            <v>6.59</v>
          </cell>
          <cell r="Y3157">
            <v>0</v>
          </cell>
          <cell r="Z3157">
            <v>0</v>
          </cell>
          <cell r="AA3157">
            <v>0</v>
          </cell>
          <cell r="AB3157">
            <v>0</v>
          </cell>
          <cell r="AC3157">
            <v>0</v>
          </cell>
          <cell r="AD3157">
            <v>0</v>
          </cell>
        </row>
        <row r="3158">
          <cell r="B3158" t="str">
            <v>KITSAP CO -REGULATEDRESIDENTIAL48RW1</v>
          </cell>
          <cell r="J3158" t="str">
            <v>48RW1</v>
          </cell>
          <cell r="K3158" t="str">
            <v>1-48 GAL WEEKLY</v>
          </cell>
          <cell r="S3158">
            <v>0</v>
          </cell>
          <cell r="T3158">
            <v>0</v>
          </cell>
          <cell r="U3158">
            <v>0</v>
          </cell>
          <cell r="V3158">
            <v>0</v>
          </cell>
          <cell r="W3158">
            <v>0</v>
          </cell>
          <cell r="X3158">
            <v>-89.61</v>
          </cell>
          <cell r="Y3158">
            <v>0</v>
          </cell>
          <cell r="Z3158">
            <v>0</v>
          </cell>
          <cell r="AA3158">
            <v>0</v>
          </cell>
          <cell r="AB3158">
            <v>0</v>
          </cell>
          <cell r="AC3158">
            <v>0</v>
          </cell>
          <cell r="AD3158">
            <v>0</v>
          </cell>
        </row>
        <row r="3159">
          <cell r="B3159" t="str">
            <v>KITSAP CO -REGULATEDRESIDENTIAL64RE1</v>
          </cell>
          <cell r="J3159" t="str">
            <v>64RE1</v>
          </cell>
          <cell r="K3159" t="str">
            <v>1-64 GAL EOW</v>
          </cell>
          <cell r="S3159">
            <v>0</v>
          </cell>
          <cell r="T3159">
            <v>0</v>
          </cell>
          <cell r="U3159">
            <v>0</v>
          </cell>
          <cell r="V3159">
            <v>0</v>
          </cell>
          <cell r="W3159">
            <v>0</v>
          </cell>
          <cell r="X3159">
            <v>31.32</v>
          </cell>
          <cell r="Y3159">
            <v>0</v>
          </cell>
          <cell r="Z3159">
            <v>0</v>
          </cell>
          <cell r="AA3159">
            <v>0</v>
          </cell>
          <cell r="AB3159">
            <v>0</v>
          </cell>
          <cell r="AC3159">
            <v>0</v>
          </cell>
          <cell r="AD3159">
            <v>0</v>
          </cell>
        </row>
        <row r="3160">
          <cell r="B3160" t="str">
            <v>KITSAP CO -REGULATEDRESIDENTIAL64RW1</v>
          </cell>
          <cell r="J3160" t="str">
            <v>64RW1</v>
          </cell>
          <cell r="K3160" t="str">
            <v>1-64 GAL CART WEEKLY SVC</v>
          </cell>
          <cell r="S3160">
            <v>0</v>
          </cell>
          <cell r="T3160">
            <v>0</v>
          </cell>
          <cell r="U3160">
            <v>0</v>
          </cell>
          <cell r="V3160">
            <v>0</v>
          </cell>
          <cell r="W3160">
            <v>0</v>
          </cell>
          <cell r="X3160">
            <v>134.11000000000001</v>
          </cell>
          <cell r="Y3160">
            <v>0</v>
          </cell>
          <cell r="Z3160">
            <v>0</v>
          </cell>
          <cell r="AA3160">
            <v>0</v>
          </cell>
          <cell r="AB3160">
            <v>0</v>
          </cell>
          <cell r="AC3160">
            <v>0</v>
          </cell>
          <cell r="AD3160">
            <v>0</v>
          </cell>
        </row>
        <row r="3161">
          <cell r="B3161" t="str">
            <v>KITSAP CO -REGULATEDRESIDENTIAL96RE1</v>
          </cell>
          <cell r="J3161" t="str">
            <v>96RE1</v>
          </cell>
          <cell r="K3161" t="str">
            <v>1-96 GAL EOW</v>
          </cell>
          <cell r="S3161">
            <v>0</v>
          </cell>
          <cell r="T3161">
            <v>0</v>
          </cell>
          <cell r="U3161">
            <v>0</v>
          </cell>
          <cell r="V3161">
            <v>0</v>
          </cell>
          <cell r="W3161">
            <v>0</v>
          </cell>
          <cell r="X3161">
            <v>75.45</v>
          </cell>
          <cell r="Y3161">
            <v>0</v>
          </cell>
          <cell r="Z3161">
            <v>0</v>
          </cell>
          <cell r="AA3161">
            <v>0</v>
          </cell>
          <cell r="AB3161">
            <v>0</v>
          </cell>
          <cell r="AC3161">
            <v>0</v>
          </cell>
          <cell r="AD3161">
            <v>0</v>
          </cell>
        </row>
        <row r="3162">
          <cell r="B3162" t="str">
            <v>KITSAP CO -REGULATEDRESIDENTIAL96RM1</v>
          </cell>
          <cell r="J3162" t="str">
            <v>96RM1</v>
          </cell>
          <cell r="K3162" t="str">
            <v>1-96 GAL MONTHLY</v>
          </cell>
          <cell r="S3162">
            <v>0</v>
          </cell>
          <cell r="T3162">
            <v>0</v>
          </cell>
          <cell r="U3162">
            <v>0</v>
          </cell>
          <cell r="V3162">
            <v>0</v>
          </cell>
          <cell r="W3162">
            <v>0</v>
          </cell>
          <cell r="X3162">
            <v>-21.74</v>
          </cell>
          <cell r="Y3162">
            <v>0</v>
          </cell>
          <cell r="Z3162">
            <v>0</v>
          </cell>
          <cell r="AA3162">
            <v>0</v>
          </cell>
          <cell r="AB3162">
            <v>0</v>
          </cell>
          <cell r="AC3162">
            <v>0</v>
          </cell>
          <cell r="AD3162">
            <v>0</v>
          </cell>
        </row>
        <row r="3163">
          <cell r="B3163" t="str">
            <v>KITSAP CO -REGULATEDRESIDENTIAL96RW1</v>
          </cell>
          <cell r="J3163" t="str">
            <v>96RW1</v>
          </cell>
          <cell r="K3163" t="str">
            <v>1-96 GAL CART WEEKLY SVC</v>
          </cell>
          <cell r="S3163">
            <v>0</v>
          </cell>
          <cell r="T3163">
            <v>0</v>
          </cell>
          <cell r="U3163">
            <v>0</v>
          </cell>
          <cell r="V3163">
            <v>0</v>
          </cell>
          <cell r="W3163">
            <v>0</v>
          </cell>
          <cell r="X3163">
            <v>115.22</v>
          </cell>
          <cell r="Y3163">
            <v>0</v>
          </cell>
          <cell r="Z3163">
            <v>0</v>
          </cell>
          <cell r="AA3163">
            <v>0</v>
          </cell>
          <cell r="AB3163">
            <v>0</v>
          </cell>
          <cell r="AC3163">
            <v>0</v>
          </cell>
          <cell r="AD3163">
            <v>0</v>
          </cell>
        </row>
        <row r="3164">
          <cell r="B3164" t="str">
            <v>KITSAP CO -REGULATEDRESIDENTIALDRVNRE1RECY</v>
          </cell>
          <cell r="J3164" t="str">
            <v>DRVNRE1RECY</v>
          </cell>
          <cell r="K3164" t="str">
            <v>DRIVE IN UP TO 250 EOW-RE</v>
          </cell>
          <cell r="S3164">
            <v>0</v>
          </cell>
          <cell r="T3164">
            <v>0</v>
          </cell>
          <cell r="U3164">
            <v>0</v>
          </cell>
          <cell r="V3164">
            <v>0</v>
          </cell>
          <cell r="W3164">
            <v>0</v>
          </cell>
          <cell r="X3164">
            <v>3.93</v>
          </cell>
          <cell r="Y3164">
            <v>0</v>
          </cell>
          <cell r="Z3164">
            <v>0</v>
          </cell>
          <cell r="AA3164">
            <v>0</v>
          </cell>
          <cell r="AB3164">
            <v>0</v>
          </cell>
          <cell r="AC3164">
            <v>0</v>
          </cell>
          <cell r="AD3164">
            <v>0</v>
          </cell>
        </row>
        <row r="3165">
          <cell r="B3165" t="str">
            <v>KITSAP CO -REGULATEDRESIDENTIALDRVNRW1</v>
          </cell>
          <cell r="J3165" t="str">
            <v>DRVNRW1</v>
          </cell>
          <cell r="K3165" t="str">
            <v>DRIVE IN UP TO 250'</v>
          </cell>
          <cell r="S3165">
            <v>0</v>
          </cell>
          <cell r="T3165">
            <v>0</v>
          </cell>
          <cell r="U3165">
            <v>0</v>
          </cell>
          <cell r="V3165">
            <v>0</v>
          </cell>
          <cell r="W3165">
            <v>0</v>
          </cell>
          <cell r="X3165">
            <v>7.22</v>
          </cell>
          <cell r="Y3165">
            <v>0</v>
          </cell>
          <cell r="Z3165">
            <v>0</v>
          </cell>
          <cell r="AA3165">
            <v>0</v>
          </cell>
          <cell r="AB3165">
            <v>0</v>
          </cell>
          <cell r="AC3165">
            <v>0</v>
          </cell>
          <cell r="AD3165">
            <v>0</v>
          </cell>
        </row>
        <row r="3166">
          <cell r="B3166" t="str">
            <v>KITSAP CO -REGULATEDRESIDENTIALRECYCLECR</v>
          </cell>
          <cell r="J3166" t="str">
            <v>RECYCLECR</v>
          </cell>
          <cell r="K3166" t="str">
            <v>VALUE OF RECYCLABLES</v>
          </cell>
          <cell r="S3166">
            <v>0</v>
          </cell>
          <cell r="T3166">
            <v>0</v>
          </cell>
          <cell r="U3166">
            <v>0</v>
          </cell>
          <cell r="V3166">
            <v>0</v>
          </cell>
          <cell r="W3166">
            <v>0</v>
          </cell>
          <cell r="X3166">
            <v>-22.33</v>
          </cell>
          <cell r="Y3166">
            <v>0</v>
          </cell>
          <cell r="Z3166">
            <v>0</v>
          </cell>
          <cell r="AA3166">
            <v>0</v>
          </cell>
          <cell r="AB3166">
            <v>0</v>
          </cell>
          <cell r="AC3166">
            <v>0</v>
          </cell>
          <cell r="AD3166">
            <v>0</v>
          </cell>
        </row>
        <row r="3167">
          <cell r="B3167" t="str">
            <v>KITSAP CO -REGULATEDRESIDENTIALRECYONLY</v>
          </cell>
          <cell r="J3167" t="str">
            <v>RECYONLY</v>
          </cell>
          <cell r="K3167" t="str">
            <v>RECYCLE SERVICE ONLY</v>
          </cell>
          <cell r="S3167">
            <v>0</v>
          </cell>
          <cell r="T3167">
            <v>0</v>
          </cell>
          <cell r="U3167">
            <v>0</v>
          </cell>
          <cell r="V3167">
            <v>0</v>
          </cell>
          <cell r="W3167">
            <v>0</v>
          </cell>
          <cell r="X3167">
            <v>-9.81</v>
          </cell>
          <cell r="Y3167">
            <v>0</v>
          </cell>
          <cell r="Z3167">
            <v>0</v>
          </cell>
          <cell r="AA3167">
            <v>0</v>
          </cell>
          <cell r="AB3167">
            <v>0</v>
          </cell>
          <cell r="AC3167">
            <v>0</v>
          </cell>
          <cell r="AD3167">
            <v>0</v>
          </cell>
        </row>
        <row r="3168">
          <cell r="B3168" t="str">
            <v>KITSAP CO -REGULATEDRESIDENTIALRECYR</v>
          </cell>
          <cell r="J3168" t="str">
            <v>RECYR</v>
          </cell>
          <cell r="K3168" t="str">
            <v>RESIDENTIAL RECYCLE</v>
          </cell>
          <cell r="S3168">
            <v>0</v>
          </cell>
          <cell r="T3168">
            <v>0</v>
          </cell>
          <cell r="U3168">
            <v>0</v>
          </cell>
          <cell r="V3168">
            <v>0</v>
          </cell>
          <cell r="W3168">
            <v>0</v>
          </cell>
          <cell r="X3168">
            <v>105.34</v>
          </cell>
          <cell r="Y3168">
            <v>0</v>
          </cell>
          <cell r="Z3168">
            <v>0</v>
          </cell>
          <cell r="AA3168">
            <v>0</v>
          </cell>
          <cell r="AB3168">
            <v>0</v>
          </cell>
          <cell r="AC3168">
            <v>0</v>
          </cell>
          <cell r="AD3168">
            <v>0</v>
          </cell>
        </row>
        <row r="3169">
          <cell r="B3169" t="str">
            <v>KITSAP CO -REGULATEDRESIDENTIALWLKNRW1</v>
          </cell>
          <cell r="J3169" t="str">
            <v>WLKNRW1</v>
          </cell>
          <cell r="K3169" t="str">
            <v>WALK IN 5'-25'</v>
          </cell>
          <cell r="S3169">
            <v>0</v>
          </cell>
          <cell r="T3169">
            <v>0</v>
          </cell>
          <cell r="U3169">
            <v>0</v>
          </cell>
          <cell r="V3169">
            <v>0</v>
          </cell>
          <cell r="W3169">
            <v>0</v>
          </cell>
          <cell r="X3169">
            <v>1.91</v>
          </cell>
          <cell r="Y3169">
            <v>0</v>
          </cell>
          <cell r="Z3169">
            <v>0</v>
          </cell>
          <cell r="AA3169">
            <v>0</v>
          </cell>
          <cell r="AB3169">
            <v>0</v>
          </cell>
          <cell r="AC3169">
            <v>0</v>
          </cell>
          <cell r="AD3169">
            <v>0</v>
          </cell>
        </row>
        <row r="3170">
          <cell r="B3170" t="str">
            <v>KITSAP CO -REGULATEDRESIDENTIAL35RE1</v>
          </cell>
          <cell r="J3170" t="str">
            <v>35RE1</v>
          </cell>
          <cell r="K3170" t="str">
            <v>1-35 GAL CART EOW SVC</v>
          </cell>
          <cell r="S3170">
            <v>0</v>
          </cell>
          <cell r="T3170">
            <v>0</v>
          </cell>
          <cell r="U3170">
            <v>0</v>
          </cell>
          <cell r="V3170">
            <v>0</v>
          </cell>
          <cell r="W3170">
            <v>0</v>
          </cell>
          <cell r="X3170">
            <v>-9.98</v>
          </cell>
          <cell r="Y3170">
            <v>0</v>
          </cell>
          <cell r="Z3170">
            <v>0</v>
          </cell>
          <cell r="AA3170">
            <v>0</v>
          </cell>
          <cell r="AB3170">
            <v>0</v>
          </cell>
          <cell r="AC3170">
            <v>0</v>
          </cell>
          <cell r="AD3170">
            <v>0</v>
          </cell>
        </row>
        <row r="3171">
          <cell r="B3171" t="str">
            <v>KITSAP CO -REGULATEDRESIDENTIAL35ROCC1</v>
          </cell>
          <cell r="J3171" t="str">
            <v>35ROCC1</v>
          </cell>
          <cell r="K3171" t="str">
            <v>1-35 GAL ON CALL PICKUP</v>
          </cell>
          <cell r="S3171">
            <v>0</v>
          </cell>
          <cell r="T3171">
            <v>0</v>
          </cell>
          <cell r="U3171">
            <v>0</v>
          </cell>
          <cell r="V3171">
            <v>0</v>
          </cell>
          <cell r="W3171">
            <v>0</v>
          </cell>
          <cell r="X3171">
            <v>-6.04</v>
          </cell>
          <cell r="Y3171">
            <v>0</v>
          </cell>
          <cell r="Z3171">
            <v>0</v>
          </cell>
          <cell r="AA3171">
            <v>0</v>
          </cell>
          <cell r="AB3171">
            <v>0</v>
          </cell>
          <cell r="AC3171">
            <v>0</v>
          </cell>
          <cell r="AD3171">
            <v>0</v>
          </cell>
        </row>
        <row r="3172">
          <cell r="B3172" t="str">
            <v>KITSAP CO -REGULATEDRESIDENTIAL35RW1</v>
          </cell>
          <cell r="J3172" t="str">
            <v>35RW1</v>
          </cell>
          <cell r="K3172" t="str">
            <v>1-35 GAL CART WEEKLY SVC</v>
          </cell>
          <cell r="S3172">
            <v>0</v>
          </cell>
          <cell r="T3172">
            <v>0</v>
          </cell>
          <cell r="U3172">
            <v>0</v>
          </cell>
          <cell r="V3172">
            <v>0</v>
          </cell>
          <cell r="W3172">
            <v>0</v>
          </cell>
          <cell r="X3172">
            <v>-123.07</v>
          </cell>
          <cell r="Y3172">
            <v>0</v>
          </cell>
          <cell r="Z3172">
            <v>0</v>
          </cell>
          <cell r="AA3172">
            <v>0</v>
          </cell>
          <cell r="AB3172">
            <v>0</v>
          </cell>
          <cell r="AC3172">
            <v>0</v>
          </cell>
          <cell r="AD3172">
            <v>0</v>
          </cell>
        </row>
        <row r="3173">
          <cell r="B3173" t="str">
            <v>KITSAP CO -REGULATEDRESIDENTIAL48RE1</v>
          </cell>
          <cell r="J3173" t="str">
            <v>48RE1</v>
          </cell>
          <cell r="K3173" t="str">
            <v>1-48 GAL EOW</v>
          </cell>
          <cell r="S3173">
            <v>0</v>
          </cell>
          <cell r="T3173">
            <v>0</v>
          </cell>
          <cell r="U3173">
            <v>0</v>
          </cell>
          <cell r="V3173">
            <v>0</v>
          </cell>
          <cell r="W3173">
            <v>0</v>
          </cell>
          <cell r="X3173">
            <v>-6.58</v>
          </cell>
          <cell r="Y3173">
            <v>0</v>
          </cell>
          <cell r="Z3173">
            <v>0</v>
          </cell>
          <cell r="AA3173">
            <v>0</v>
          </cell>
          <cell r="AB3173">
            <v>0</v>
          </cell>
          <cell r="AC3173">
            <v>0</v>
          </cell>
          <cell r="AD3173">
            <v>0</v>
          </cell>
        </row>
        <row r="3174">
          <cell r="B3174" t="str">
            <v>KITSAP CO -REGULATEDRESIDENTIAL48RW1</v>
          </cell>
          <cell r="J3174" t="str">
            <v>48RW1</v>
          </cell>
          <cell r="K3174" t="str">
            <v>1-48 GAL WEEKLY</v>
          </cell>
          <cell r="S3174">
            <v>0</v>
          </cell>
          <cell r="T3174">
            <v>0</v>
          </cell>
          <cell r="U3174">
            <v>0</v>
          </cell>
          <cell r="V3174">
            <v>0</v>
          </cell>
          <cell r="W3174">
            <v>0</v>
          </cell>
          <cell r="X3174">
            <v>-36.19</v>
          </cell>
          <cell r="Y3174">
            <v>0</v>
          </cell>
          <cell r="Z3174">
            <v>0</v>
          </cell>
          <cell r="AA3174">
            <v>0</v>
          </cell>
          <cell r="AB3174">
            <v>0</v>
          </cell>
          <cell r="AC3174">
            <v>0</v>
          </cell>
          <cell r="AD3174">
            <v>0</v>
          </cell>
        </row>
        <row r="3175">
          <cell r="B3175" t="str">
            <v>KITSAP CO -REGULATEDRESIDENTIAL64RE1</v>
          </cell>
          <cell r="J3175" t="str">
            <v>64RE1</v>
          </cell>
          <cell r="K3175" t="str">
            <v>1-64 GAL EOW</v>
          </cell>
          <cell r="S3175">
            <v>0</v>
          </cell>
          <cell r="T3175">
            <v>0</v>
          </cell>
          <cell r="U3175">
            <v>0</v>
          </cell>
          <cell r="V3175">
            <v>0</v>
          </cell>
          <cell r="W3175">
            <v>0</v>
          </cell>
          <cell r="X3175">
            <v>-46.98</v>
          </cell>
          <cell r="Y3175">
            <v>0</v>
          </cell>
          <cell r="Z3175">
            <v>0</v>
          </cell>
          <cell r="AA3175">
            <v>0</v>
          </cell>
          <cell r="AB3175">
            <v>0</v>
          </cell>
          <cell r="AC3175">
            <v>0</v>
          </cell>
          <cell r="AD3175">
            <v>0</v>
          </cell>
        </row>
        <row r="3176">
          <cell r="B3176" t="str">
            <v>KITSAP CO -REGULATEDRESIDENTIAL64ROCC1</v>
          </cell>
          <cell r="J3176" t="str">
            <v>64ROCC1</v>
          </cell>
          <cell r="K3176" t="str">
            <v>1-64 GAL ON CALL PICKUP</v>
          </cell>
          <cell r="S3176">
            <v>0</v>
          </cell>
          <cell r="T3176">
            <v>0</v>
          </cell>
          <cell r="U3176">
            <v>0</v>
          </cell>
          <cell r="V3176">
            <v>0</v>
          </cell>
          <cell r="W3176">
            <v>0</v>
          </cell>
          <cell r="X3176">
            <v>26.7</v>
          </cell>
          <cell r="Y3176">
            <v>0</v>
          </cell>
          <cell r="Z3176">
            <v>0</v>
          </cell>
          <cell r="AA3176">
            <v>0</v>
          </cell>
          <cell r="AB3176">
            <v>0</v>
          </cell>
          <cell r="AC3176">
            <v>0</v>
          </cell>
          <cell r="AD3176">
            <v>0</v>
          </cell>
        </row>
        <row r="3177">
          <cell r="B3177" t="str">
            <v>KITSAP CO -REGULATEDRESIDENTIAL64RW1</v>
          </cell>
          <cell r="J3177" t="str">
            <v>64RW1</v>
          </cell>
          <cell r="K3177" t="str">
            <v>1-64 GAL CART WEEKLY SVC</v>
          </cell>
          <cell r="S3177">
            <v>0</v>
          </cell>
          <cell r="T3177">
            <v>0</v>
          </cell>
          <cell r="U3177">
            <v>0</v>
          </cell>
          <cell r="V3177">
            <v>0</v>
          </cell>
          <cell r="W3177">
            <v>0</v>
          </cell>
          <cell r="X3177">
            <v>-74.28</v>
          </cell>
          <cell r="Y3177">
            <v>0</v>
          </cell>
          <cell r="Z3177">
            <v>0</v>
          </cell>
          <cell r="AA3177">
            <v>0</v>
          </cell>
          <cell r="AB3177">
            <v>0</v>
          </cell>
          <cell r="AC3177">
            <v>0</v>
          </cell>
          <cell r="AD3177">
            <v>0</v>
          </cell>
        </row>
        <row r="3178">
          <cell r="B3178" t="str">
            <v>KITSAP CO -REGULATEDRESIDENTIAL96RW1</v>
          </cell>
          <cell r="J3178" t="str">
            <v>96RW1</v>
          </cell>
          <cell r="K3178" t="str">
            <v>1-96 GAL CART WEEKLY SVC</v>
          </cell>
          <cell r="S3178">
            <v>0</v>
          </cell>
          <cell r="T3178">
            <v>0</v>
          </cell>
          <cell r="U3178">
            <v>0</v>
          </cell>
          <cell r="V3178">
            <v>0</v>
          </cell>
          <cell r="W3178">
            <v>0</v>
          </cell>
          <cell r="X3178">
            <v>-39</v>
          </cell>
          <cell r="Y3178">
            <v>0</v>
          </cell>
          <cell r="Z3178">
            <v>0</v>
          </cell>
          <cell r="AA3178">
            <v>0</v>
          </cell>
          <cell r="AB3178">
            <v>0</v>
          </cell>
          <cell r="AC3178">
            <v>0</v>
          </cell>
          <cell r="AD3178">
            <v>0</v>
          </cell>
        </row>
        <row r="3179">
          <cell r="B3179" t="str">
            <v>KITSAP CO -REGULATEDRESIDENTIALEXPUR</v>
          </cell>
          <cell r="J3179" t="str">
            <v>EXPUR</v>
          </cell>
          <cell r="K3179" t="str">
            <v>EXTRA PICKUP</v>
          </cell>
          <cell r="S3179">
            <v>0</v>
          </cell>
          <cell r="T3179">
            <v>0</v>
          </cell>
          <cell r="U3179">
            <v>0</v>
          </cell>
          <cell r="V3179">
            <v>0</v>
          </cell>
          <cell r="W3179">
            <v>0</v>
          </cell>
          <cell r="X3179">
            <v>115.92</v>
          </cell>
          <cell r="Y3179">
            <v>0</v>
          </cell>
          <cell r="Z3179">
            <v>0</v>
          </cell>
          <cell r="AA3179">
            <v>0</v>
          </cell>
          <cell r="AB3179">
            <v>0</v>
          </cell>
          <cell r="AC3179">
            <v>0</v>
          </cell>
          <cell r="AD3179">
            <v>0</v>
          </cell>
        </row>
        <row r="3180">
          <cell r="B3180" t="str">
            <v>KITSAP CO -REGULATEDRESIDENTIALEXTRAR</v>
          </cell>
          <cell r="J3180" t="str">
            <v>EXTRAR</v>
          </cell>
          <cell r="K3180" t="str">
            <v>EXTRA CAN/BAGS</v>
          </cell>
          <cell r="S3180">
            <v>0</v>
          </cell>
          <cell r="T3180">
            <v>0</v>
          </cell>
          <cell r="U3180">
            <v>0</v>
          </cell>
          <cell r="V3180">
            <v>0</v>
          </cell>
          <cell r="W3180">
            <v>0</v>
          </cell>
          <cell r="X3180">
            <v>902.52</v>
          </cell>
          <cell r="Y3180">
            <v>0</v>
          </cell>
          <cell r="Z3180">
            <v>0</v>
          </cell>
          <cell r="AA3180">
            <v>0</v>
          </cell>
          <cell r="AB3180">
            <v>0</v>
          </cell>
          <cell r="AC3180">
            <v>0</v>
          </cell>
          <cell r="AD3180">
            <v>0</v>
          </cell>
        </row>
        <row r="3181">
          <cell r="B3181" t="str">
            <v>KITSAP CO -REGULATEDRESIDENTIALOFOWR</v>
          </cell>
          <cell r="J3181" t="str">
            <v>OFOWR</v>
          </cell>
          <cell r="K3181" t="str">
            <v>OVERFILL/OVERWEIGHT CHG</v>
          </cell>
          <cell r="S3181">
            <v>0</v>
          </cell>
          <cell r="T3181">
            <v>0</v>
          </cell>
          <cell r="U3181">
            <v>0</v>
          </cell>
          <cell r="V3181">
            <v>0</v>
          </cell>
          <cell r="W3181">
            <v>0</v>
          </cell>
          <cell r="X3181">
            <v>161.46</v>
          </cell>
          <cell r="Y3181">
            <v>0</v>
          </cell>
          <cell r="Z3181">
            <v>0</v>
          </cell>
          <cell r="AA3181">
            <v>0</v>
          </cell>
          <cell r="AB3181">
            <v>0</v>
          </cell>
          <cell r="AC3181">
            <v>0</v>
          </cell>
          <cell r="AD3181">
            <v>0</v>
          </cell>
        </row>
        <row r="3182">
          <cell r="B3182" t="str">
            <v>KITSAP CO -REGULATEDRESIDENTIALRECYCLECR</v>
          </cell>
          <cell r="J3182" t="str">
            <v>RECYCLECR</v>
          </cell>
          <cell r="K3182" t="str">
            <v>VALUE OF RECYCLABLES</v>
          </cell>
          <cell r="S3182">
            <v>0</v>
          </cell>
          <cell r="T3182">
            <v>0</v>
          </cell>
          <cell r="U3182">
            <v>0</v>
          </cell>
          <cell r="V3182">
            <v>0</v>
          </cell>
          <cell r="W3182">
            <v>0</v>
          </cell>
          <cell r="X3182">
            <v>16.48</v>
          </cell>
          <cell r="Y3182">
            <v>0</v>
          </cell>
          <cell r="Z3182">
            <v>0</v>
          </cell>
          <cell r="AA3182">
            <v>0</v>
          </cell>
          <cell r="AB3182">
            <v>0</v>
          </cell>
          <cell r="AC3182">
            <v>0</v>
          </cell>
          <cell r="AD3182">
            <v>0</v>
          </cell>
        </row>
        <row r="3183">
          <cell r="B3183" t="str">
            <v>KITSAP CO -REGULATEDRESIDENTIALRECYR</v>
          </cell>
          <cell r="J3183" t="str">
            <v>RECYR</v>
          </cell>
          <cell r="K3183" t="str">
            <v>RESIDENTIAL RECYCLE</v>
          </cell>
          <cell r="S3183">
            <v>0</v>
          </cell>
          <cell r="T3183">
            <v>0</v>
          </cell>
          <cell r="U3183">
            <v>0</v>
          </cell>
          <cell r="V3183">
            <v>0</v>
          </cell>
          <cell r="W3183">
            <v>0</v>
          </cell>
          <cell r="X3183">
            <v>-77.86</v>
          </cell>
          <cell r="Y3183">
            <v>0</v>
          </cell>
          <cell r="Z3183">
            <v>0</v>
          </cell>
          <cell r="AA3183">
            <v>0</v>
          </cell>
          <cell r="AB3183">
            <v>0</v>
          </cell>
          <cell r="AC3183">
            <v>0</v>
          </cell>
          <cell r="AD3183">
            <v>0</v>
          </cell>
        </row>
        <row r="3184">
          <cell r="B3184" t="str">
            <v>KITSAP CO -REGULATEDRESIDENTIALREDELIVER</v>
          </cell>
          <cell r="J3184" t="str">
            <v>REDELIVER</v>
          </cell>
          <cell r="K3184" t="str">
            <v>DELIVERY CHARGE</v>
          </cell>
          <cell r="S3184">
            <v>0</v>
          </cell>
          <cell r="T3184">
            <v>0</v>
          </cell>
          <cell r="U3184">
            <v>0</v>
          </cell>
          <cell r="V3184">
            <v>0</v>
          </cell>
          <cell r="W3184">
            <v>0</v>
          </cell>
          <cell r="X3184">
            <v>69.260000000000005</v>
          </cell>
          <cell r="Y3184">
            <v>0</v>
          </cell>
          <cell r="Z3184">
            <v>0</v>
          </cell>
          <cell r="AA3184">
            <v>0</v>
          </cell>
          <cell r="AB3184">
            <v>0</v>
          </cell>
          <cell r="AC3184">
            <v>0</v>
          </cell>
          <cell r="AD3184">
            <v>0</v>
          </cell>
        </row>
        <row r="3185">
          <cell r="B3185" t="str">
            <v>KITSAP CO -REGULATEDRESIDENTIALRESTART</v>
          </cell>
          <cell r="J3185" t="str">
            <v>RESTART</v>
          </cell>
          <cell r="K3185" t="str">
            <v>SERVICE RESTART FEE</v>
          </cell>
          <cell r="S3185">
            <v>0</v>
          </cell>
          <cell r="T3185">
            <v>0</v>
          </cell>
          <cell r="U3185">
            <v>0</v>
          </cell>
          <cell r="V3185">
            <v>0</v>
          </cell>
          <cell r="W3185">
            <v>0</v>
          </cell>
          <cell r="X3185">
            <v>274.89999999999998</v>
          </cell>
          <cell r="Y3185">
            <v>0</v>
          </cell>
          <cell r="Z3185">
            <v>0</v>
          </cell>
          <cell r="AA3185">
            <v>0</v>
          </cell>
          <cell r="AB3185">
            <v>0</v>
          </cell>
          <cell r="AC3185">
            <v>0</v>
          </cell>
          <cell r="AD3185">
            <v>0</v>
          </cell>
        </row>
        <row r="3186">
          <cell r="B3186" t="str">
            <v>KITSAP CO -REGULATEDRESIDENTIALWLKNRE1</v>
          </cell>
          <cell r="J3186" t="str">
            <v>WLKNRE1</v>
          </cell>
          <cell r="K3186" t="str">
            <v>WALK IN 5'-25'-EOW</v>
          </cell>
          <cell r="S3186">
            <v>0</v>
          </cell>
          <cell r="T3186">
            <v>0</v>
          </cell>
          <cell r="U3186">
            <v>0</v>
          </cell>
          <cell r="V3186">
            <v>0</v>
          </cell>
          <cell r="W3186">
            <v>0</v>
          </cell>
          <cell r="X3186">
            <v>-0.64</v>
          </cell>
          <cell r="Y3186">
            <v>0</v>
          </cell>
          <cell r="Z3186">
            <v>0</v>
          </cell>
          <cell r="AA3186">
            <v>0</v>
          </cell>
          <cell r="AB3186">
            <v>0</v>
          </cell>
          <cell r="AC3186">
            <v>0</v>
          </cell>
          <cell r="AD3186">
            <v>0</v>
          </cell>
        </row>
        <row r="3187">
          <cell r="B3187" t="str">
            <v>KITSAP CO -REGULATEDRESIDENTIAL35ROCC1</v>
          </cell>
          <cell r="J3187" t="str">
            <v>35ROCC1</v>
          </cell>
          <cell r="K3187" t="str">
            <v>1-35 GAL ON CALL PICKUP</v>
          </cell>
          <cell r="S3187">
            <v>0</v>
          </cell>
          <cell r="T3187">
            <v>0</v>
          </cell>
          <cell r="U3187">
            <v>0</v>
          </cell>
          <cell r="V3187">
            <v>0</v>
          </cell>
          <cell r="W3187">
            <v>0</v>
          </cell>
          <cell r="X3187">
            <v>6.04</v>
          </cell>
          <cell r="Y3187">
            <v>0</v>
          </cell>
          <cell r="Z3187">
            <v>0</v>
          </cell>
          <cell r="AA3187">
            <v>0</v>
          </cell>
          <cell r="AB3187">
            <v>0</v>
          </cell>
          <cell r="AC3187">
            <v>0</v>
          </cell>
          <cell r="AD3187">
            <v>0</v>
          </cell>
        </row>
        <row r="3188">
          <cell r="B3188" t="str">
            <v>KITSAP CO -REGULATEDRESIDENTIALDRVNRE1RECYMA</v>
          </cell>
          <cell r="J3188" t="str">
            <v>DRVNRE1RECYMA</v>
          </cell>
          <cell r="K3188" t="str">
            <v>DRIVE IN UP TO 250 EOW-RE</v>
          </cell>
          <cell r="S3188">
            <v>0</v>
          </cell>
          <cell r="T3188">
            <v>0</v>
          </cell>
          <cell r="U3188">
            <v>0</v>
          </cell>
          <cell r="V3188">
            <v>0</v>
          </cell>
          <cell r="W3188">
            <v>0</v>
          </cell>
          <cell r="X3188">
            <v>34.19</v>
          </cell>
          <cell r="Y3188">
            <v>0</v>
          </cell>
          <cell r="Z3188">
            <v>0</v>
          </cell>
          <cell r="AA3188">
            <v>0</v>
          </cell>
          <cell r="AB3188">
            <v>0</v>
          </cell>
          <cell r="AC3188">
            <v>0</v>
          </cell>
          <cell r="AD3188">
            <v>0</v>
          </cell>
        </row>
        <row r="3189">
          <cell r="B3189" t="str">
            <v>KITSAP CO -REGULATEDRESIDENTIAL35ROCC1</v>
          </cell>
          <cell r="J3189" t="str">
            <v>35ROCC1</v>
          </cell>
          <cell r="K3189" t="str">
            <v>1-35 GAL ON CALL PICKUP</v>
          </cell>
          <cell r="S3189">
            <v>0</v>
          </cell>
          <cell r="T3189">
            <v>0</v>
          </cell>
          <cell r="U3189">
            <v>0</v>
          </cell>
          <cell r="V3189">
            <v>0</v>
          </cell>
          <cell r="W3189">
            <v>0</v>
          </cell>
          <cell r="X3189">
            <v>410.72</v>
          </cell>
          <cell r="Y3189">
            <v>0</v>
          </cell>
          <cell r="Z3189">
            <v>0</v>
          </cell>
          <cell r="AA3189">
            <v>0</v>
          </cell>
          <cell r="AB3189">
            <v>0</v>
          </cell>
          <cell r="AC3189">
            <v>0</v>
          </cell>
          <cell r="AD3189">
            <v>0</v>
          </cell>
        </row>
        <row r="3190">
          <cell r="B3190" t="str">
            <v>KITSAP CO -REGULATEDRESIDENTIAL48ROCC1</v>
          </cell>
          <cell r="J3190" t="str">
            <v>48ROCC1</v>
          </cell>
          <cell r="K3190" t="str">
            <v>1-48 GAL ON CALL PICKUP</v>
          </cell>
          <cell r="S3190">
            <v>0</v>
          </cell>
          <cell r="T3190">
            <v>0</v>
          </cell>
          <cell r="U3190">
            <v>0</v>
          </cell>
          <cell r="V3190">
            <v>0</v>
          </cell>
          <cell r="W3190">
            <v>0</v>
          </cell>
          <cell r="X3190">
            <v>75.599999999999994</v>
          </cell>
          <cell r="Y3190">
            <v>0</v>
          </cell>
          <cell r="Z3190">
            <v>0</v>
          </cell>
          <cell r="AA3190">
            <v>0</v>
          </cell>
          <cell r="AB3190">
            <v>0</v>
          </cell>
          <cell r="AC3190">
            <v>0</v>
          </cell>
          <cell r="AD3190">
            <v>0</v>
          </cell>
        </row>
        <row r="3191">
          <cell r="B3191" t="str">
            <v>KITSAP CO -REGULATEDRESIDENTIAL64ROCC1</v>
          </cell>
          <cell r="J3191" t="str">
            <v>64ROCC1</v>
          </cell>
          <cell r="K3191" t="str">
            <v>1-64 GAL ON CALL PICKUP</v>
          </cell>
          <cell r="S3191">
            <v>0</v>
          </cell>
          <cell r="T3191">
            <v>0</v>
          </cell>
          <cell r="U3191">
            <v>0</v>
          </cell>
          <cell r="V3191">
            <v>0</v>
          </cell>
          <cell r="W3191">
            <v>0</v>
          </cell>
          <cell r="X3191">
            <v>26.7</v>
          </cell>
          <cell r="Y3191">
            <v>0</v>
          </cell>
          <cell r="Z3191">
            <v>0</v>
          </cell>
          <cell r="AA3191">
            <v>0</v>
          </cell>
          <cell r="AB3191">
            <v>0</v>
          </cell>
          <cell r="AC3191">
            <v>0</v>
          </cell>
          <cell r="AD3191">
            <v>0</v>
          </cell>
        </row>
        <row r="3192">
          <cell r="B3192" t="str">
            <v>KITSAP CO -REGULATEDRESIDENTIAL96ROCC1</v>
          </cell>
          <cell r="J3192" t="str">
            <v>96ROCC1</v>
          </cell>
          <cell r="K3192" t="str">
            <v>1-96 GAL ON CALL PICKUP</v>
          </cell>
          <cell r="S3192">
            <v>0</v>
          </cell>
          <cell r="T3192">
            <v>0</v>
          </cell>
          <cell r="U3192">
            <v>0</v>
          </cell>
          <cell r="V3192">
            <v>0</v>
          </cell>
          <cell r="W3192">
            <v>0</v>
          </cell>
          <cell r="X3192">
            <v>130.44</v>
          </cell>
          <cell r="Y3192">
            <v>0</v>
          </cell>
          <cell r="Z3192">
            <v>0</v>
          </cell>
          <cell r="AA3192">
            <v>0</v>
          </cell>
          <cell r="AB3192">
            <v>0</v>
          </cell>
          <cell r="AC3192">
            <v>0</v>
          </cell>
          <cell r="AD3192">
            <v>0</v>
          </cell>
        </row>
        <row r="3193">
          <cell r="B3193" t="str">
            <v>KITSAP CO -REGULATEDRESIDENTIALEXPUR</v>
          </cell>
          <cell r="J3193" t="str">
            <v>EXPUR</v>
          </cell>
          <cell r="K3193" t="str">
            <v>EXTRA PICKUP</v>
          </cell>
          <cell r="S3193">
            <v>0</v>
          </cell>
          <cell r="T3193">
            <v>0</v>
          </cell>
          <cell r="U3193">
            <v>0</v>
          </cell>
          <cell r="V3193">
            <v>0</v>
          </cell>
          <cell r="W3193">
            <v>0</v>
          </cell>
          <cell r="X3193">
            <v>4.1399999999999997</v>
          </cell>
          <cell r="Y3193">
            <v>0</v>
          </cell>
          <cell r="Z3193">
            <v>0</v>
          </cell>
          <cell r="AA3193">
            <v>0</v>
          </cell>
          <cell r="AB3193">
            <v>0</v>
          </cell>
          <cell r="AC3193">
            <v>0</v>
          </cell>
          <cell r="AD3193">
            <v>0</v>
          </cell>
        </row>
        <row r="3194">
          <cell r="B3194" t="str">
            <v>KITSAP CO -REGULATEDRESIDENTIALEXTRAR</v>
          </cell>
          <cell r="J3194" t="str">
            <v>EXTRAR</v>
          </cell>
          <cell r="K3194" t="str">
            <v>EXTRA CAN/BAGS</v>
          </cell>
          <cell r="S3194">
            <v>0</v>
          </cell>
          <cell r="T3194">
            <v>0</v>
          </cell>
          <cell r="U3194">
            <v>0</v>
          </cell>
          <cell r="V3194">
            <v>0</v>
          </cell>
          <cell r="W3194">
            <v>0</v>
          </cell>
          <cell r="X3194">
            <v>12.42</v>
          </cell>
          <cell r="Y3194">
            <v>0</v>
          </cell>
          <cell r="Z3194">
            <v>0</v>
          </cell>
          <cell r="AA3194">
            <v>0</v>
          </cell>
          <cell r="AB3194">
            <v>0</v>
          </cell>
          <cell r="AC3194">
            <v>0</v>
          </cell>
          <cell r="AD3194">
            <v>0</v>
          </cell>
        </row>
        <row r="3195">
          <cell r="B3195" t="str">
            <v>KITSAP CO -REGULATEDRESIDENTIALOFOWR</v>
          </cell>
          <cell r="J3195" t="str">
            <v>OFOWR</v>
          </cell>
          <cell r="K3195" t="str">
            <v>OVERFILL/OVERWEIGHT CHG</v>
          </cell>
          <cell r="S3195">
            <v>0</v>
          </cell>
          <cell r="T3195">
            <v>0</v>
          </cell>
          <cell r="U3195">
            <v>0</v>
          </cell>
          <cell r="V3195">
            <v>0</v>
          </cell>
          <cell r="W3195">
            <v>0</v>
          </cell>
          <cell r="X3195">
            <v>4.1399999999999997</v>
          </cell>
          <cell r="Y3195">
            <v>0</v>
          </cell>
          <cell r="Z3195">
            <v>0</v>
          </cell>
          <cell r="AA3195">
            <v>0</v>
          </cell>
          <cell r="AB3195">
            <v>0</v>
          </cell>
          <cell r="AC3195">
            <v>0</v>
          </cell>
          <cell r="AD3195">
            <v>0</v>
          </cell>
        </row>
        <row r="3196">
          <cell r="B3196" t="str">
            <v>KITSAP CO -REGULATEDRESIDENTIALRESTART</v>
          </cell>
          <cell r="J3196" t="str">
            <v>RESTART</v>
          </cell>
          <cell r="K3196" t="str">
            <v>SERVICE RESTART FEE</v>
          </cell>
          <cell r="S3196">
            <v>0</v>
          </cell>
          <cell r="T3196">
            <v>0</v>
          </cell>
          <cell r="U3196">
            <v>0</v>
          </cell>
          <cell r="V3196">
            <v>0</v>
          </cell>
          <cell r="W3196">
            <v>0</v>
          </cell>
          <cell r="X3196">
            <v>5.31</v>
          </cell>
          <cell r="Y3196">
            <v>0</v>
          </cell>
          <cell r="Z3196">
            <v>0</v>
          </cell>
          <cell r="AA3196">
            <v>0</v>
          </cell>
          <cell r="AB3196">
            <v>0</v>
          </cell>
          <cell r="AC3196">
            <v>0</v>
          </cell>
          <cell r="AD3196">
            <v>0</v>
          </cell>
        </row>
        <row r="3197">
          <cell r="B3197" t="str">
            <v>KITSAP CO -REGULATEDROLLOFFROLID</v>
          </cell>
          <cell r="J3197" t="str">
            <v>ROLID</v>
          </cell>
          <cell r="K3197" t="str">
            <v>ROLL OFF-LID</v>
          </cell>
          <cell r="S3197">
            <v>0</v>
          </cell>
          <cell r="T3197">
            <v>0</v>
          </cell>
          <cell r="U3197">
            <v>0</v>
          </cell>
          <cell r="V3197">
            <v>0</v>
          </cell>
          <cell r="W3197">
            <v>0</v>
          </cell>
          <cell r="X3197">
            <v>29.12</v>
          </cell>
          <cell r="Y3197">
            <v>0</v>
          </cell>
          <cell r="Z3197">
            <v>0</v>
          </cell>
          <cell r="AA3197">
            <v>0</v>
          </cell>
          <cell r="AB3197">
            <v>0</v>
          </cell>
          <cell r="AC3197">
            <v>0</v>
          </cell>
          <cell r="AD3197">
            <v>0</v>
          </cell>
        </row>
        <row r="3198">
          <cell r="B3198" t="str">
            <v>KITSAP CO -REGULATEDROLLOFFRORENT10M</v>
          </cell>
          <cell r="J3198" t="str">
            <v>RORENT10M</v>
          </cell>
          <cell r="K3198" t="str">
            <v>10YD ROLL OFF MTHLY RENT</v>
          </cell>
          <cell r="S3198">
            <v>0</v>
          </cell>
          <cell r="T3198">
            <v>0</v>
          </cell>
          <cell r="U3198">
            <v>0</v>
          </cell>
          <cell r="V3198">
            <v>0</v>
          </cell>
          <cell r="W3198">
            <v>0</v>
          </cell>
          <cell r="X3198">
            <v>83.93</v>
          </cell>
          <cell r="Y3198">
            <v>0</v>
          </cell>
          <cell r="Z3198">
            <v>0</v>
          </cell>
          <cell r="AA3198">
            <v>0</v>
          </cell>
          <cell r="AB3198">
            <v>0</v>
          </cell>
          <cell r="AC3198">
            <v>0</v>
          </cell>
          <cell r="AD3198">
            <v>0</v>
          </cell>
        </row>
        <row r="3199">
          <cell r="B3199" t="str">
            <v>KITSAP CO -REGULATEDROLLOFFRORENT20D</v>
          </cell>
          <cell r="J3199" t="str">
            <v>RORENT20D</v>
          </cell>
          <cell r="K3199" t="str">
            <v>20YD ROLL OFF-DAILY RENT</v>
          </cell>
          <cell r="S3199">
            <v>0</v>
          </cell>
          <cell r="T3199">
            <v>0</v>
          </cell>
          <cell r="U3199">
            <v>0</v>
          </cell>
          <cell r="V3199">
            <v>0</v>
          </cell>
          <cell r="W3199">
            <v>0</v>
          </cell>
          <cell r="X3199">
            <v>841.4</v>
          </cell>
          <cell r="Y3199">
            <v>0</v>
          </cell>
          <cell r="Z3199">
            <v>0</v>
          </cell>
          <cell r="AA3199">
            <v>0</v>
          </cell>
          <cell r="AB3199">
            <v>0</v>
          </cell>
          <cell r="AC3199">
            <v>0</v>
          </cell>
          <cell r="AD3199">
            <v>0</v>
          </cell>
        </row>
        <row r="3200">
          <cell r="B3200" t="str">
            <v>KITSAP CO -REGULATEDROLLOFFRORENT20M</v>
          </cell>
          <cell r="J3200" t="str">
            <v>RORENT20M</v>
          </cell>
          <cell r="K3200" t="str">
            <v>20YD ROLL OFF-MNTHLY RENT</v>
          </cell>
          <cell r="S3200">
            <v>0</v>
          </cell>
          <cell r="T3200">
            <v>0</v>
          </cell>
          <cell r="U3200">
            <v>0</v>
          </cell>
          <cell r="V3200">
            <v>0</v>
          </cell>
          <cell r="W3200">
            <v>0</v>
          </cell>
          <cell r="X3200">
            <v>97.48</v>
          </cell>
          <cell r="Y3200">
            <v>0</v>
          </cell>
          <cell r="Z3200">
            <v>0</v>
          </cell>
          <cell r="AA3200">
            <v>0</v>
          </cell>
          <cell r="AB3200">
            <v>0</v>
          </cell>
          <cell r="AC3200">
            <v>0</v>
          </cell>
          <cell r="AD3200">
            <v>0</v>
          </cell>
        </row>
        <row r="3201">
          <cell r="B3201" t="str">
            <v>KITSAP CO -REGULATEDROLLOFFRORENT40D</v>
          </cell>
          <cell r="J3201" t="str">
            <v>RORENT40D</v>
          </cell>
          <cell r="K3201" t="str">
            <v>40YD ROLL OFF-DAILY RENT</v>
          </cell>
          <cell r="S3201">
            <v>0</v>
          </cell>
          <cell r="T3201">
            <v>0</v>
          </cell>
          <cell r="U3201">
            <v>0</v>
          </cell>
          <cell r="V3201">
            <v>0</v>
          </cell>
          <cell r="W3201">
            <v>0</v>
          </cell>
          <cell r="X3201">
            <v>823.02</v>
          </cell>
          <cell r="Y3201">
            <v>0</v>
          </cell>
          <cell r="Z3201">
            <v>0</v>
          </cell>
          <cell r="AA3201">
            <v>0</v>
          </cell>
          <cell r="AB3201">
            <v>0</v>
          </cell>
          <cell r="AC3201">
            <v>0</v>
          </cell>
          <cell r="AD3201">
            <v>0</v>
          </cell>
        </row>
        <row r="3202">
          <cell r="B3202" t="str">
            <v>KITSAP CO -REGULATEDROLLOFFRORENT40M</v>
          </cell>
          <cell r="J3202" t="str">
            <v>RORENT40M</v>
          </cell>
          <cell r="K3202" t="str">
            <v>40YD ROLL OFF-MNTHLY RENT</v>
          </cell>
          <cell r="S3202">
            <v>0</v>
          </cell>
          <cell r="T3202">
            <v>0</v>
          </cell>
          <cell r="U3202">
            <v>0</v>
          </cell>
          <cell r="V3202">
            <v>0</v>
          </cell>
          <cell r="W3202">
            <v>0</v>
          </cell>
          <cell r="X3202">
            <v>165.74</v>
          </cell>
          <cell r="Y3202">
            <v>0</v>
          </cell>
          <cell r="Z3202">
            <v>0</v>
          </cell>
          <cell r="AA3202">
            <v>0</v>
          </cell>
          <cell r="AB3202">
            <v>0</v>
          </cell>
          <cell r="AC3202">
            <v>0</v>
          </cell>
          <cell r="AD3202">
            <v>0</v>
          </cell>
        </row>
        <row r="3203">
          <cell r="B3203" t="str">
            <v>KITSAP CO -REGULATEDROLLOFFCPHAUL15</v>
          </cell>
          <cell r="J3203" t="str">
            <v>CPHAUL15</v>
          </cell>
          <cell r="K3203" t="str">
            <v>15YD COMPACTOR-HAUL</v>
          </cell>
          <cell r="S3203">
            <v>0</v>
          </cell>
          <cell r="T3203">
            <v>0</v>
          </cell>
          <cell r="U3203">
            <v>0</v>
          </cell>
          <cell r="V3203">
            <v>0</v>
          </cell>
          <cell r="W3203">
            <v>0</v>
          </cell>
          <cell r="X3203">
            <v>146.16999999999999</v>
          </cell>
          <cell r="Y3203">
            <v>0</v>
          </cell>
          <cell r="Z3203">
            <v>0</v>
          </cell>
          <cell r="AA3203">
            <v>0</v>
          </cell>
          <cell r="AB3203">
            <v>0</v>
          </cell>
          <cell r="AC3203">
            <v>0</v>
          </cell>
          <cell r="AD3203">
            <v>0</v>
          </cell>
        </row>
        <row r="3204">
          <cell r="B3204" t="str">
            <v>KITSAP CO -REGULATEDROLLOFFCPHAUL20</v>
          </cell>
          <cell r="J3204" t="str">
            <v>CPHAUL20</v>
          </cell>
          <cell r="K3204" t="str">
            <v>20YD COMPACTOR-HAUL</v>
          </cell>
          <cell r="S3204">
            <v>0</v>
          </cell>
          <cell r="T3204">
            <v>0</v>
          </cell>
          <cell r="U3204">
            <v>0</v>
          </cell>
          <cell r="V3204">
            <v>0</v>
          </cell>
          <cell r="W3204">
            <v>0</v>
          </cell>
          <cell r="X3204">
            <v>467.79</v>
          </cell>
          <cell r="Y3204">
            <v>0</v>
          </cell>
          <cell r="Z3204">
            <v>0</v>
          </cell>
          <cell r="AA3204">
            <v>0</v>
          </cell>
          <cell r="AB3204">
            <v>0</v>
          </cell>
          <cell r="AC3204">
            <v>0</v>
          </cell>
          <cell r="AD3204">
            <v>0</v>
          </cell>
        </row>
        <row r="3205">
          <cell r="B3205" t="str">
            <v>KITSAP CO -REGULATEDROLLOFFCPHAUL25</v>
          </cell>
          <cell r="J3205" t="str">
            <v>CPHAUL25</v>
          </cell>
          <cell r="K3205" t="str">
            <v>25YD COMPACTOR-HAUL</v>
          </cell>
          <cell r="S3205">
            <v>0</v>
          </cell>
          <cell r="T3205">
            <v>0</v>
          </cell>
          <cell r="U3205">
            <v>0</v>
          </cell>
          <cell r="V3205">
            <v>0</v>
          </cell>
          <cell r="W3205">
            <v>0</v>
          </cell>
          <cell r="X3205">
            <v>512.07000000000005</v>
          </cell>
          <cell r="Y3205">
            <v>0</v>
          </cell>
          <cell r="Z3205">
            <v>0</v>
          </cell>
          <cell r="AA3205">
            <v>0</v>
          </cell>
          <cell r="AB3205">
            <v>0</v>
          </cell>
          <cell r="AC3205">
            <v>0</v>
          </cell>
          <cell r="AD3205">
            <v>0</v>
          </cell>
        </row>
        <row r="3206">
          <cell r="B3206" t="str">
            <v>KITSAP CO -REGULATEDROLLOFFCPHAUL35</v>
          </cell>
          <cell r="J3206" t="str">
            <v>CPHAUL35</v>
          </cell>
          <cell r="K3206" t="str">
            <v>35YD COMPACTOR-HAUL</v>
          </cell>
          <cell r="S3206">
            <v>0</v>
          </cell>
          <cell r="T3206">
            <v>0</v>
          </cell>
          <cell r="U3206">
            <v>0</v>
          </cell>
          <cell r="V3206">
            <v>0</v>
          </cell>
          <cell r="W3206">
            <v>0</v>
          </cell>
          <cell r="X3206">
            <v>448.18</v>
          </cell>
          <cell r="Y3206">
            <v>0</v>
          </cell>
          <cell r="Z3206">
            <v>0</v>
          </cell>
          <cell r="AA3206">
            <v>0</v>
          </cell>
          <cell r="AB3206">
            <v>0</v>
          </cell>
          <cell r="AC3206">
            <v>0</v>
          </cell>
          <cell r="AD3206">
            <v>0</v>
          </cell>
        </row>
        <row r="3207">
          <cell r="B3207" t="str">
            <v>KITSAP CO -REGULATEDROLLOFFDISPOLY-TON</v>
          </cell>
          <cell r="J3207" t="str">
            <v>DISPOLY-TON</v>
          </cell>
          <cell r="K3207" t="str">
            <v>OLYMPIC LANDFILL PER TON</v>
          </cell>
          <cell r="S3207">
            <v>0</v>
          </cell>
          <cell r="T3207">
            <v>0</v>
          </cell>
          <cell r="U3207">
            <v>0</v>
          </cell>
          <cell r="V3207">
            <v>0</v>
          </cell>
          <cell r="W3207">
            <v>0</v>
          </cell>
          <cell r="X3207">
            <v>6495.08</v>
          </cell>
          <cell r="Y3207">
            <v>0</v>
          </cell>
          <cell r="Z3207">
            <v>0</v>
          </cell>
          <cell r="AA3207">
            <v>0</v>
          </cell>
          <cell r="AB3207">
            <v>0</v>
          </cell>
          <cell r="AC3207">
            <v>0</v>
          </cell>
          <cell r="AD3207">
            <v>0</v>
          </cell>
        </row>
        <row r="3208">
          <cell r="B3208" t="str">
            <v>KITSAP CO -REGULATEDROLLOFFRODEL</v>
          </cell>
          <cell r="J3208" t="str">
            <v>RODEL</v>
          </cell>
          <cell r="K3208" t="str">
            <v>ROLL OFF-DELIVERY</v>
          </cell>
          <cell r="S3208">
            <v>0</v>
          </cell>
          <cell r="T3208">
            <v>0</v>
          </cell>
          <cell r="U3208">
            <v>0</v>
          </cell>
          <cell r="V3208">
            <v>0</v>
          </cell>
          <cell r="W3208">
            <v>0</v>
          </cell>
          <cell r="X3208">
            <v>779.6</v>
          </cell>
          <cell r="Y3208">
            <v>0</v>
          </cell>
          <cell r="Z3208">
            <v>0</v>
          </cell>
          <cell r="AA3208">
            <v>0</v>
          </cell>
          <cell r="AB3208">
            <v>0</v>
          </cell>
          <cell r="AC3208">
            <v>0</v>
          </cell>
          <cell r="AD3208">
            <v>0</v>
          </cell>
        </row>
        <row r="3209">
          <cell r="B3209" t="str">
            <v>KITSAP CO -REGULATEDROLLOFFROHAUL10</v>
          </cell>
          <cell r="J3209" t="str">
            <v>ROHAUL10</v>
          </cell>
          <cell r="K3209" t="str">
            <v>10YD ROLL OFF HAUL</v>
          </cell>
          <cell r="S3209">
            <v>0</v>
          </cell>
          <cell r="T3209">
            <v>0</v>
          </cell>
          <cell r="U3209">
            <v>0</v>
          </cell>
          <cell r="V3209">
            <v>0</v>
          </cell>
          <cell r="W3209">
            <v>0</v>
          </cell>
          <cell r="X3209">
            <v>167.86</v>
          </cell>
          <cell r="Y3209">
            <v>0</v>
          </cell>
          <cell r="Z3209">
            <v>0</v>
          </cell>
          <cell r="AA3209">
            <v>0</v>
          </cell>
          <cell r="AB3209">
            <v>0</v>
          </cell>
          <cell r="AC3209">
            <v>0</v>
          </cell>
          <cell r="AD3209">
            <v>0</v>
          </cell>
        </row>
        <row r="3210">
          <cell r="B3210" t="str">
            <v>KITSAP CO -REGULATEDROLLOFFROHAUL20</v>
          </cell>
          <cell r="J3210" t="str">
            <v>ROHAUL20</v>
          </cell>
          <cell r="K3210" t="str">
            <v>20YD ROLL OFF-HAUL</v>
          </cell>
          <cell r="S3210">
            <v>0</v>
          </cell>
          <cell r="T3210">
            <v>0</v>
          </cell>
          <cell r="U3210">
            <v>0</v>
          </cell>
          <cell r="V3210">
            <v>0</v>
          </cell>
          <cell r="W3210">
            <v>0</v>
          </cell>
          <cell r="X3210">
            <v>877.32</v>
          </cell>
          <cell r="Y3210">
            <v>0</v>
          </cell>
          <cell r="Z3210">
            <v>0</v>
          </cell>
          <cell r="AA3210">
            <v>0</v>
          </cell>
          <cell r="AB3210">
            <v>0</v>
          </cell>
          <cell r="AC3210">
            <v>0</v>
          </cell>
          <cell r="AD3210">
            <v>0</v>
          </cell>
        </row>
        <row r="3211">
          <cell r="B3211" t="str">
            <v>KITSAP CO -REGULATEDROLLOFFROHAUL20T</v>
          </cell>
          <cell r="J3211" t="str">
            <v>ROHAUL20T</v>
          </cell>
          <cell r="K3211" t="str">
            <v>20YD ROLL OFF TEMP HAUL</v>
          </cell>
          <cell r="S3211">
            <v>0</v>
          </cell>
          <cell r="T3211">
            <v>0</v>
          </cell>
          <cell r="U3211">
            <v>0</v>
          </cell>
          <cell r="V3211">
            <v>0</v>
          </cell>
          <cell r="W3211">
            <v>0</v>
          </cell>
          <cell r="X3211">
            <v>1072.28</v>
          </cell>
          <cell r="Y3211">
            <v>0</v>
          </cell>
          <cell r="Z3211">
            <v>0</v>
          </cell>
          <cell r="AA3211">
            <v>0</v>
          </cell>
          <cell r="AB3211">
            <v>0</v>
          </cell>
          <cell r="AC3211">
            <v>0</v>
          </cell>
          <cell r="AD3211">
            <v>0</v>
          </cell>
        </row>
        <row r="3212">
          <cell r="B3212" t="str">
            <v>KITSAP CO -REGULATEDROLLOFFROHAUL30</v>
          </cell>
          <cell r="J3212" t="str">
            <v>ROHAUL30</v>
          </cell>
          <cell r="K3212" t="str">
            <v>30YD ROLL OFF-HAUL</v>
          </cell>
          <cell r="S3212">
            <v>0</v>
          </cell>
          <cell r="T3212">
            <v>0</v>
          </cell>
          <cell r="U3212">
            <v>0</v>
          </cell>
          <cell r="V3212">
            <v>0</v>
          </cell>
          <cell r="W3212">
            <v>0</v>
          </cell>
          <cell r="X3212">
            <v>126.4</v>
          </cell>
          <cell r="Y3212">
            <v>0</v>
          </cell>
          <cell r="Z3212">
            <v>0</v>
          </cell>
          <cell r="AA3212">
            <v>0</v>
          </cell>
          <cell r="AB3212">
            <v>0</v>
          </cell>
          <cell r="AC3212">
            <v>0</v>
          </cell>
          <cell r="AD3212">
            <v>0</v>
          </cell>
        </row>
        <row r="3213">
          <cell r="B3213" t="str">
            <v>KITSAP CO -REGULATEDROLLOFFROHAUL40T</v>
          </cell>
          <cell r="J3213" t="str">
            <v>ROHAUL40T</v>
          </cell>
          <cell r="K3213" t="str">
            <v>40YD ROLL OFF TEMP HAUL</v>
          </cell>
          <cell r="S3213">
            <v>0</v>
          </cell>
          <cell r="T3213">
            <v>0</v>
          </cell>
          <cell r="U3213">
            <v>0</v>
          </cell>
          <cell r="V3213">
            <v>0</v>
          </cell>
          <cell r="W3213">
            <v>0</v>
          </cell>
          <cell r="X3213">
            <v>165.74</v>
          </cell>
          <cell r="Y3213">
            <v>0</v>
          </cell>
          <cell r="Z3213">
            <v>0</v>
          </cell>
          <cell r="AA3213">
            <v>0</v>
          </cell>
          <cell r="AB3213">
            <v>0</v>
          </cell>
          <cell r="AC3213">
            <v>0</v>
          </cell>
          <cell r="AD3213">
            <v>0</v>
          </cell>
        </row>
        <row r="3214">
          <cell r="B3214" t="str">
            <v>KITSAP CO -REGULATEDROLLOFFROMILE</v>
          </cell>
          <cell r="J3214" t="str">
            <v>ROMILE</v>
          </cell>
          <cell r="K3214" t="str">
            <v>ROLL OFF-MILEAGE</v>
          </cell>
          <cell r="S3214">
            <v>0</v>
          </cell>
          <cell r="T3214">
            <v>0</v>
          </cell>
          <cell r="U3214">
            <v>0</v>
          </cell>
          <cell r="V3214">
            <v>0</v>
          </cell>
          <cell r="W3214">
            <v>0</v>
          </cell>
          <cell r="X3214">
            <v>24.3</v>
          </cell>
          <cell r="Y3214">
            <v>0</v>
          </cell>
          <cell r="Z3214">
            <v>0</v>
          </cell>
          <cell r="AA3214">
            <v>0</v>
          </cell>
          <cell r="AB3214">
            <v>0</v>
          </cell>
          <cell r="AC3214">
            <v>0</v>
          </cell>
          <cell r="AD3214">
            <v>0</v>
          </cell>
        </row>
        <row r="3215">
          <cell r="B3215" t="str">
            <v>KITSAP CO -REGULATEDROLLOFFRORELOCATE</v>
          </cell>
          <cell r="J3215" t="str">
            <v>RORELOCATE</v>
          </cell>
          <cell r="K3215" t="str">
            <v>ROLL OFF RELOCATE</v>
          </cell>
          <cell r="S3215">
            <v>0</v>
          </cell>
          <cell r="T3215">
            <v>0</v>
          </cell>
          <cell r="U3215">
            <v>0</v>
          </cell>
          <cell r="V3215">
            <v>0</v>
          </cell>
          <cell r="W3215">
            <v>0</v>
          </cell>
          <cell r="X3215">
            <v>165.74</v>
          </cell>
          <cell r="Y3215">
            <v>0</v>
          </cell>
          <cell r="Z3215">
            <v>0</v>
          </cell>
          <cell r="AA3215">
            <v>0</v>
          </cell>
          <cell r="AB3215">
            <v>0</v>
          </cell>
          <cell r="AC3215">
            <v>0</v>
          </cell>
          <cell r="AD3215">
            <v>0</v>
          </cell>
        </row>
        <row r="3216">
          <cell r="B3216" t="str">
            <v>KITSAP CO -REGULATEDROLLOFFRORENT20D</v>
          </cell>
          <cell r="J3216" t="str">
            <v>RORENT20D</v>
          </cell>
          <cell r="K3216" t="str">
            <v>20YD ROLL OFF-DAILY RENT</v>
          </cell>
          <cell r="S3216">
            <v>0</v>
          </cell>
          <cell r="T3216">
            <v>0</v>
          </cell>
          <cell r="U3216">
            <v>0</v>
          </cell>
          <cell r="V3216">
            <v>0</v>
          </cell>
          <cell r="W3216">
            <v>0</v>
          </cell>
          <cell r="X3216">
            <v>504.84</v>
          </cell>
          <cell r="Y3216">
            <v>0</v>
          </cell>
          <cell r="Z3216">
            <v>0</v>
          </cell>
          <cell r="AA3216">
            <v>0</v>
          </cell>
          <cell r="AB3216">
            <v>0</v>
          </cell>
          <cell r="AC3216">
            <v>0</v>
          </cell>
          <cell r="AD3216">
            <v>0</v>
          </cell>
        </row>
        <row r="3217">
          <cell r="B3217" t="str">
            <v>KITSAP CO -REGULATEDSURCFUEL-RES MASON</v>
          </cell>
          <cell r="J3217" t="str">
            <v>FUEL-RES MASON</v>
          </cell>
          <cell r="K3217" t="str">
            <v>FUEL &amp; MATERIAL SURCHARGE</v>
          </cell>
          <cell r="S3217">
            <v>0</v>
          </cell>
          <cell r="T3217">
            <v>0</v>
          </cell>
          <cell r="U3217">
            <v>0</v>
          </cell>
          <cell r="V3217">
            <v>0</v>
          </cell>
          <cell r="W3217">
            <v>0</v>
          </cell>
          <cell r="X3217">
            <v>0</v>
          </cell>
          <cell r="Y3217">
            <v>0</v>
          </cell>
          <cell r="Z3217">
            <v>0</v>
          </cell>
          <cell r="AA3217">
            <v>0</v>
          </cell>
          <cell r="AB3217">
            <v>0</v>
          </cell>
          <cell r="AC3217">
            <v>0</v>
          </cell>
          <cell r="AD3217">
            <v>0</v>
          </cell>
        </row>
        <row r="3218">
          <cell r="B3218" t="str">
            <v>KITSAP CO -REGULATEDSURCFUEL-COM MASON</v>
          </cell>
          <cell r="J3218" t="str">
            <v>FUEL-COM MASON</v>
          </cell>
          <cell r="K3218" t="str">
            <v>FUEL &amp; MATERIAL SURCHARGE</v>
          </cell>
          <cell r="S3218">
            <v>0</v>
          </cell>
          <cell r="T3218">
            <v>0</v>
          </cell>
          <cell r="U3218">
            <v>0</v>
          </cell>
          <cell r="V3218">
            <v>0</v>
          </cell>
          <cell r="W3218">
            <v>0</v>
          </cell>
          <cell r="X3218">
            <v>0</v>
          </cell>
          <cell r="Y3218">
            <v>0</v>
          </cell>
          <cell r="Z3218">
            <v>0</v>
          </cell>
          <cell r="AA3218">
            <v>0</v>
          </cell>
          <cell r="AB3218">
            <v>0</v>
          </cell>
          <cell r="AC3218">
            <v>0</v>
          </cell>
          <cell r="AD3218">
            <v>0</v>
          </cell>
        </row>
        <row r="3219">
          <cell r="B3219" t="str">
            <v>KITSAP CO -REGULATEDSURCFUEL-RECY MASON</v>
          </cell>
          <cell r="J3219" t="str">
            <v>FUEL-RECY MASON</v>
          </cell>
          <cell r="K3219" t="str">
            <v>FUEL &amp; MATERIAL SURCHARGE</v>
          </cell>
          <cell r="S3219">
            <v>0</v>
          </cell>
          <cell r="T3219">
            <v>0</v>
          </cell>
          <cell r="U3219">
            <v>0</v>
          </cell>
          <cell r="V3219">
            <v>0</v>
          </cell>
          <cell r="W3219">
            <v>0</v>
          </cell>
          <cell r="X3219">
            <v>0</v>
          </cell>
          <cell r="Y3219">
            <v>0</v>
          </cell>
          <cell r="Z3219">
            <v>0</v>
          </cell>
          <cell r="AA3219">
            <v>0</v>
          </cell>
          <cell r="AB3219">
            <v>0</v>
          </cell>
          <cell r="AC3219">
            <v>0</v>
          </cell>
          <cell r="AD3219">
            <v>0</v>
          </cell>
        </row>
        <row r="3220">
          <cell r="B3220" t="str">
            <v>KITSAP CO -REGULATEDSURCFUEL-RES MASON</v>
          </cell>
          <cell r="J3220" t="str">
            <v>FUEL-RES MASON</v>
          </cell>
          <cell r="K3220" t="str">
            <v>FUEL &amp; MATERIAL SURCHARGE</v>
          </cell>
          <cell r="S3220">
            <v>0</v>
          </cell>
          <cell r="T3220">
            <v>0</v>
          </cell>
          <cell r="U3220">
            <v>0</v>
          </cell>
          <cell r="V3220">
            <v>0</v>
          </cell>
          <cell r="W3220">
            <v>0</v>
          </cell>
          <cell r="X3220">
            <v>0</v>
          </cell>
          <cell r="Y3220">
            <v>0</v>
          </cell>
          <cell r="Z3220">
            <v>0</v>
          </cell>
          <cell r="AA3220">
            <v>0</v>
          </cell>
          <cell r="AB3220">
            <v>0</v>
          </cell>
          <cell r="AC3220">
            <v>0</v>
          </cell>
          <cell r="AD3220">
            <v>0</v>
          </cell>
        </row>
        <row r="3221">
          <cell r="B3221" t="str">
            <v>KITSAP CO -REGULATEDSURCFUEL-RO MASON</v>
          </cell>
          <cell r="J3221" t="str">
            <v>FUEL-RO MASON</v>
          </cell>
          <cell r="K3221" t="str">
            <v>FUEL &amp; MATERIAL SURCHARGE</v>
          </cell>
          <cell r="S3221">
            <v>0</v>
          </cell>
          <cell r="T3221">
            <v>0</v>
          </cell>
          <cell r="U3221">
            <v>0</v>
          </cell>
          <cell r="V3221">
            <v>0</v>
          </cell>
          <cell r="W3221">
            <v>0</v>
          </cell>
          <cell r="X3221">
            <v>0</v>
          </cell>
          <cell r="Y3221">
            <v>0</v>
          </cell>
          <cell r="Z3221">
            <v>0</v>
          </cell>
          <cell r="AA3221">
            <v>0</v>
          </cell>
          <cell r="AB3221">
            <v>0</v>
          </cell>
          <cell r="AC3221">
            <v>0</v>
          </cell>
          <cell r="AD3221">
            <v>0</v>
          </cell>
        </row>
        <row r="3222">
          <cell r="B3222" t="str">
            <v>KITSAP CO -REGULATEDSURCFUEL-RECY MASON</v>
          </cell>
          <cell r="J3222" t="str">
            <v>FUEL-RECY MASON</v>
          </cell>
          <cell r="K3222" t="str">
            <v>FUEL &amp; MATERIAL SURCHARGE</v>
          </cell>
          <cell r="S3222">
            <v>0</v>
          </cell>
          <cell r="T3222">
            <v>0</v>
          </cell>
          <cell r="U3222">
            <v>0</v>
          </cell>
          <cell r="V3222">
            <v>0</v>
          </cell>
          <cell r="W3222">
            <v>0</v>
          </cell>
          <cell r="X3222">
            <v>0</v>
          </cell>
          <cell r="Y3222">
            <v>0</v>
          </cell>
          <cell r="Z3222">
            <v>0</v>
          </cell>
          <cell r="AA3222">
            <v>0</v>
          </cell>
          <cell r="AB3222">
            <v>0</v>
          </cell>
          <cell r="AC3222">
            <v>0</v>
          </cell>
          <cell r="AD3222">
            <v>0</v>
          </cell>
        </row>
        <row r="3223">
          <cell r="B3223" t="str">
            <v>KITSAP CO -REGULATEDSURCFUEL-RES MASON</v>
          </cell>
          <cell r="J3223" t="str">
            <v>FUEL-RES MASON</v>
          </cell>
          <cell r="K3223" t="str">
            <v>FUEL &amp; MATERIAL SURCHARGE</v>
          </cell>
          <cell r="S3223">
            <v>0</v>
          </cell>
          <cell r="T3223">
            <v>0</v>
          </cell>
          <cell r="U3223">
            <v>0</v>
          </cell>
          <cell r="V3223">
            <v>0</v>
          </cell>
          <cell r="W3223">
            <v>0</v>
          </cell>
          <cell r="X3223">
            <v>0</v>
          </cell>
          <cell r="Y3223">
            <v>0</v>
          </cell>
          <cell r="Z3223">
            <v>0</v>
          </cell>
          <cell r="AA3223">
            <v>0</v>
          </cell>
          <cell r="AB3223">
            <v>0</v>
          </cell>
          <cell r="AC3223">
            <v>0</v>
          </cell>
          <cell r="AD3223">
            <v>0</v>
          </cell>
        </row>
        <row r="3224">
          <cell r="B3224" t="str">
            <v>KITSAP CO -REGULATEDSURCFUEL-COM MASON</v>
          </cell>
          <cell r="J3224" t="str">
            <v>FUEL-COM MASON</v>
          </cell>
          <cell r="K3224" t="str">
            <v>FUEL &amp; MATERIAL SURCHARGE</v>
          </cell>
          <cell r="S3224">
            <v>0</v>
          </cell>
          <cell r="T3224">
            <v>0</v>
          </cell>
          <cell r="U3224">
            <v>0</v>
          </cell>
          <cell r="V3224">
            <v>0</v>
          </cell>
          <cell r="W3224">
            <v>0</v>
          </cell>
          <cell r="X3224">
            <v>0</v>
          </cell>
          <cell r="Y3224">
            <v>0</v>
          </cell>
          <cell r="Z3224">
            <v>0</v>
          </cell>
          <cell r="AA3224">
            <v>0</v>
          </cell>
          <cell r="AB3224">
            <v>0</v>
          </cell>
          <cell r="AC3224">
            <v>0</v>
          </cell>
          <cell r="AD3224">
            <v>0</v>
          </cell>
        </row>
        <row r="3225">
          <cell r="B3225" t="str">
            <v>KITSAP CO -REGULATEDSURCFUEL-RECY MASON</v>
          </cell>
          <cell r="J3225" t="str">
            <v>FUEL-RECY MASON</v>
          </cell>
          <cell r="K3225" t="str">
            <v>FUEL &amp; MATERIAL SURCHARGE</v>
          </cell>
          <cell r="S3225">
            <v>0</v>
          </cell>
          <cell r="T3225">
            <v>0</v>
          </cell>
          <cell r="U3225">
            <v>0</v>
          </cell>
          <cell r="V3225">
            <v>0</v>
          </cell>
          <cell r="W3225">
            <v>0</v>
          </cell>
          <cell r="X3225">
            <v>0</v>
          </cell>
          <cell r="Y3225">
            <v>0</v>
          </cell>
          <cell r="Z3225">
            <v>0</v>
          </cell>
          <cell r="AA3225">
            <v>0</v>
          </cell>
          <cell r="AB3225">
            <v>0</v>
          </cell>
          <cell r="AC3225">
            <v>0</v>
          </cell>
          <cell r="AD3225">
            <v>0</v>
          </cell>
        </row>
        <row r="3226">
          <cell r="B3226" t="str">
            <v>KITSAP CO -REGULATEDSURCFUEL-RES MASON</v>
          </cell>
          <cell r="J3226" t="str">
            <v>FUEL-RES MASON</v>
          </cell>
          <cell r="K3226" t="str">
            <v>FUEL &amp; MATERIAL SURCHARGE</v>
          </cell>
          <cell r="S3226">
            <v>0</v>
          </cell>
          <cell r="T3226">
            <v>0</v>
          </cell>
          <cell r="U3226">
            <v>0</v>
          </cell>
          <cell r="V3226">
            <v>0</v>
          </cell>
          <cell r="W3226">
            <v>0</v>
          </cell>
          <cell r="X3226">
            <v>0</v>
          </cell>
          <cell r="Y3226">
            <v>0</v>
          </cell>
          <cell r="Z3226">
            <v>0</v>
          </cell>
          <cell r="AA3226">
            <v>0</v>
          </cell>
          <cell r="AB3226">
            <v>0</v>
          </cell>
          <cell r="AC3226">
            <v>0</v>
          </cell>
          <cell r="AD3226">
            <v>0</v>
          </cell>
        </row>
        <row r="3227">
          <cell r="B3227" t="str">
            <v>KITSAP CO -REGULATEDSURCFUEL-RO MASON</v>
          </cell>
          <cell r="J3227" t="str">
            <v>FUEL-RO MASON</v>
          </cell>
          <cell r="K3227" t="str">
            <v>FUEL &amp; MATERIAL SURCHARGE</v>
          </cell>
          <cell r="S3227">
            <v>0</v>
          </cell>
          <cell r="T3227">
            <v>0</v>
          </cell>
          <cell r="U3227">
            <v>0</v>
          </cell>
          <cell r="V3227">
            <v>0</v>
          </cell>
          <cell r="W3227">
            <v>0</v>
          </cell>
          <cell r="X3227">
            <v>0</v>
          </cell>
          <cell r="Y3227">
            <v>0</v>
          </cell>
          <cell r="Z3227">
            <v>0</v>
          </cell>
          <cell r="AA3227">
            <v>0</v>
          </cell>
          <cell r="AB3227">
            <v>0</v>
          </cell>
          <cell r="AC3227">
            <v>0</v>
          </cell>
          <cell r="AD3227">
            <v>0</v>
          </cell>
        </row>
        <row r="3228">
          <cell r="B3228" t="str">
            <v>KITSAP CO -REGULATEDTAXESREF</v>
          </cell>
          <cell r="J3228" t="str">
            <v>REF</v>
          </cell>
          <cell r="K3228" t="str">
            <v>3.6% WA Refuse Tax</v>
          </cell>
          <cell r="S3228">
            <v>0</v>
          </cell>
          <cell r="T3228">
            <v>0</v>
          </cell>
          <cell r="U3228">
            <v>0</v>
          </cell>
          <cell r="V3228">
            <v>0</v>
          </cell>
          <cell r="W3228">
            <v>0</v>
          </cell>
          <cell r="X3228">
            <v>2.68</v>
          </cell>
          <cell r="Y3228">
            <v>0</v>
          </cell>
          <cell r="Z3228">
            <v>0</v>
          </cell>
          <cell r="AA3228">
            <v>0</v>
          </cell>
          <cell r="AB3228">
            <v>0</v>
          </cell>
          <cell r="AC3228">
            <v>0</v>
          </cell>
          <cell r="AD3228">
            <v>0</v>
          </cell>
        </row>
        <row r="3229">
          <cell r="B3229" t="str">
            <v>KITSAP CO -REGULATEDTAXESREF</v>
          </cell>
          <cell r="J3229" t="str">
            <v>REF</v>
          </cell>
          <cell r="K3229" t="str">
            <v>3.6% WA Refuse Tax</v>
          </cell>
          <cell r="S3229">
            <v>0</v>
          </cell>
          <cell r="T3229">
            <v>0</v>
          </cell>
          <cell r="U3229">
            <v>0</v>
          </cell>
          <cell r="V3229">
            <v>0</v>
          </cell>
          <cell r="W3229">
            <v>0</v>
          </cell>
          <cell r="X3229">
            <v>973.92</v>
          </cell>
          <cell r="Y3229">
            <v>0</v>
          </cell>
          <cell r="Z3229">
            <v>0</v>
          </cell>
          <cell r="AA3229">
            <v>0</v>
          </cell>
          <cell r="AB3229">
            <v>0</v>
          </cell>
          <cell r="AC3229">
            <v>0</v>
          </cell>
          <cell r="AD3229">
            <v>0</v>
          </cell>
        </row>
        <row r="3230">
          <cell r="B3230" t="str">
            <v>KITSAP CO -REGULATEDTAXESSALES TAX</v>
          </cell>
          <cell r="J3230" t="str">
            <v>SALES TAX</v>
          </cell>
          <cell r="K3230" t="str">
            <v>8.5% Sales Tax</v>
          </cell>
          <cell r="S3230">
            <v>0</v>
          </cell>
          <cell r="T3230">
            <v>0</v>
          </cell>
          <cell r="U3230">
            <v>0</v>
          </cell>
          <cell r="V3230">
            <v>0</v>
          </cell>
          <cell r="W3230">
            <v>0</v>
          </cell>
          <cell r="X3230">
            <v>323.43</v>
          </cell>
          <cell r="Y3230">
            <v>0</v>
          </cell>
          <cell r="Z3230">
            <v>0</v>
          </cell>
          <cell r="AA3230">
            <v>0</v>
          </cell>
          <cell r="AB3230">
            <v>0</v>
          </cell>
          <cell r="AC3230">
            <v>0</v>
          </cell>
          <cell r="AD3230">
            <v>0</v>
          </cell>
        </row>
        <row r="3231">
          <cell r="B3231" t="str">
            <v>KITSAP CO -REGULATEDTAXESREF</v>
          </cell>
          <cell r="J3231" t="str">
            <v>REF</v>
          </cell>
          <cell r="K3231" t="str">
            <v>3.6% WA Refuse Tax</v>
          </cell>
          <cell r="S3231">
            <v>0</v>
          </cell>
          <cell r="T3231">
            <v>0</v>
          </cell>
          <cell r="U3231">
            <v>0</v>
          </cell>
          <cell r="V3231">
            <v>0</v>
          </cell>
          <cell r="W3231">
            <v>0</v>
          </cell>
          <cell r="X3231">
            <v>41.24</v>
          </cell>
          <cell r="Y3231">
            <v>0</v>
          </cell>
          <cell r="Z3231">
            <v>0</v>
          </cell>
          <cell r="AA3231">
            <v>0</v>
          </cell>
          <cell r="AB3231">
            <v>0</v>
          </cell>
          <cell r="AC3231">
            <v>0</v>
          </cell>
          <cell r="AD3231">
            <v>0</v>
          </cell>
        </row>
        <row r="3232">
          <cell r="B3232" t="str">
            <v>KITSAP CO -REGULATEDTAXESREF</v>
          </cell>
          <cell r="J3232" t="str">
            <v>REF</v>
          </cell>
          <cell r="K3232" t="str">
            <v>3.6% WA Refuse Tax</v>
          </cell>
          <cell r="S3232">
            <v>0</v>
          </cell>
          <cell r="T3232">
            <v>0</v>
          </cell>
          <cell r="U3232">
            <v>0</v>
          </cell>
          <cell r="V3232">
            <v>0</v>
          </cell>
          <cell r="W3232">
            <v>0</v>
          </cell>
          <cell r="X3232">
            <v>26.16</v>
          </cell>
          <cell r="Y3232">
            <v>0</v>
          </cell>
          <cell r="Z3232">
            <v>0</v>
          </cell>
          <cell r="AA3232">
            <v>0</v>
          </cell>
          <cell r="AB3232">
            <v>0</v>
          </cell>
          <cell r="AC3232">
            <v>0</v>
          </cell>
          <cell r="AD3232">
            <v>0</v>
          </cell>
        </row>
        <row r="3233">
          <cell r="B3233" t="str">
            <v>KITSAP CO -REGULATEDTAXESSALES TAX</v>
          </cell>
          <cell r="J3233" t="str">
            <v>SALES TAX</v>
          </cell>
          <cell r="K3233" t="str">
            <v>8.5% Sales Tax</v>
          </cell>
          <cell r="S3233">
            <v>0</v>
          </cell>
          <cell r="T3233">
            <v>0</v>
          </cell>
          <cell r="U3233">
            <v>0</v>
          </cell>
          <cell r="V3233">
            <v>0</v>
          </cell>
          <cell r="W3233">
            <v>0</v>
          </cell>
          <cell r="X3233">
            <v>1.85</v>
          </cell>
          <cell r="Y3233">
            <v>0</v>
          </cell>
          <cell r="Z3233">
            <v>0</v>
          </cell>
          <cell r="AA3233">
            <v>0</v>
          </cell>
          <cell r="AB3233">
            <v>0</v>
          </cell>
          <cell r="AC3233">
            <v>0</v>
          </cell>
          <cell r="AD3233">
            <v>0</v>
          </cell>
        </row>
        <row r="3234">
          <cell r="B3234" t="str">
            <v>KITSAP CO -REGULATEDTAXESREF</v>
          </cell>
          <cell r="J3234" t="str">
            <v>REF</v>
          </cell>
          <cell r="K3234" t="str">
            <v>3.6% WA Refuse Tax</v>
          </cell>
          <cell r="S3234">
            <v>0</v>
          </cell>
          <cell r="T3234">
            <v>0</v>
          </cell>
          <cell r="U3234">
            <v>0</v>
          </cell>
          <cell r="V3234">
            <v>0</v>
          </cell>
          <cell r="W3234">
            <v>0</v>
          </cell>
          <cell r="X3234">
            <v>249.62</v>
          </cell>
          <cell r="Y3234">
            <v>0</v>
          </cell>
          <cell r="Z3234">
            <v>0</v>
          </cell>
          <cell r="AA3234">
            <v>0</v>
          </cell>
          <cell r="AB3234">
            <v>0</v>
          </cell>
          <cell r="AC3234">
            <v>0</v>
          </cell>
          <cell r="AD3234">
            <v>0</v>
          </cell>
        </row>
        <row r="3235">
          <cell r="B3235" t="str">
            <v>KITSAP CO -REGULATEDTAXESSALES TAX</v>
          </cell>
          <cell r="J3235" t="str">
            <v>SALES TAX</v>
          </cell>
          <cell r="K3235" t="str">
            <v>8.5% Sales Tax</v>
          </cell>
          <cell r="S3235">
            <v>0</v>
          </cell>
          <cell r="T3235">
            <v>0</v>
          </cell>
          <cell r="U3235">
            <v>0</v>
          </cell>
          <cell r="V3235">
            <v>0</v>
          </cell>
          <cell r="W3235">
            <v>0</v>
          </cell>
          <cell r="X3235">
            <v>258.26</v>
          </cell>
          <cell r="Y3235">
            <v>0</v>
          </cell>
          <cell r="Z3235">
            <v>0</v>
          </cell>
          <cell r="AA3235">
            <v>0</v>
          </cell>
          <cell r="AB3235">
            <v>0</v>
          </cell>
          <cell r="AC3235">
            <v>0</v>
          </cell>
          <cell r="AD3235">
            <v>0</v>
          </cell>
        </row>
        <row r="3236">
          <cell r="B3236" t="str">
            <v>KITSAP CO-UNREGULATEDACCOUNTING ADJUSTMENTSFINCHG</v>
          </cell>
          <cell r="J3236" t="str">
            <v>FINCHG</v>
          </cell>
          <cell r="K3236" t="str">
            <v>LATE FEE</v>
          </cell>
          <cell r="S3236">
            <v>0</v>
          </cell>
          <cell r="T3236">
            <v>0</v>
          </cell>
          <cell r="U3236">
            <v>0</v>
          </cell>
          <cell r="V3236">
            <v>0</v>
          </cell>
          <cell r="W3236">
            <v>0</v>
          </cell>
          <cell r="X3236">
            <v>7.37</v>
          </cell>
          <cell r="Y3236">
            <v>0</v>
          </cell>
          <cell r="Z3236">
            <v>0</v>
          </cell>
          <cell r="AA3236">
            <v>0</v>
          </cell>
          <cell r="AB3236">
            <v>0</v>
          </cell>
          <cell r="AC3236">
            <v>0</v>
          </cell>
          <cell r="AD3236">
            <v>0</v>
          </cell>
        </row>
        <row r="3237">
          <cell r="B3237" t="str">
            <v>KITSAP CO-UNREGULATEDCOMMERCIAL - REARLOADUNLOCKRECY</v>
          </cell>
          <cell r="J3237" t="str">
            <v>UNLOCKRECY</v>
          </cell>
          <cell r="K3237" t="str">
            <v>UNLOCK / UNLATCH RECY</v>
          </cell>
          <cell r="S3237">
            <v>0</v>
          </cell>
          <cell r="T3237">
            <v>0</v>
          </cell>
          <cell r="U3237">
            <v>0</v>
          </cell>
          <cell r="V3237">
            <v>0</v>
          </cell>
          <cell r="W3237">
            <v>0</v>
          </cell>
          <cell r="X3237">
            <v>10</v>
          </cell>
          <cell r="Y3237">
            <v>0</v>
          </cell>
          <cell r="Z3237">
            <v>0</v>
          </cell>
          <cell r="AA3237">
            <v>0</v>
          </cell>
          <cell r="AB3237">
            <v>0</v>
          </cell>
          <cell r="AC3237">
            <v>0</v>
          </cell>
          <cell r="AD3237">
            <v>0</v>
          </cell>
        </row>
        <row r="3238">
          <cell r="B3238" t="str">
            <v>KITSAP CO-UNREGULATEDCOMMERCIAL RECYCLE96CRCOGE1</v>
          </cell>
          <cell r="J3238" t="str">
            <v>96CRCOGE1</v>
          </cell>
          <cell r="K3238" t="str">
            <v>96 COMMINGLE WG-EOW</v>
          </cell>
          <cell r="S3238">
            <v>0</v>
          </cell>
          <cell r="T3238">
            <v>0</v>
          </cell>
          <cell r="U3238">
            <v>0</v>
          </cell>
          <cell r="V3238">
            <v>0</v>
          </cell>
          <cell r="W3238">
            <v>0</v>
          </cell>
          <cell r="X3238">
            <v>64.95</v>
          </cell>
          <cell r="Y3238">
            <v>0</v>
          </cell>
          <cell r="Z3238">
            <v>0</v>
          </cell>
          <cell r="AA3238">
            <v>0</v>
          </cell>
          <cell r="AB3238">
            <v>0</v>
          </cell>
          <cell r="AC3238">
            <v>0</v>
          </cell>
          <cell r="AD3238">
            <v>0</v>
          </cell>
        </row>
        <row r="3239">
          <cell r="B3239" t="str">
            <v>KITSAP CO-UNREGULATEDCOMMERCIAL RECYCLE96CRCOGM1</v>
          </cell>
          <cell r="J3239" t="str">
            <v>96CRCOGM1</v>
          </cell>
          <cell r="K3239" t="str">
            <v>96 COMMINGLE WGMNTHLY</v>
          </cell>
          <cell r="S3239">
            <v>0</v>
          </cell>
          <cell r="T3239">
            <v>0</v>
          </cell>
          <cell r="U3239">
            <v>0</v>
          </cell>
          <cell r="V3239">
            <v>0</v>
          </cell>
          <cell r="W3239">
            <v>0</v>
          </cell>
          <cell r="X3239">
            <v>83.35</v>
          </cell>
          <cell r="Y3239">
            <v>0</v>
          </cell>
          <cell r="Z3239">
            <v>0</v>
          </cell>
          <cell r="AA3239">
            <v>0</v>
          </cell>
          <cell r="AB3239">
            <v>0</v>
          </cell>
          <cell r="AC3239">
            <v>0</v>
          </cell>
          <cell r="AD3239">
            <v>0</v>
          </cell>
        </row>
        <row r="3240">
          <cell r="B3240" t="str">
            <v>KITSAP CO-UNREGULATEDCOMMERCIAL RECYCLE96CRCOGW1</v>
          </cell>
          <cell r="J3240" t="str">
            <v>96CRCOGW1</v>
          </cell>
          <cell r="K3240" t="str">
            <v>96 COMMINGLE WG-WEEKLY</v>
          </cell>
          <cell r="S3240">
            <v>0</v>
          </cell>
          <cell r="T3240">
            <v>0</v>
          </cell>
          <cell r="U3240">
            <v>0</v>
          </cell>
          <cell r="V3240">
            <v>0</v>
          </cell>
          <cell r="W3240">
            <v>0</v>
          </cell>
          <cell r="X3240">
            <v>533.75</v>
          </cell>
          <cell r="Y3240">
            <v>0</v>
          </cell>
          <cell r="Z3240">
            <v>0</v>
          </cell>
          <cell r="AA3240">
            <v>0</v>
          </cell>
          <cell r="AB3240">
            <v>0</v>
          </cell>
          <cell r="AC3240">
            <v>0</v>
          </cell>
          <cell r="AD3240">
            <v>0</v>
          </cell>
        </row>
        <row r="3241">
          <cell r="B3241" t="str">
            <v>KITSAP CO-UNREGULATEDCOMMERCIAL RECYCLE96CRCONGE1</v>
          </cell>
          <cell r="J3241" t="str">
            <v>96CRCONGE1</v>
          </cell>
          <cell r="K3241" t="str">
            <v>96 COMMINGLE NG-EOW</v>
          </cell>
          <cell r="S3241">
            <v>0</v>
          </cell>
          <cell r="T3241">
            <v>0</v>
          </cell>
          <cell r="U3241">
            <v>0</v>
          </cell>
          <cell r="V3241">
            <v>0</v>
          </cell>
          <cell r="W3241">
            <v>0</v>
          </cell>
          <cell r="X3241">
            <v>367.02</v>
          </cell>
          <cell r="Y3241">
            <v>0</v>
          </cell>
          <cell r="Z3241">
            <v>0</v>
          </cell>
          <cell r="AA3241">
            <v>0</v>
          </cell>
          <cell r="AB3241">
            <v>0</v>
          </cell>
          <cell r="AC3241">
            <v>0</v>
          </cell>
          <cell r="AD3241">
            <v>0</v>
          </cell>
        </row>
        <row r="3242">
          <cell r="B3242" t="str">
            <v>KITSAP CO-UNREGULATEDCOMMERCIAL RECYCLE96CRCONGM1</v>
          </cell>
          <cell r="J3242" t="str">
            <v>96CRCONGM1</v>
          </cell>
          <cell r="K3242" t="str">
            <v>96 COMMINGLE NG-MNTHLY</v>
          </cell>
          <cell r="S3242">
            <v>0</v>
          </cell>
          <cell r="T3242">
            <v>0</v>
          </cell>
          <cell r="U3242">
            <v>0</v>
          </cell>
          <cell r="V3242">
            <v>0</v>
          </cell>
          <cell r="W3242">
            <v>0</v>
          </cell>
          <cell r="X3242">
            <v>133.36000000000001</v>
          </cell>
          <cell r="Y3242">
            <v>0</v>
          </cell>
          <cell r="Z3242">
            <v>0</v>
          </cell>
          <cell r="AA3242">
            <v>0</v>
          </cell>
          <cell r="AB3242">
            <v>0</v>
          </cell>
          <cell r="AC3242">
            <v>0</v>
          </cell>
          <cell r="AD3242">
            <v>0</v>
          </cell>
        </row>
        <row r="3243">
          <cell r="B3243" t="str">
            <v>KITSAP CO-UNREGULATEDCOMMERCIAL RECYCLE96CRCONGW1</v>
          </cell>
          <cell r="J3243" t="str">
            <v>96CRCONGW1</v>
          </cell>
          <cell r="K3243" t="str">
            <v>96 COMMINGLE NG-WEEKLY</v>
          </cell>
          <cell r="S3243">
            <v>0</v>
          </cell>
          <cell r="T3243">
            <v>0</v>
          </cell>
          <cell r="U3243">
            <v>0</v>
          </cell>
          <cell r="V3243">
            <v>0</v>
          </cell>
          <cell r="W3243">
            <v>0</v>
          </cell>
          <cell r="X3243">
            <v>649.29</v>
          </cell>
          <cell r="Y3243">
            <v>0</v>
          </cell>
          <cell r="Z3243">
            <v>0</v>
          </cell>
          <cell r="AA3243">
            <v>0</v>
          </cell>
          <cell r="AB3243">
            <v>0</v>
          </cell>
          <cell r="AC3243">
            <v>0</v>
          </cell>
          <cell r="AD3243">
            <v>0</v>
          </cell>
        </row>
        <row r="3244">
          <cell r="B3244" t="str">
            <v xml:space="preserve">KITSAP CO-UNREGULATEDCOMMERCIAL RECYCLER2YDOCCE </v>
          </cell>
          <cell r="J3244" t="str">
            <v xml:space="preserve">R2YDOCCE </v>
          </cell>
          <cell r="K3244" t="str">
            <v>2YD OCC-EOW</v>
          </cell>
          <cell r="S3244">
            <v>0</v>
          </cell>
          <cell r="T3244">
            <v>0</v>
          </cell>
          <cell r="U3244">
            <v>0</v>
          </cell>
          <cell r="V3244">
            <v>0</v>
          </cell>
          <cell r="W3244">
            <v>0</v>
          </cell>
          <cell r="X3244">
            <v>375.52</v>
          </cell>
          <cell r="Y3244">
            <v>0</v>
          </cell>
          <cell r="Z3244">
            <v>0</v>
          </cell>
          <cell r="AA3244">
            <v>0</v>
          </cell>
          <cell r="AB3244">
            <v>0</v>
          </cell>
          <cell r="AC3244">
            <v>0</v>
          </cell>
          <cell r="AD3244">
            <v>0</v>
          </cell>
        </row>
        <row r="3245">
          <cell r="B3245" t="str">
            <v>KITSAP CO-UNREGULATEDCOMMERCIAL RECYCLER2YDOCCEX</v>
          </cell>
          <cell r="J3245" t="str">
            <v>R2YDOCCEX</v>
          </cell>
          <cell r="K3245" t="str">
            <v>2YD OCC-EXTRA CONTAINER</v>
          </cell>
          <cell r="S3245">
            <v>0</v>
          </cell>
          <cell r="T3245">
            <v>0</v>
          </cell>
          <cell r="U3245">
            <v>0</v>
          </cell>
          <cell r="V3245">
            <v>0</v>
          </cell>
          <cell r="W3245">
            <v>0</v>
          </cell>
          <cell r="X3245">
            <v>169.22</v>
          </cell>
          <cell r="Y3245">
            <v>0</v>
          </cell>
          <cell r="Z3245">
            <v>0</v>
          </cell>
          <cell r="AA3245">
            <v>0</v>
          </cell>
          <cell r="AB3245">
            <v>0</v>
          </cell>
          <cell r="AC3245">
            <v>0</v>
          </cell>
          <cell r="AD3245">
            <v>0</v>
          </cell>
        </row>
        <row r="3246">
          <cell r="B3246" t="str">
            <v>KITSAP CO-UNREGULATEDCOMMERCIAL RECYCLER2YDOCCM</v>
          </cell>
          <cell r="J3246" t="str">
            <v>R2YDOCCM</v>
          </cell>
          <cell r="K3246" t="str">
            <v>2YD OCC-MNTHLY</v>
          </cell>
          <cell r="S3246">
            <v>0</v>
          </cell>
          <cell r="T3246">
            <v>0</v>
          </cell>
          <cell r="U3246">
            <v>0</v>
          </cell>
          <cell r="V3246">
            <v>0</v>
          </cell>
          <cell r="W3246">
            <v>0</v>
          </cell>
          <cell r="X3246">
            <v>252.56</v>
          </cell>
          <cell r="Y3246">
            <v>0</v>
          </cell>
          <cell r="Z3246">
            <v>0</v>
          </cell>
          <cell r="AA3246">
            <v>0</v>
          </cell>
          <cell r="AB3246">
            <v>0</v>
          </cell>
          <cell r="AC3246">
            <v>0</v>
          </cell>
          <cell r="AD3246">
            <v>0</v>
          </cell>
        </row>
        <row r="3247">
          <cell r="B3247" t="str">
            <v>KITSAP CO-UNREGULATEDCOMMERCIAL RECYCLER2YDOCCW</v>
          </cell>
          <cell r="J3247" t="str">
            <v>R2YDOCCW</v>
          </cell>
          <cell r="K3247" t="str">
            <v>2YD OCC-WEEKLY</v>
          </cell>
          <cell r="S3247">
            <v>0</v>
          </cell>
          <cell r="T3247">
            <v>0</v>
          </cell>
          <cell r="U3247">
            <v>0</v>
          </cell>
          <cell r="V3247">
            <v>0</v>
          </cell>
          <cell r="W3247">
            <v>0</v>
          </cell>
          <cell r="X3247">
            <v>1618.31</v>
          </cell>
          <cell r="Y3247">
            <v>0</v>
          </cell>
          <cell r="Z3247">
            <v>0</v>
          </cell>
          <cell r="AA3247">
            <v>0</v>
          </cell>
          <cell r="AB3247">
            <v>0</v>
          </cell>
          <cell r="AC3247">
            <v>0</v>
          </cell>
          <cell r="AD3247">
            <v>0</v>
          </cell>
        </row>
        <row r="3248">
          <cell r="B3248" t="str">
            <v>KITSAP CO-UNREGULATEDCOMMERCIAL RECYCLERECYCLERMA</v>
          </cell>
          <cell r="J3248" t="str">
            <v>RECYCLERMA</v>
          </cell>
          <cell r="K3248" t="str">
            <v>VALUE OF RECYCLEABLES</v>
          </cell>
          <cell r="S3248">
            <v>0</v>
          </cell>
          <cell r="T3248">
            <v>0</v>
          </cell>
          <cell r="U3248">
            <v>0</v>
          </cell>
          <cell r="V3248">
            <v>0</v>
          </cell>
          <cell r="W3248">
            <v>0</v>
          </cell>
          <cell r="X3248">
            <v>-0.41</v>
          </cell>
          <cell r="Y3248">
            <v>0</v>
          </cell>
          <cell r="Z3248">
            <v>0</v>
          </cell>
          <cell r="AA3248">
            <v>0</v>
          </cell>
          <cell r="AB3248">
            <v>0</v>
          </cell>
          <cell r="AC3248">
            <v>0</v>
          </cell>
          <cell r="AD3248">
            <v>0</v>
          </cell>
        </row>
        <row r="3249">
          <cell r="B3249" t="str">
            <v>KITSAP CO-UNREGULATEDCOMMERCIAL RECYCLERECYCRMA</v>
          </cell>
          <cell r="J3249" t="str">
            <v>RECYCRMA</v>
          </cell>
          <cell r="K3249" t="str">
            <v>RECYCLE MONTHLY ARREARS</v>
          </cell>
          <cell r="S3249">
            <v>0</v>
          </cell>
          <cell r="T3249">
            <v>0</v>
          </cell>
          <cell r="U3249">
            <v>0</v>
          </cell>
          <cell r="V3249">
            <v>0</v>
          </cell>
          <cell r="W3249">
            <v>0</v>
          </cell>
          <cell r="X3249">
            <v>8.82</v>
          </cell>
          <cell r="Y3249">
            <v>0</v>
          </cell>
          <cell r="Z3249">
            <v>0</v>
          </cell>
          <cell r="AA3249">
            <v>0</v>
          </cell>
          <cell r="AB3249">
            <v>0</v>
          </cell>
          <cell r="AC3249">
            <v>0</v>
          </cell>
          <cell r="AD3249">
            <v>0</v>
          </cell>
        </row>
        <row r="3250">
          <cell r="B3250" t="str">
            <v>KITSAP CO-UNREGULATEDCOMMERCIAL RECYCLERECYLOCK</v>
          </cell>
          <cell r="J3250" t="str">
            <v>RECYLOCK</v>
          </cell>
          <cell r="K3250" t="str">
            <v>LOCK/UNLOCK RECYCLING</v>
          </cell>
          <cell r="S3250">
            <v>0</v>
          </cell>
          <cell r="T3250">
            <v>0</v>
          </cell>
          <cell r="U3250">
            <v>0</v>
          </cell>
          <cell r="V3250">
            <v>0</v>
          </cell>
          <cell r="W3250">
            <v>0</v>
          </cell>
          <cell r="X3250">
            <v>43.01</v>
          </cell>
          <cell r="Y3250">
            <v>0</v>
          </cell>
          <cell r="Z3250">
            <v>0</v>
          </cell>
          <cell r="AA3250">
            <v>0</v>
          </cell>
          <cell r="AB3250">
            <v>0</v>
          </cell>
          <cell r="AC3250">
            <v>0</v>
          </cell>
          <cell r="AD3250">
            <v>0</v>
          </cell>
        </row>
        <row r="3251">
          <cell r="B3251" t="str">
            <v>KITSAP CO-UNREGULATEDCOMMERCIAL RECYCLE96CRCOGOC</v>
          </cell>
          <cell r="J3251" t="str">
            <v>96CRCOGOC</v>
          </cell>
          <cell r="K3251" t="str">
            <v>96 COMMINGLE WGON CALL</v>
          </cell>
          <cell r="S3251">
            <v>0</v>
          </cell>
          <cell r="T3251">
            <v>0</v>
          </cell>
          <cell r="U3251">
            <v>0</v>
          </cell>
          <cell r="V3251">
            <v>0</v>
          </cell>
          <cell r="W3251">
            <v>0</v>
          </cell>
          <cell r="X3251">
            <v>16.670000000000002</v>
          </cell>
          <cell r="Y3251">
            <v>0</v>
          </cell>
          <cell r="Z3251">
            <v>0</v>
          </cell>
          <cell r="AA3251">
            <v>0</v>
          </cell>
          <cell r="AB3251">
            <v>0</v>
          </cell>
          <cell r="AC3251">
            <v>0</v>
          </cell>
          <cell r="AD3251">
            <v>0</v>
          </cell>
        </row>
        <row r="3252">
          <cell r="B3252" t="str">
            <v>KITSAP CO-UNREGULATEDCOMMERCIAL RECYCLE96CRCONGOC</v>
          </cell>
          <cell r="J3252" t="str">
            <v>96CRCONGOC</v>
          </cell>
          <cell r="K3252" t="str">
            <v>96 COMMINGLE NGON CALL</v>
          </cell>
          <cell r="S3252">
            <v>0</v>
          </cell>
          <cell r="T3252">
            <v>0</v>
          </cell>
          <cell r="U3252">
            <v>0</v>
          </cell>
          <cell r="V3252">
            <v>0</v>
          </cell>
          <cell r="W3252">
            <v>0</v>
          </cell>
          <cell r="X3252">
            <v>16.670000000000002</v>
          </cell>
          <cell r="Y3252">
            <v>0</v>
          </cell>
          <cell r="Z3252">
            <v>0</v>
          </cell>
          <cell r="AA3252">
            <v>0</v>
          </cell>
          <cell r="AB3252">
            <v>0</v>
          </cell>
          <cell r="AC3252">
            <v>0</v>
          </cell>
          <cell r="AD3252">
            <v>0</v>
          </cell>
        </row>
        <row r="3253">
          <cell r="B3253" t="str">
            <v>KITSAP CO-UNREGULATEDCOMMERCIAL RECYCLER2YDOCCOC</v>
          </cell>
          <cell r="J3253" t="str">
            <v>R2YDOCCOC</v>
          </cell>
          <cell r="K3253" t="str">
            <v>2YD OCC-ON CALL</v>
          </cell>
          <cell r="S3253">
            <v>0</v>
          </cell>
          <cell r="T3253">
            <v>0</v>
          </cell>
          <cell r="U3253">
            <v>0</v>
          </cell>
          <cell r="V3253">
            <v>0</v>
          </cell>
          <cell r="W3253">
            <v>0</v>
          </cell>
          <cell r="X3253">
            <v>36.08</v>
          </cell>
          <cell r="Y3253">
            <v>0</v>
          </cell>
          <cell r="Z3253">
            <v>0</v>
          </cell>
          <cell r="AA3253">
            <v>0</v>
          </cell>
          <cell r="AB3253">
            <v>0</v>
          </cell>
          <cell r="AC3253">
            <v>0</v>
          </cell>
          <cell r="AD3253">
            <v>0</v>
          </cell>
        </row>
        <row r="3254">
          <cell r="B3254" t="str">
            <v>KITSAP CO-UNREGULATEDCOMMERCIAL RECYCLERECYLOCK</v>
          </cell>
          <cell r="J3254" t="str">
            <v>RECYLOCK</v>
          </cell>
          <cell r="K3254" t="str">
            <v>LOCK/UNLOCK RECYCLING</v>
          </cell>
          <cell r="S3254">
            <v>0</v>
          </cell>
          <cell r="T3254">
            <v>0</v>
          </cell>
          <cell r="U3254">
            <v>0</v>
          </cell>
          <cell r="V3254">
            <v>0</v>
          </cell>
          <cell r="W3254">
            <v>0</v>
          </cell>
          <cell r="X3254">
            <v>7.59</v>
          </cell>
          <cell r="Y3254">
            <v>0</v>
          </cell>
          <cell r="Z3254">
            <v>0</v>
          </cell>
          <cell r="AA3254">
            <v>0</v>
          </cell>
          <cell r="AB3254">
            <v>0</v>
          </cell>
          <cell r="AC3254">
            <v>0</v>
          </cell>
          <cell r="AD3254">
            <v>0</v>
          </cell>
        </row>
        <row r="3255">
          <cell r="B3255" t="str">
            <v>KITSAP CO-UNREGULATEDCOMMERCIAL RECYCLEROLLOUTOCC</v>
          </cell>
          <cell r="J3255" t="str">
            <v>ROLLOUTOCC</v>
          </cell>
          <cell r="K3255" t="str">
            <v>ROLL OUT FEE - RECYCLE</v>
          </cell>
          <cell r="S3255">
            <v>0</v>
          </cell>
          <cell r="T3255">
            <v>0</v>
          </cell>
          <cell r="U3255">
            <v>0</v>
          </cell>
          <cell r="V3255">
            <v>0</v>
          </cell>
          <cell r="W3255">
            <v>0</v>
          </cell>
          <cell r="X3255">
            <v>108</v>
          </cell>
          <cell r="Y3255">
            <v>0</v>
          </cell>
          <cell r="Z3255">
            <v>0</v>
          </cell>
          <cell r="AA3255">
            <v>0</v>
          </cell>
          <cell r="AB3255">
            <v>0</v>
          </cell>
          <cell r="AC3255">
            <v>0</v>
          </cell>
          <cell r="AD3255">
            <v>0</v>
          </cell>
        </row>
        <row r="3256">
          <cell r="B3256" t="str">
            <v>KITSAP CO-UNREGULATEDCOMMERCIAL RECYCLEWLKNRECY</v>
          </cell>
          <cell r="J3256" t="str">
            <v>WLKNRECY</v>
          </cell>
          <cell r="K3256" t="str">
            <v>WALK IN RECYCLE</v>
          </cell>
          <cell r="S3256">
            <v>0</v>
          </cell>
          <cell r="T3256">
            <v>0</v>
          </cell>
          <cell r="U3256">
            <v>0</v>
          </cell>
          <cell r="V3256">
            <v>0</v>
          </cell>
          <cell r="W3256">
            <v>0</v>
          </cell>
          <cell r="X3256">
            <v>101.08</v>
          </cell>
          <cell r="Y3256">
            <v>0</v>
          </cell>
          <cell r="Z3256">
            <v>0</v>
          </cell>
          <cell r="AA3256">
            <v>0</v>
          </cell>
          <cell r="AB3256">
            <v>0</v>
          </cell>
          <cell r="AC3256">
            <v>0</v>
          </cell>
          <cell r="AD3256">
            <v>0</v>
          </cell>
        </row>
        <row r="3257">
          <cell r="B3257" t="str">
            <v>KITSAP CO-UNREGULATEDPAYMENTSCC-KOL</v>
          </cell>
          <cell r="J3257" t="str">
            <v>CC-KOL</v>
          </cell>
          <cell r="K3257" t="str">
            <v>ONLINE PAYMENT-CC</v>
          </cell>
          <cell r="S3257">
            <v>0</v>
          </cell>
          <cell r="T3257">
            <v>0</v>
          </cell>
          <cell r="U3257">
            <v>0</v>
          </cell>
          <cell r="V3257">
            <v>0</v>
          </cell>
          <cell r="W3257">
            <v>0</v>
          </cell>
          <cell r="X3257">
            <v>-1057.8699999999999</v>
          </cell>
          <cell r="Y3257">
            <v>0</v>
          </cell>
          <cell r="Z3257">
            <v>0</v>
          </cell>
          <cell r="AA3257">
            <v>0</v>
          </cell>
          <cell r="AB3257">
            <v>0</v>
          </cell>
          <cell r="AC3257">
            <v>0</v>
          </cell>
          <cell r="AD3257">
            <v>0</v>
          </cell>
        </row>
        <row r="3258">
          <cell r="B3258" t="str">
            <v>KITSAP CO-UNREGULATEDPAYMENTSPAY</v>
          </cell>
          <cell r="J3258" t="str">
            <v>PAY</v>
          </cell>
          <cell r="K3258" t="str">
            <v>PAYMENT-THANK YOU!</v>
          </cell>
          <cell r="S3258">
            <v>0</v>
          </cell>
          <cell r="T3258">
            <v>0</v>
          </cell>
          <cell r="U3258">
            <v>0</v>
          </cell>
          <cell r="V3258">
            <v>0</v>
          </cell>
          <cell r="W3258">
            <v>0</v>
          </cell>
          <cell r="X3258">
            <v>-2083.4899999999998</v>
          </cell>
          <cell r="Y3258">
            <v>0</v>
          </cell>
          <cell r="Z3258">
            <v>0</v>
          </cell>
          <cell r="AA3258">
            <v>0</v>
          </cell>
          <cell r="AB3258">
            <v>0</v>
          </cell>
          <cell r="AC3258">
            <v>0</v>
          </cell>
          <cell r="AD3258">
            <v>0</v>
          </cell>
        </row>
        <row r="3259">
          <cell r="B3259" t="str">
            <v>KITSAP CO-UNREGULATEDPAYMENTSPAY-CFREE</v>
          </cell>
          <cell r="J3259" t="str">
            <v>PAY-CFREE</v>
          </cell>
          <cell r="K3259" t="str">
            <v>PAYMENT-THANK YOU</v>
          </cell>
          <cell r="S3259">
            <v>0</v>
          </cell>
          <cell r="T3259">
            <v>0</v>
          </cell>
          <cell r="U3259">
            <v>0</v>
          </cell>
          <cell r="V3259">
            <v>0</v>
          </cell>
          <cell r="W3259">
            <v>0</v>
          </cell>
          <cell r="X3259">
            <v>-198.45</v>
          </cell>
          <cell r="Y3259">
            <v>0</v>
          </cell>
          <cell r="Z3259">
            <v>0</v>
          </cell>
          <cell r="AA3259">
            <v>0</v>
          </cell>
          <cell r="AB3259">
            <v>0</v>
          </cell>
          <cell r="AC3259">
            <v>0</v>
          </cell>
          <cell r="AD3259">
            <v>0</v>
          </cell>
        </row>
        <row r="3260">
          <cell r="B3260" t="str">
            <v>KITSAP CO-UNREGULATEDPAYMENTSPAY-KOL</v>
          </cell>
          <cell r="J3260" t="str">
            <v>PAY-KOL</v>
          </cell>
          <cell r="K3260" t="str">
            <v>PAYMENT-THANK YOU - OL</v>
          </cell>
          <cell r="S3260">
            <v>0</v>
          </cell>
          <cell r="T3260">
            <v>0</v>
          </cell>
          <cell r="U3260">
            <v>0</v>
          </cell>
          <cell r="V3260">
            <v>0</v>
          </cell>
          <cell r="W3260">
            <v>0</v>
          </cell>
          <cell r="X3260">
            <v>-726.75</v>
          </cell>
          <cell r="Y3260">
            <v>0</v>
          </cell>
          <cell r="Z3260">
            <v>0</v>
          </cell>
          <cell r="AA3260">
            <v>0</v>
          </cell>
          <cell r="AB3260">
            <v>0</v>
          </cell>
          <cell r="AC3260">
            <v>0</v>
          </cell>
          <cell r="AD3260">
            <v>0</v>
          </cell>
        </row>
        <row r="3261">
          <cell r="B3261" t="str">
            <v>KITSAP CO-UNREGULATEDPAYMENTSPAY-OAK</v>
          </cell>
          <cell r="J3261" t="str">
            <v>PAY-OAK</v>
          </cell>
          <cell r="K3261" t="str">
            <v>OAKLEAF PAYMENT</v>
          </cell>
          <cell r="S3261">
            <v>0</v>
          </cell>
          <cell r="T3261">
            <v>0</v>
          </cell>
          <cell r="U3261">
            <v>0</v>
          </cell>
          <cell r="V3261">
            <v>0</v>
          </cell>
          <cell r="W3261">
            <v>0</v>
          </cell>
          <cell r="X3261">
            <v>-334.09</v>
          </cell>
          <cell r="Y3261">
            <v>0</v>
          </cell>
          <cell r="Z3261">
            <v>0</v>
          </cell>
          <cell r="AA3261">
            <v>0</v>
          </cell>
          <cell r="AB3261">
            <v>0</v>
          </cell>
          <cell r="AC3261">
            <v>0</v>
          </cell>
          <cell r="AD3261">
            <v>0</v>
          </cell>
        </row>
        <row r="3262">
          <cell r="B3262" t="str">
            <v>KITSAP CO-UNREGULATEDPAYMENTSPAY-RPPS</v>
          </cell>
          <cell r="J3262" t="str">
            <v>PAY-RPPS</v>
          </cell>
          <cell r="K3262" t="str">
            <v>RPSS PAYMENT</v>
          </cell>
          <cell r="S3262">
            <v>0</v>
          </cell>
          <cell r="T3262">
            <v>0</v>
          </cell>
          <cell r="U3262">
            <v>0</v>
          </cell>
          <cell r="V3262">
            <v>0</v>
          </cell>
          <cell r="W3262">
            <v>0</v>
          </cell>
          <cell r="X3262">
            <v>-112.87</v>
          </cell>
          <cell r="Y3262">
            <v>0</v>
          </cell>
          <cell r="Z3262">
            <v>0</v>
          </cell>
          <cell r="AA3262">
            <v>0</v>
          </cell>
          <cell r="AB3262">
            <v>0</v>
          </cell>
          <cell r="AC3262">
            <v>0</v>
          </cell>
          <cell r="AD3262">
            <v>0</v>
          </cell>
        </row>
        <row r="3263">
          <cell r="B3263" t="str">
            <v>KITSAP CO-UNREGULATEDPAYMENTSPAYL</v>
          </cell>
          <cell r="J3263" t="str">
            <v>PAYL</v>
          </cell>
          <cell r="K3263" t="str">
            <v>PAYMENT-THANK YOU!</v>
          </cell>
          <cell r="S3263">
            <v>0</v>
          </cell>
          <cell r="T3263">
            <v>0</v>
          </cell>
          <cell r="U3263">
            <v>0</v>
          </cell>
          <cell r="V3263">
            <v>0</v>
          </cell>
          <cell r="W3263">
            <v>0</v>
          </cell>
          <cell r="X3263">
            <v>-2246.81</v>
          </cell>
          <cell r="Y3263">
            <v>0</v>
          </cell>
          <cell r="Z3263">
            <v>0</v>
          </cell>
          <cell r="AA3263">
            <v>0</v>
          </cell>
          <cell r="AB3263">
            <v>0</v>
          </cell>
          <cell r="AC3263">
            <v>0</v>
          </cell>
          <cell r="AD3263">
            <v>0</v>
          </cell>
        </row>
        <row r="3264">
          <cell r="B3264" t="str">
            <v>KITSAP CO-UNREGULATEDRESIDENTIAL48RW1</v>
          </cell>
          <cell r="J3264" t="str">
            <v>48RW1</v>
          </cell>
          <cell r="K3264" t="str">
            <v>1-48 GAL WEEKLY</v>
          </cell>
          <cell r="S3264">
            <v>0</v>
          </cell>
          <cell r="T3264">
            <v>0</v>
          </cell>
          <cell r="U3264">
            <v>0</v>
          </cell>
          <cell r="V3264">
            <v>0</v>
          </cell>
          <cell r="W3264">
            <v>0</v>
          </cell>
          <cell r="X3264">
            <v>0</v>
          </cell>
          <cell r="Y3264">
            <v>0</v>
          </cell>
          <cell r="Z3264">
            <v>0</v>
          </cell>
          <cell r="AA3264">
            <v>0</v>
          </cell>
          <cell r="AB3264">
            <v>0</v>
          </cell>
          <cell r="AC3264">
            <v>0</v>
          </cell>
          <cell r="AD3264">
            <v>0</v>
          </cell>
        </row>
        <row r="3265">
          <cell r="B3265" t="str">
            <v>KITSAP CO-UNREGULATEDRESIDENTIALRECYCLECR</v>
          </cell>
          <cell r="J3265" t="str">
            <v>RECYCLECR</v>
          </cell>
          <cell r="K3265" t="str">
            <v>VALUE OF RECYCLABLES</v>
          </cell>
          <cell r="S3265">
            <v>0</v>
          </cell>
          <cell r="T3265">
            <v>0</v>
          </cell>
          <cell r="U3265">
            <v>0</v>
          </cell>
          <cell r="V3265">
            <v>0</v>
          </cell>
          <cell r="W3265">
            <v>0</v>
          </cell>
          <cell r="X3265">
            <v>-0.21</v>
          </cell>
          <cell r="Y3265">
            <v>0</v>
          </cell>
          <cell r="Z3265">
            <v>0</v>
          </cell>
          <cell r="AA3265">
            <v>0</v>
          </cell>
          <cell r="AB3265">
            <v>0</v>
          </cell>
          <cell r="AC3265">
            <v>0</v>
          </cell>
          <cell r="AD3265">
            <v>0</v>
          </cell>
        </row>
        <row r="3266">
          <cell r="B3266" t="str">
            <v>KITSAP CO-UNREGULATEDRESIDENTIALRECYR</v>
          </cell>
          <cell r="J3266" t="str">
            <v>RECYR</v>
          </cell>
          <cell r="K3266" t="str">
            <v>RESIDENTIAL RECYCLE</v>
          </cell>
          <cell r="S3266">
            <v>0</v>
          </cell>
          <cell r="T3266">
            <v>0</v>
          </cell>
          <cell r="U3266">
            <v>0</v>
          </cell>
          <cell r="V3266">
            <v>0</v>
          </cell>
          <cell r="W3266">
            <v>0</v>
          </cell>
          <cell r="X3266">
            <v>0</v>
          </cell>
          <cell r="Y3266">
            <v>0</v>
          </cell>
          <cell r="Z3266">
            <v>0</v>
          </cell>
          <cell r="AA3266">
            <v>0</v>
          </cell>
          <cell r="AB3266">
            <v>0</v>
          </cell>
          <cell r="AC3266">
            <v>0</v>
          </cell>
          <cell r="AD3266">
            <v>0</v>
          </cell>
        </row>
        <row r="3267">
          <cell r="B3267" t="str">
            <v>KITSAP CO-UNREGULATEDROLLOFFROLIDRECY</v>
          </cell>
          <cell r="J3267" t="str">
            <v>ROLIDRECY</v>
          </cell>
          <cell r="K3267" t="str">
            <v>ROLL OFF LID-RECYCLE</v>
          </cell>
          <cell r="S3267">
            <v>0</v>
          </cell>
          <cell r="T3267">
            <v>0</v>
          </cell>
          <cell r="U3267">
            <v>0</v>
          </cell>
          <cell r="V3267">
            <v>0</v>
          </cell>
          <cell r="W3267">
            <v>0</v>
          </cell>
          <cell r="X3267">
            <v>14.56</v>
          </cell>
          <cell r="Y3267">
            <v>0</v>
          </cell>
          <cell r="Z3267">
            <v>0</v>
          </cell>
          <cell r="AA3267">
            <v>0</v>
          </cell>
          <cell r="AB3267">
            <v>0</v>
          </cell>
          <cell r="AC3267">
            <v>0</v>
          </cell>
          <cell r="AD3267">
            <v>0</v>
          </cell>
        </row>
        <row r="3268">
          <cell r="B3268" t="str">
            <v>KITSAP CO-UNREGULATEDROLLOFFRORENT20DRECY</v>
          </cell>
          <cell r="J3268" t="str">
            <v>RORENT20DRECY</v>
          </cell>
          <cell r="K3268" t="str">
            <v>ROLL OFF RENT DAILY-RECYL</v>
          </cell>
          <cell r="S3268">
            <v>0</v>
          </cell>
          <cell r="T3268">
            <v>0</v>
          </cell>
          <cell r="U3268">
            <v>0</v>
          </cell>
          <cell r="V3268">
            <v>0</v>
          </cell>
          <cell r="W3268">
            <v>0</v>
          </cell>
          <cell r="X3268">
            <v>540.9</v>
          </cell>
          <cell r="Y3268">
            <v>0</v>
          </cell>
          <cell r="Z3268">
            <v>0</v>
          </cell>
          <cell r="AA3268">
            <v>0</v>
          </cell>
          <cell r="AB3268">
            <v>0</v>
          </cell>
          <cell r="AC3268">
            <v>0</v>
          </cell>
          <cell r="AD3268">
            <v>0</v>
          </cell>
        </row>
        <row r="3269">
          <cell r="B3269" t="str">
            <v>KITSAP CO-UNREGULATEDROLLOFFRECYHAUL</v>
          </cell>
          <cell r="J3269" t="str">
            <v>RECYHAUL</v>
          </cell>
          <cell r="K3269" t="str">
            <v>ROLL OFF RECYCLE HAUL</v>
          </cell>
          <cell r="S3269">
            <v>0</v>
          </cell>
          <cell r="T3269">
            <v>0</v>
          </cell>
          <cell r="U3269">
            <v>0</v>
          </cell>
          <cell r="V3269">
            <v>0</v>
          </cell>
          <cell r="W3269">
            <v>0</v>
          </cell>
          <cell r="X3269">
            <v>0</v>
          </cell>
          <cell r="Y3269">
            <v>0</v>
          </cell>
          <cell r="Z3269">
            <v>0</v>
          </cell>
          <cell r="AA3269">
            <v>0</v>
          </cell>
          <cell r="AB3269">
            <v>0</v>
          </cell>
          <cell r="AC3269">
            <v>0</v>
          </cell>
          <cell r="AD3269">
            <v>0</v>
          </cell>
        </row>
        <row r="3270">
          <cell r="B3270" t="str">
            <v>KITSAP CO-UNREGULATEDSURCFUEL-RECY MASON</v>
          </cell>
          <cell r="J3270" t="str">
            <v>FUEL-RECY MASON</v>
          </cell>
          <cell r="K3270" t="str">
            <v>FUEL &amp; MATERIAL SURCHARGE</v>
          </cell>
          <cell r="S3270">
            <v>0</v>
          </cell>
          <cell r="T3270">
            <v>0</v>
          </cell>
          <cell r="U3270">
            <v>0</v>
          </cell>
          <cell r="V3270">
            <v>0</v>
          </cell>
          <cell r="W3270">
            <v>0</v>
          </cell>
          <cell r="X3270">
            <v>0</v>
          </cell>
          <cell r="Y3270">
            <v>0</v>
          </cell>
          <cell r="Z3270">
            <v>0</v>
          </cell>
          <cell r="AA3270">
            <v>0</v>
          </cell>
          <cell r="AB3270">
            <v>0</v>
          </cell>
          <cell r="AC3270">
            <v>0</v>
          </cell>
          <cell r="AD3270">
            <v>0</v>
          </cell>
        </row>
        <row r="3271">
          <cell r="B3271" t="str">
            <v>KITSAP CO-UNREGULATEDSURCFUEL-RECY MASON</v>
          </cell>
          <cell r="J3271" t="str">
            <v>FUEL-RECY MASON</v>
          </cell>
          <cell r="K3271" t="str">
            <v>FUEL &amp; MATERIAL SURCHARGE</v>
          </cell>
          <cell r="S3271">
            <v>0</v>
          </cell>
          <cell r="T3271">
            <v>0</v>
          </cell>
          <cell r="U3271">
            <v>0</v>
          </cell>
          <cell r="V3271">
            <v>0</v>
          </cell>
          <cell r="W3271">
            <v>0</v>
          </cell>
          <cell r="X3271">
            <v>0</v>
          </cell>
          <cell r="Y3271">
            <v>0</v>
          </cell>
          <cell r="Z3271">
            <v>0</v>
          </cell>
          <cell r="AA3271">
            <v>0</v>
          </cell>
          <cell r="AB3271">
            <v>0</v>
          </cell>
          <cell r="AC3271">
            <v>0</v>
          </cell>
          <cell r="AD3271">
            <v>0</v>
          </cell>
        </row>
        <row r="3272">
          <cell r="B3272" t="str">
            <v>KITSAP CO-UNREGULATEDSURCFUEL-RES MASON</v>
          </cell>
          <cell r="J3272" t="str">
            <v>FUEL-RES MASON</v>
          </cell>
          <cell r="K3272" t="str">
            <v>FUEL &amp; MATERIAL SURCHARGE</v>
          </cell>
          <cell r="S3272">
            <v>0</v>
          </cell>
          <cell r="T3272">
            <v>0</v>
          </cell>
          <cell r="U3272">
            <v>0</v>
          </cell>
          <cell r="V3272">
            <v>0</v>
          </cell>
          <cell r="W3272">
            <v>0</v>
          </cell>
          <cell r="X3272">
            <v>0</v>
          </cell>
          <cell r="Y3272">
            <v>0</v>
          </cell>
          <cell r="Z3272">
            <v>0</v>
          </cell>
          <cell r="AA3272">
            <v>0</v>
          </cell>
          <cell r="AB3272">
            <v>0</v>
          </cell>
          <cell r="AC3272">
            <v>0</v>
          </cell>
          <cell r="AD3272">
            <v>0</v>
          </cell>
        </row>
        <row r="3273">
          <cell r="B3273" t="str">
            <v>KITSAP CO-UNREGULATEDSURCFUEL-RECY MASON</v>
          </cell>
          <cell r="J3273" t="str">
            <v>FUEL-RECY MASON</v>
          </cell>
          <cell r="K3273" t="str">
            <v>FUEL &amp; MATERIAL SURCHARGE</v>
          </cell>
          <cell r="S3273">
            <v>0</v>
          </cell>
          <cell r="T3273">
            <v>0</v>
          </cell>
          <cell r="U3273">
            <v>0</v>
          </cell>
          <cell r="V3273">
            <v>0</v>
          </cell>
          <cell r="W3273">
            <v>0</v>
          </cell>
          <cell r="X3273">
            <v>0</v>
          </cell>
          <cell r="Y3273">
            <v>0</v>
          </cell>
          <cell r="Z3273">
            <v>0</v>
          </cell>
          <cell r="AA3273">
            <v>0</v>
          </cell>
          <cell r="AB3273">
            <v>0</v>
          </cell>
          <cell r="AC3273">
            <v>0</v>
          </cell>
          <cell r="AD3273">
            <v>0</v>
          </cell>
        </row>
        <row r="3274">
          <cell r="B3274" t="str">
            <v>KITSAP CO-UNREGULATEDSURCFUEL-RECY MASON</v>
          </cell>
          <cell r="J3274" t="str">
            <v>FUEL-RECY MASON</v>
          </cell>
          <cell r="K3274" t="str">
            <v>FUEL &amp; MATERIAL SURCHARGE</v>
          </cell>
          <cell r="S3274">
            <v>0</v>
          </cell>
          <cell r="T3274">
            <v>0</v>
          </cell>
          <cell r="U3274">
            <v>0</v>
          </cell>
          <cell r="V3274">
            <v>0</v>
          </cell>
          <cell r="W3274">
            <v>0</v>
          </cell>
          <cell r="X3274">
            <v>0</v>
          </cell>
          <cell r="Y3274">
            <v>0</v>
          </cell>
          <cell r="Z3274">
            <v>0</v>
          </cell>
          <cell r="AA3274">
            <v>0</v>
          </cell>
          <cell r="AB3274">
            <v>0</v>
          </cell>
          <cell r="AC3274">
            <v>0</v>
          </cell>
          <cell r="AD3274">
            <v>0</v>
          </cell>
        </row>
        <row r="3275">
          <cell r="B3275" t="str">
            <v>KITSAP CO-UNREGULATEDTAXESREF</v>
          </cell>
          <cell r="J3275" t="str">
            <v>REF</v>
          </cell>
          <cell r="K3275" t="str">
            <v>3.6% WA Refuse Tax</v>
          </cell>
          <cell r="S3275">
            <v>0</v>
          </cell>
          <cell r="T3275">
            <v>0</v>
          </cell>
          <cell r="U3275">
            <v>0</v>
          </cell>
          <cell r="V3275">
            <v>0</v>
          </cell>
          <cell r="W3275">
            <v>0</v>
          </cell>
          <cell r="X3275">
            <v>0</v>
          </cell>
          <cell r="Y3275">
            <v>0</v>
          </cell>
          <cell r="Z3275">
            <v>0</v>
          </cell>
          <cell r="AA3275">
            <v>0</v>
          </cell>
          <cell r="AB3275">
            <v>0</v>
          </cell>
          <cell r="AC3275">
            <v>0</v>
          </cell>
          <cell r="AD3275">
            <v>0</v>
          </cell>
        </row>
        <row r="3276">
          <cell r="B3276" t="str">
            <v>KITSAP CO-UNREGULATEDTAXESSALES TAX</v>
          </cell>
          <cell r="J3276" t="str">
            <v>SALES TAX</v>
          </cell>
          <cell r="K3276" t="str">
            <v>8.5% Sales Tax</v>
          </cell>
          <cell r="S3276">
            <v>0</v>
          </cell>
          <cell r="T3276">
            <v>0</v>
          </cell>
          <cell r="U3276">
            <v>0</v>
          </cell>
          <cell r="V3276">
            <v>0</v>
          </cell>
          <cell r="W3276">
            <v>0</v>
          </cell>
          <cell r="X3276">
            <v>45.99</v>
          </cell>
          <cell r="Y3276">
            <v>0</v>
          </cell>
          <cell r="Z3276">
            <v>0</v>
          </cell>
          <cell r="AA3276">
            <v>0</v>
          </cell>
          <cell r="AB3276">
            <v>0</v>
          </cell>
          <cell r="AC3276">
            <v>0</v>
          </cell>
          <cell r="AD3276">
            <v>0</v>
          </cell>
        </row>
        <row r="3277">
          <cell r="B3277" t="str">
            <v>MASON CO-REGULATEDACCOUNTING ADJUSTMENTSBDR</v>
          </cell>
          <cell r="J3277" t="str">
            <v>BDR</v>
          </cell>
          <cell r="K3277" t="str">
            <v>BAD DEBT RECOVERY</v>
          </cell>
          <cell r="S3277">
            <v>0</v>
          </cell>
          <cell r="T3277">
            <v>0</v>
          </cell>
          <cell r="U3277">
            <v>0</v>
          </cell>
          <cell r="V3277">
            <v>0</v>
          </cell>
          <cell r="W3277">
            <v>0</v>
          </cell>
          <cell r="X3277">
            <v>334.68</v>
          </cell>
          <cell r="Y3277">
            <v>0</v>
          </cell>
          <cell r="Z3277">
            <v>0</v>
          </cell>
          <cell r="AA3277">
            <v>0</v>
          </cell>
          <cell r="AB3277">
            <v>0</v>
          </cell>
          <cell r="AC3277">
            <v>0</v>
          </cell>
          <cell r="AD3277">
            <v>0</v>
          </cell>
        </row>
        <row r="3278">
          <cell r="B3278" t="str">
            <v>MASON CO-REGULATEDACCOUNTING ADJUSTMENTSFINCHG</v>
          </cell>
          <cell r="J3278" t="str">
            <v>FINCHG</v>
          </cell>
          <cell r="K3278" t="str">
            <v>LATE FEE</v>
          </cell>
          <cell r="S3278">
            <v>0</v>
          </cell>
          <cell r="T3278">
            <v>0</v>
          </cell>
          <cell r="U3278">
            <v>0</v>
          </cell>
          <cell r="V3278">
            <v>0</v>
          </cell>
          <cell r="W3278">
            <v>0</v>
          </cell>
          <cell r="X3278">
            <v>-1</v>
          </cell>
          <cell r="Y3278">
            <v>0</v>
          </cell>
          <cell r="Z3278">
            <v>0</v>
          </cell>
          <cell r="AA3278">
            <v>0</v>
          </cell>
          <cell r="AB3278">
            <v>0</v>
          </cell>
          <cell r="AC3278">
            <v>0</v>
          </cell>
          <cell r="AD3278">
            <v>0</v>
          </cell>
        </row>
        <row r="3279">
          <cell r="B3279" t="str">
            <v>MASON CO-REGULATEDACCOUNTING ADJUSTMENTSMM</v>
          </cell>
          <cell r="J3279" t="str">
            <v>MM</v>
          </cell>
          <cell r="K3279" t="str">
            <v>MOVE MONEY</v>
          </cell>
          <cell r="S3279">
            <v>0</v>
          </cell>
          <cell r="T3279">
            <v>0</v>
          </cell>
          <cell r="U3279">
            <v>0</v>
          </cell>
          <cell r="V3279">
            <v>0</v>
          </cell>
          <cell r="W3279">
            <v>0</v>
          </cell>
          <cell r="X3279">
            <v>-137.79</v>
          </cell>
          <cell r="Y3279">
            <v>0</v>
          </cell>
          <cell r="Z3279">
            <v>0</v>
          </cell>
          <cell r="AA3279">
            <v>0</v>
          </cell>
          <cell r="AB3279">
            <v>0</v>
          </cell>
          <cell r="AC3279">
            <v>0</v>
          </cell>
          <cell r="AD3279">
            <v>0</v>
          </cell>
        </row>
        <row r="3280">
          <cell r="B3280" t="str">
            <v>MASON CO-REGULATEDACCOUNTING ADJUSTMENTSNSF FEES</v>
          </cell>
          <cell r="J3280" t="str">
            <v>NSF FEES</v>
          </cell>
          <cell r="K3280" t="str">
            <v>RETURNED CHECK FEE</v>
          </cell>
          <cell r="S3280">
            <v>0</v>
          </cell>
          <cell r="T3280">
            <v>0</v>
          </cell>
          <cell r="U3280">
            <v>0</v>
          </cell>
          <cell r="V3280">
            <v>0</v>
          </cell>
          <cell r="W3280">
            <v>0</v>
          </cell>
          <cell r="X3280">
            <v>21.55</v>
          </cell>
          <cell r="Y3280">
            <v>0</v>
          </cell>
          <cell r="Z3280">
            <v>0</v>
          </cell>
          <cell r="AA3280">
            <v>0</v>
          </cell>
          <cell r="AB3280">
            <v>0</v>
          </cell>
          <cell r="AC3280">
            <v>0</v>
          </cell>
          <cell r="AD3280">
            <v>0</v>
          </cell>
        </row>
        <row r="3281">
          <cell r="B3281" t="str">
            <v>MASON CO-REGULATEDACCOUNTING ADJUSTMENTSREFUND</v>
          </cell>
          <cell r="J3281" t="str">
            <v>REFUND</v>
          </cell>
          <cell r="K3281" t="str">
            <v>REFUND</v>
          </cell>
          <cell r="S3281">
            <v>0</v>
          </cell>
          <cell r="T3281">
            <v>0</v>
          </cell>
          <cell r="U3281">
            <v>0</v>
          </cell>
          <cell r="V3281">
            <v>0</v>
          </cell>
          <cell r="W3281">
            <v>0</v>
          </cell>
          <cell r="X3281">
            <v>915.58</v>
          </cell>
          <cell r="Y3281">
            <v>0</v>
          </cell>
          <cell r="Z3281">
            <v>0</v>
          </cell>
          <cell r="AA3281">
            <v>0</v>
          </cell>
          <cell r="AB3281">
            <v>0</v>
          </cell>
          <cell r="AC3281">
            <v>0</v>
          </cell>
          <cell r="AD3281">
            <v>0</v>
          </cell>
        </row>
        <row r="3282">
          <cell r="B3282" t="str">
            <v>MASON CO-REGULATEDACCOUNTING ADJUSTMENTSRETCK-LB</v>
          </cell>
          <cell r="J3282" t="str">
            <v>RETCK-LB</v>
          </cell>
          <cell r="K3282" t="str">
            <v>RETURNED CHECK - LOCKBOX</v>
          </cell>
          <cell r="S3282">
            <v>0</v>
          </cell>
          <cell r="T3282">
            <v>0</v>
          </cell>
          <cell r="U3282">
            <v>0</v>
          </cell>
          <cell r="V3282">
            <v>0</v>
          </cell>
          <cell r="W3282">
            <v>0</v>
          </cell>
          <cell r="X3282">
            <v>71.94</v>
          </cell>
          <cell r="Y3282">
            <v>0</v>
          </cell>
          <cell r="Z3282">
            <v>0</v>
          </cell>
          <cell r="AA3282">
            <v>0</v>
          </cell>
          <cell r="AB3282">
            <v>0</v>
          </cell>
          <cell r="AC3282">
            <v>0</v>
          </cell>
          <cell r="AD3282">
            <v>0</v>
          </cell>
        </row>
        <row r="3283">
          <cell r="B3283" t="str">
            <v>MASON CO-REGULATEDACCOUNTING ADJUSTMENTSFINCHG</v>
          </cell>
          <cell r="J3283" t="str">
            <v>FINCHG</v>
          </cell>
          <cell r="K3283" t="str">
            <v>LATE FEE</v>
          </cell>
          <cell r="S3283">
            <v>0</v>
          </cell>
          <cell r="T3283">
            <v>0</v>
          </cell>
          <cell r="U3283">
            <v>0</v>
          </cell>
          <cell r="V3283">
            <v>0</v>
          </cell>
          <cell r="W3283">
            <v>0</v>
          </cell>
          <cell r="X3283">
            <v>175.88</v>
          </cell>
          <cell r="Y3283">
            <v>0</v>
          </cell>
          <cell r="Z3283">
            <v>0</v>
          </cell>
          <cell r="AA3283">
            <v>0</v>
          </cell>
          <cell r="AB3283">
            <v>0</v>
          </cell>
          <cell r="AC3283">
            <v>0</v>
          </cell>
          <cell r="AD3283">
            <v>0</v>
          </cell>
        </row>
        <row r="3284">
          <cell r="B3284" t="str">
            <v>MASON CO-REGULATEDACCOUNTING ADJUSTMENTSFINCHG</v>
          </cell>
          <cell r="J3284" t="str">
            <v>FINCHG</v>
          </cell>
          <cell r="K3284" t="str">
            <v>LATE FEE</v>
          </cell>
          <cell r="S3284">
            <v>0</v>
          </cell>
          <cell r="T3284">
            <v>0</v>
          </cell>
          <cell r="U3284">
            <v>0</v>
          </cell>
          <cell r="V3284">
            <v>0</v>
          </cell>
          <cell r="W3284">
            <v>0</v>
          </cell>
          <cell r="X3284">
            <v>-1</v>
          </cell>
          <cell r="Y3284">
            <v>0</v>
          </cell>
          <cell r="Z3284">
            <v>0</v>
          </cell>
          <cell r="AA3284">
            <v>0</v>
          </cell>
          <cell r="AB3284">
            <v>0</v>
          </cell>
          <cell r="AC3284">
            <v>0</v>
          </cell>
          <cell r="AD3284">
            <v>0</v>
          </cell>
        </row>
        <row r="3285">
          <cell r="B3285" t="str">
            <v>MASON CO-REGULATEDACCOUNTING ADJUSTMENTSMM</v>
          </cell>
          <cell r="J3285" t="str">
            <v>MM</v>
          </cell>
          <cell r="K3285" t="str">
            <v>MOVE MONEY</v>
          </cell>
          <cell r="S3285">
            <v>0</v>
          </cell>
          <cell r="T3285">
            <v>0</v>
          </cell>
          <cell r="U3285">
            <v>0</v>
          </cell>
          <cell r="V3285">
            <v>0</v>
          </cell>
          <cell r="W3285">
            <v>0</v>
          </cell>
          <cell r="X3285">
            <v>151.31</v>
          </cell>
          <cell r="Y3285">
            <v>0</v>
          </cell>
          <cell r="Z3285">
            <v>0</v>
          </cell>
          <cell r="AA3285">
            <v>0</v>
          </cell>
          <cell r="AB3285">
            <v>0</v>
          </cell>
          <cell r="AC3285">
            <v>0</v>
          </cell>
          <cell r="AD3285">
            <v>0</v>
          </cell>
        </row>
        <row r="3286">
          <cell r="B3286" t="str">
            <v>MASON CO-REGULATEDACCOUNTING ADJUSTMENTSNSF FEES</v>
          </cell>
          <cell r="J3286" t="str">
            <v>NSF FEES</v>
          </cell>
          <cell r="K3286" t="str">
            <v>RETURNED CHECK FEE</v>
          </cell>
          <cell r="S3286">
            <v>0</v>
          </cell>
          <cell r="T3286">
            <v>0</v>
          </cell>
          <cell r="U3286">
            <v>0</v>
          </cell>
          <cell r="V3286">
            <v>0</v>
          </cell>
          <cell r="W3286">
            <v>0</v>
          </cell>
          <cell r="X3286">
            <v>21.55</v>
          </cell>
          <cell r="Y3286">
            <v>0</v>
          </cell>
          <cell r="Z3286">
            <v>0</v>
          </cell>
          <cell r="AA3286">
            <v>0</v>
          </cell>
          <cell r="AB3286">
            <v>0</v>
          </cell>
          <cell r="AC3286">
            <v>0</v>
          </cell>
          <cell r="AD3286">
            <v>0</v>
          </cell>
        </row>
        <row r="3287">
          <cell r="B3287" t="str">
            <v>MASON CO-REGULATEDACCOUNTING ADJUSTMENTSREFUND</v>
          </cell>
          <cell r="J3287" t="str">
            <v>REFUND</v>
          </cell>
          <cell r="K3287" t="str">
            <v>REFUND</v>
          </cell>
          <cell r="S3287">
            <v>0</v>
          </cell>
          <cell r="T3287">
            <v>0</v>
          </cell>
          <cell r="U3287">
            <v>0</v>
          </cell>
          <cell r="V3287">
            <v>0</v>
          </cell>
          <cell r="W3287">
            <v>0</v>
          </cell>
          <cell r="X3287">
            <v>342.3</v>
          </cell>
          <cell r="Y3287">
            <v>0</v>
          </cell>
          <cell r="Z3287">
            <v>0</v>
          </cell>
          <cell r="AA3287">
            <v>0</v>
          </cell>
          <cell r="AB3287">
            <v>0</v>
          </cell>
          <cell r="AC3287">
            <v>0</v>
          </cell>
          <cell r="AD3287">
            <v>0</v>
          </cell>
        </row>
        <row r="3288">
          <cell r="B3288" t="str">
            <v>MASON CO-REGULATEDACCOUNTING ADJUSTMENTSRETCK-LB</v>
          </cell>
          <cell r="J3288" t="str">
            <v>RETCK-LB</v>
          </cell>
          <cell r="K3288" t="str">
            <v>RETURNED CHECK - LOCKBOX</v>
          </cell>
          <cell r="S3288">
            <v>0</v>
          </cell>
          <cell r="T3288">
            <v>0</v>
          </cell>
          <cell r="U3288">
            <v>0</v>
          </cell>
          <cell r="V3288">
            <v>0</v>
          </cell>
          <cell r="W3288">
            <v>0</v>
          </cell>
          <cell r="X3288">
            <v>38.08</v>
          </cell>
          <cell r="Y3288">
            <v>0</v>
          </cell>
          <cell r="Z3288">
            <v>0</v>
          </cell>
          <cell r="AA3288">
            <v>0</v>
          </cell>
          <cell r="AB3288">
            <v>0</v>
          </cell>
          <cell r="AC3288">
            <v>0</v>
          </cell>
          <cell r="AD3288">
            <v>0</v>
          </cell>
        </row>
        <row r="3289">
          <cell r="B3289" t="str">
            <v>MASON CO-REGULATEDCOMMERCIAL  FRONTLOADWLKNRE1RECYMA</v>
          </cell>
          <cell r="J3289" t="str">
            <v>WLKNRE1RECYMA</v>
          </cell>
          <cell r="K3289" t="str">
            <v>WALK IN 5-25FT EOW-RECYCL</v>
          </cell>
          <cell r="S3289">
            <v>0</v>
          </cell>
          <cell r="T3289">
            <v>0</v>
          </cell>
          <cell r="U3289">
            <v>0</v>
          </cell>
          <cell r="V3289">
            <v>0</v>
          </cell>
          <cell r="W3289">
            <v>0</v>
          </cell>
          <cell r="X3289">
            <v>5.67</v>
          </cell>
          <cell r="Y3289">
            <v>0</v>
          </cell>
          <cell r="Z3289">
            <v>0</v>
          </cell>
          <cell r="AA3289">
            <v>0</v>
          </cell>
          <cell r="AB3289">
            <v>0</v>
          </cell>
          <cell r="AC3289">
            <v>0</v>
          </cell>
          <cell r="AD3289">
            <v>0</v>
          </cell>
        </row>
        <row r="3290">
          <cell r="B3290" t="str">
            <v>MASON CO-REGULATEDCOMMERCIAL  FRONTLOADWLKNRM1RECYMA</v>
          </cell>
          <cell r="J3290" t="str">
            <v>WLKNRM1RECYMA</v>
          </cell>
          <cell r="K3290" t="str">
            <v>WALK IN 5-25FT MONTHLY-RE</v>
          </cell>
          <cell r="S3290">
            <v>0</v>
          </cell>
          <cell r="T3290">
            <v>0</v>
          </cell>
          <cell r="U3290">
            <v>0</v>
          </cell>
          <cell r="V3290">
            <v>0</v>
          </cell>
          <cell r="W3290">
            <v>0</v>
          </cell>
          <cell r="X3290">
            <v>1.1599999999999999</v>
          </cell>
          <cell r="Y3290">
            <v>0</v>
          </cell>
          <cell r="Z3290">
            <v>0</v>
          </cell>
          <cell r="AA3290">
            <v>0</v>
          </cell>
          <cell r="AB3290">
            <v>0</v>
          </cell>
          <cell r="AC3290">
            <v>0</v>
          </cell>
          <cell r="AD3290">
            <v>0</v>
          </cell>
        </row>
        <row r="3291">
          <cell r="B3291" t="str">
            <v>MASON CO-REGULATEDCOMMERCIAL  FRONTLOADWLKNRW2RECYMA</v>
          </cell>
          <cell r="J3291" t="str">
            <v>WLKNRW2RECYMA</v>
          </cell>
          <cell r="K3291" t="str">
            <v>WALK IN OVER 25 ADDITIONA</v>
          </cell>
          <cell r="S3291">
            <v>0</v>
          </cell>
          <cell r="T3291">
            <v>0</v>
          </cell>
          <cell r="U3291">
            <v>0</v>
          </cell>
          <cell r="V3291">
            <v>0</v>
          </cell>
          <cell r="W3291">
            <v>0</v>
          </cell>
          <cell r="X3291">
            <v>0.34</v>
          </cell>
          <cell r="Y3291">
            <v>0</v>
          </cell>
          <cell r="Z3291">
            <v>0</v>
          </cell>
          <cell r="AA3291">
            <v>0</v>
          </cell>
          <cell r="AB3291">
            <v>0</v>
          </cell>
          <cell r="AC3291">
            <v>0</v>
          </cell>
          <cell r="AD3291">
            <v>0</v>
          </cell>
        </row>
        <row r="3292">
          <cell r="B3292" t="str">
            <v>MASON CO-REGULATEDCOMMERCIAL - REARLOADUNLOCKREF</v>
          </cell>
          <cell r="J3292" t="str">
            <v>UNLOCKREF</v>
          </cell>
          <cell r="K3292" t="str">
            <v>UNLOCK / UNLATCH REFUSE</v>
          </cell>
          <cell r="S3292">
            <v>0</v>
          </cell>
          <cell r="T3292">
            <v>0</v>
          </cell>
          <cell r="U3292">
            <v>0</v>
          </cell>
          <cell r="V3292">
            <v>0</v>
          </cell>
          <cell r="W3292">
            <v>0</v>
          </cell>
          <cell r="X3292">
            <v>10.119999999999999</v>
          </cell>
          <cell r="Y3292">
            <v>0</v>
          </cell>
          <cell r="Z3292">
            <v>0</v>
          </cell>
          <cell r="AA3292">
            <v>0</v>
          </cell>
          <cell r="AB3292">
            <v>0</v>
          </cell>
          <cell r="AC3292">
            <v>0</v>
          </cell>
          <cell r="AD3292">
            <v>0</v>
          </cell>
        </row>
        <row r="3293">
          <cell r="B3293" t="str">
            <v>MASON CO-REGULATEDCOMMERCIAL - REARLOADR1.5YDEM</v>
          </cell>
          <cell r="J3293" t="str">
            <v>R1.5YDEM</v>
          </cell>
          <cell r="K3293" t="str">
            <v>1.5 YD 1X EOW</v>
          </cell>
          <cell r="S3293">
            <v>0</v>
          </cell>
          <cell r="T3293">
            <v>0</v>
          </cell>
          <cell r="U3293">
            <v>0</v>
          </cell>
          <cell r="V3293">
            <v>0</v>
          </cell>
          <cell r="W3293">
            <v>0</v>
          </cell>
          <cell r="X3293">
            <v>8325.89</v>
          </cell>
          <cell r="Y3293">
            <v>0</v>
          </cell>
          <cell r="Z3293">
            <v>0</v>
          </cell>
          <cell r="AA3293">
            <v>0</v>
          </cell>
          <cell r="AB3293">
            <v>0</v>
          </cell>
          <cell r="AC3293">
            <v>0</v>
          </cell>
          <cell r="AD3293">
            <v>0</v>
          </cell>
        </row>
        <row r="3294">
          <cell r="B3294" t="str">
            <v>MASON CO-REGULATEDCOMMERCIAL - REARLOADR1.5YDRENTM</v>
          </cell>
          <cell r="J3294" t="str">
            <v>R1.5YDRENTM</v>
          </cell>
          <cell r="K3294" t="str">
            <v>1.5YD CONTAINER RENT-MTH</v>
          </cell>
          <cell r="S3294">
            <v>0</v>
          </cell>
          <cell r="T3294">
            <v>0</v>
          </cell>
          <cell r="U3294">
            <v>0</v>
          </cell>
          <cell r="V3294">
            <v>0</v>
          </cell>
          <cell r="W3294">
            <v>0</v>
          </cell>
          <cell r="X3294">
            <v>2644.18</v>
          </cell>
          <cell r="Y3294">
            <v>0</v>
          </cell>
          <cell r="Z3294">
            <v>0</v>
          </cell>
          <cell r="AA3294">
            <v>0</v>
          </cell>
          <cell r="AB3294">
            <v>0</v>
          </cell>
          <cell r="AC3294">
            <v>0</v>
          </cell>
          <cell r="AD3294">
            <v>0</v>
          </cell>
        </row>
        <row r="3295">
          <cell r="B3295" t="str">
            <v>MASON CO-REGULATEDCOMMERCIAL - REARLOADR1.5YDRENTTM</v>
          </cell>
          <cell r="J3295" t="str">
            <v>R1.5YDRENTTM</v>
          </cell>
          <cell r="K3295" t="str">
            <v>1.5 YD TEMP CONT RENT MON</v>
          </cell>
          <cell r="S3295">
            <v>0</v>
          </cell>
          <cell r="T3295">
            <v>0</v>
          </cell>
          <cell r="U3295">
            <v>0</v>
          </cell>
          <cell r="V3295">
            <v>0</v>
          </cell>
          <cell r="W3295">
            <v>0</v>
          </cell>
          <cell r="X3295">
            <v>47.31</v>
          </cell>
          <cell r="Y3295">
            <v>0</v>
          </cell>
          <cell r="Z3295">
            <v>0</v>
          </cell>
          <cell r="AA3295">
            <v>0</v>
          </cell>
          <cell r="AB3295">
            <v>0</v>
          </cell>
          <cell r="AC3295">
            <v>0</v>
          </cell>
          <cell r="AD3295">
            <v>0</v>
          </cell>
        </row>
        <row r="3296">
          <cell r="B3296" t="str">
            <v>MASON CO-REGULATEDCOMMERCIAL - REARLOADR1.5YDWM</v>
          </cell>
          <cell r="J3296" t="str">
            <v>R1.5YDWM</v>
          </cell>
          <cell r="K3296" t="str">
            <v>1.5 YD 1X WEEKLY</v>
          </cell>
          <cell r="S3296">
            <v>0</v>
          </cell>
          <cell r="T3296">
            <v>0</v>
          </cell>
          <cell r="U3296">
            <v>0</v>
          </cell>
          <cell r="V3296">
            <v>0</v>
          </cell>
          <cell r="W3296">
            <v>0</v>
          </cell>
          <cell r="X3296">
            <v>6420.35</v>
          </cell>
          <cell r="Y3296">
            <v>0</v>
          </cell>
          <cell r="Z3296">
            <v>0</v>
          </cell>
          <cell r="AA3296">
            <v>0</v>
          </cell>
          <cell r="AB3296">
            <v>0</v>
          </cell>
          <cell r="AC3296">
            <v>0</v>
          </cell>
          <cell r="AD3296">
            <v>0</v>
          </cell>
        </row>
        <row r="3297">
          <cell r="B3297" t="str">
            <v>MASON CO-REGULATEDCOMMERCIAL - REARLOADR1YDEM</v>
          </cell>
          <cell r="J3297" t="str">
            <v>R1YDEM</v>
          </cell>
          <cell r="K3297" t="str">
            <v>1 YD 1X EOW</v>
          </cell>
          <cell r="S3297">
            <v>0</v>
          </cell>
          <cell r="T3297">
            <v>0</v>
          </cell>
          <cell r="U3297">
            <v>0</v>
          </cell>
          <cell r="V3297">
            <v>0</v>
          </cell>
          <cell r="W3297">
            <v>0</v>
          </cell>
          <cell r="X3297">
            <v>666.36</v>
          </cell>
          <cell r="Y3297">
            <v>0</v>
          </cell>
          <cell r="Z3297">
            <v>0</v>
          </cell>
          <cell r="AA3297">
            <v>0</v>
          </cell>
          <cell r="AB3297">
            <v>0</v>
          </cell>
          <cell r="AC3297">
            <v>0</v>
          </cell>
          <cell r="AD3297">
            <v>0</v>
          </cell>
        </row>
        <row r="3298">
          <cell r="B3298" t="str">
            <v>MASON CO-REGULATEDCOMMERCIAL - REARLOADR1YDRENTM</v>
          </cell>
          <cell r="J3298" t="str">
            <v>R1YDRENTM</v>
          </cell>
          <cell r="K3298" t="str">
            <v>1YD CONTAINER RENT-MTHLY</v>
          </cell>
          <cell r="S3298">
            <v>0</v>
          </cell>
          <cell r="T3298">
            <v>0</v>
          </cell>
          <cell r="U3298">
            <v>0</v>
          </cell>
          <cell r="V3298">
            <v>0</v>
          </cell>
          <cell r="W3298">
            <v>0</v>
          </cell>
          <cell r="X3298">
            <v>160.93</v>
          </cell>
          <cell r="Y3298">
            <v>0</v>
          </cell>
          <cell r="Z3298">
            <v>0</v>
          </cell>
          <cell r="AA3298">
            <v>0</v>
          </cell>
          <cell r="AB3298">
            <v>0</v>
          </cell>
          <cell r="AC3298">
            <v>0</v>
          </cell>
          <cell r="AD3298">
            <v>0</v>
          </cell>
        </row>
        <row r="3299">
          <cell r="B3299" t="str">
            <v>MASON CO-REGULATEDCOMMERCIAL - REARLOADR1YDWM</v>
          </cell>
          <cell r="J3299" t="str">
            <v>R1YDWM</v>
          </cell>
          <cell r="K3299" t="str">
            <v>1 YD 1X WEEKLY</v>
          </cell>
          <cell r="S3299">
            <v>0</v>
          </cell>
          <cell r="T3299">
            <v>0</v>
          </cell>
          <cell r="U3299">
            <v>0</v>
          </cell>
          <cell r="V3299">
            <v>0</v>
          </cell>
          <cell r="W3299">
            <v>0</v>
          </cell>
          <cell r="X3299">
            <v>203.14</v>
          </cell>
          <cell r="Y3299">
            <v>0</v>
          </cell>
          <cell r="Z3299">
            <v>0</v>
          </cell>
          <cell r="AA3299">
            <v>0</v>
          </cell>
          <cell r="AB3299">
            <v>0</v>
          </cell>
          <cell r="AC3299">
            <v>0</v>
          </cell>
          <cell r="AD3299">
            <v>0</v>
          </cell>
        </row>
        <row r="3300">
          <cell r="B3300" t="str">
            <v>MASON CO-REGULATEDCOMMERCIAL - REARLOADR2YDEM</v>
          </cell>
          <cell r="J3300" t="str">
            <v>R2YDEM</v>
          </cell>
          <cell r="K3300" t="str">
            <v>2 YD 1X EOW</v>
          </cell>
          <cell r="S3300">
            <v>0</v>
          </cell>
          <cell r="T3300">
            <v>0</v>
          </cell>
          <cell r="U3300">
            <v>0</v>
          </cell>
          <cell r="V3300">
            <v>0</v>
          </cell>
          <cell r="W3300">
            <v>0</v>
          </cell>
          <cell r="X3300">
            <v>6226.97</v>
          </cell>
          <cell r="Y3300">
            <v>0</v>
          </cell>
          <cell r="Z3300">
            <v>0</v>
          </cell>
          <cell r="AA3300">
            <v>0</v>
          </cell>
          <cell r="AB3300">
            <v>0</v>
          </cell>
          <cell r="AC3300">
            <v>0</v>
          </cell>
          <cell r="AD3300">
            <v>0</v>
          </cell>
        </row>
        <row r="3301">
          <cell r="B3301" t="str">
            <v>MASON CO-REGULATEDCOMMERCIAL - REARLOADR2YDRENTM</v>
          </cell>
          <cell r="J3301" t="str">
            <v>R2YDRENTM</v>
          </cell>
          <cell r="K3301" t="str">
            <v>2YD CONTAINER RENT-MTHLY</v>
          </cell>
          <cell r="S3301">
            <v>0</v>
          </cell>
          <cell r="T3301">
            <v>0</v>
          </cell>
          <cell r="U3301">
            <v>0</v>
          </cell>
          <cell r="V3301">
            <v>0</v>
          </cell>
          <cell r="W3301">
            <v>0</v>
          </cell>
          <cell r="X3301">
            <v>4893.8900000000003</v>
          </cell>
          <cell r="Y3301">
            <v>0</v>
          </cell>
          <cell r="Z3301">
            <v>0</v>
          </cell>
          <cell r="AA3301">
            <v>0</v>
          </cell>
          <cell r="AB3301">
            <v>0</v>
          </cell>
          <cell r="AC3301">
            <v>0</v>
          </cell>
          <cell r="AD3301">
            <v>0</v>
          </cell>
        </row>
        <row r="3302">
          <cell r="B3302" t="str">
            <v>MASON CO-REGULATEDCOMMERCIAL - REARLOADR2YDRENTT</v>
          </cell>
          <cell r="J3302" t="str">
            <v>R2YDRENTT</v>
          </cell>
          <cell r="K3302" t="str">
            <v>2YD TEMP CONTAINER RENT</v>
          </cell>
          <cell r="S3302">
            <v>0</v>
          </cell>
          <cell r="T3302">
            <v>0</v>
          </cell>
          <cell r="U3302">
            <v>0</v>
          </cell>
          <cell r="V3302">
            <v>0</v>
          </cell>
          <cell r="W3302">
            <v>0</v>
          </cell>
          <cell r="X3302">
            <v>19.940000000000001</v>
          </cell>
          <cell r="Y3302">
            <v>0</v>
          </cell>
          <cell r="Z3302">
            <v>0</v>
          </cell>
          <cell r="AA3302">
            <v>0</v>
          </cell>
          <cell r="AB3302">
            <v>0</v>
          </cell>
          <cell r="AC3302">
            <v>0</v>
          </cell>
          <cell r="AD3302">
            <v>0</v>
          </cell>
        </row>
        <row r="3303">
          <cell r="B3303" t="str">
            <v>MASON CO-REGULATEDCOMMERCIAL - REARLOADR2YDRENTTM</v>
          </cell>
          <cell r="J3303" t="str">
            <v>R2YDRENTTM</v>
          </cell>
          <cell r="K3303" t="str">
            <v>2 YD TEMP CONT RENT MONTH</v>
          </cell>
          <cell r="S3303">
            <v>0</v>
          </cell>
          <cell r="T3303">
            <v>0</v>
          </cell>
          <cell r="U3303">
            <v>0</v>
          </cell>
          <cell r="V3303">
            <v>0</v>
          </cell>
          <cell r="W3303">
            <v>0</v>
          </cell>
          <cell r="X3303">
            <v>82.52</v>
          </cell>
          <cell r="Y3303">
            <v>0</v>
          </cell>
          <cell r="Z3303">
            <v>0</v>
          </cell>
          <cell r="AA3303">
            <v>0</v>
          </cell>
          <cell r="AB3303">
            <v>0</v>
          </cell>
          <cell r="AC3303">
            <v>0</v>
          </cell>
          <cell r="AD3303">
            <v>0</v>
          </cell>
        </row>
        <row r="3304">
          <cell r="B3304" t="str">
            <v>MASON CO-REGULATEDCOMMERCIAL - REARLOADR2YDWM</v>
          </cell>
          <cell r="J3304" t="str">
            <v>R2YDWM</v>
          </cell>
          <cell r="K3304" t="str">
            <v>2 YD 1X WEEKLY</v>
          </cell>
          <cell r="S3304">
            <v>0</v>
          </cell>
          <cell r="T3304">
            <v>0</v>
          </cell>
          <cell r="U3304">
            <v>0</v>
          </cell>
          <cell r="V3304">
            <v>0</v>
          </cell>
          <cell r="W3304">
            <v>0</v>
          </cell>
          <cell r="X3304">
            <v>32895.93</v>
          </cell>
          <cell r="Y3304">
            <v>0</v>
          </cell>
          <cell r="Z3304">
            <v>0</v>
          </cell>
          <cell r="AA3304">
            <v>0</v>
          </cell>
          <cell r="AB3304">
            <v>0</v>
          </cell>
          <cell r="AC3304">
            <v>0</v>
          </cell>
          <cell r="AD3304">
            <v>0</v>
          </cell>
        </row>
        <row r="3305">
          <cell r="B3305" t="str">
            <v>MASON CO-REGULATEDCOMMERCIAL - REARLOADUNLOCKREF</v>
          </cell>
          <cell r="J3305" t="str">
            <v>UNLOCKREF</v>
          </cell>
          <cell r="K3305" t="str">
            <v>UNLOCK / UNLATCH REFUSE</v>
          </cell>
          <cell r="S3305">
            <v>0</v>
          </cell>
          <cell r="T3305">
            <v>0</v>
          </cell>
          <cell r="U3305">
            <v>0</v>
          </cell>
          <cell r="V3305">
            <v>0</v>
          </cell>
          <cell r="W3305">
            <v>0</v>
          </cell>
          <cell r="X3305">
            <v>268.18</v>
          </cell>
          <cell r="Y3305">
            <v>0</v>
          </cell>
          <cell r="Z3305">
            <v>0</v>
          </cell>
          <cell r="AA3305">
            <v>0</v>
          </cell>
          <cell r="AB3305">
            <v>0</v>
          </cell>
          <cell r="AC3305">
            <v>0</v>
          </cell>
          <cell r="AD3305">
            <v>0</v>
          </cell>
        </row>
        <row r="3306">
          <cell r="B3306" t="str">
            <v>MASON CO-REGULATEDCOMMERCIAL - REARLOADCDELC</v>
          </cell>
          <cell r="J3306" t="str">
            <v>CDELC</v>
          </cell>
          <cell r="K3306" t="str">
            <v>CONTAINER DELIVERY CHARGE</v>
          </cell>
          <cell r="S3306">
            <v>0</v>
          </cell>
          <cell r="T3306">
            <v>0</v>
          </cell>
          <cell r="U3306">
            <v>0</v>
          </cell>
          <cell r="V3306">
            <v>0</v>
          </cell>
          <cell r="W3306">
            <v>0</v>
          </cell>
          <cell r="X3306">
            <v>351</v>
          </cell>
          <cell r="Y3306">
            <v>0</v>
          </cell>
          <cell r="Z3306">
            <v>0</v>
          </cell>
          <cell r="AA3306">
            <v>0</v>
          </cell>
          <cell r="AB3306">
            <v>0</v>
          </cell>
          <cell r="AC3306">
            <v>0</v>
          </cell>
          <cell r="AD3306">
            <v>0</v>
          </cell>
        </row>
        <row r="3307">
          <cell r="B3307" t="str">
            <v>MASON CO-REGULATEDCOMMERCIAL - REARLOADCEXYD</v>
          </cell>
          <cell r="J3307" t="str">
            <v>CEXYD</v>
          </cell>
          <cell r="K3307" t="str">
            <v>CMML EXTRA YARDAGE</v>
          </cell>
          <cell r="S3307">
            <v>0</v>
          </cell>
          <cell r="T3307">
            <v>0</v>
          </cell>
          <cell r="U3307">
            <v>0</v>
          </cell>
          <cell r="V3307">
            <v>0</v>
          </cell>
          <cell r="W3307">
            <v>0</v>
          </cell>
          <cell r="X3307">
            <v>1050.56</v>
          </cell>
          <cell r="Y3307">
            <v>0</v>
          </cell>
          <cell r="Z3307">
            <v>0</v>
          </cell>
          <cell r="AA3307">
            <v>0</v>
          </cell>
          <cell r="AB3307">
            <v>0</v>
          </cell>
          <cell r="AC3307">
            <v>0</v>
          </cell>
          <cell r="AD3307">
            <v>0</v>
          </cell>
        </row>
        <row r="3308">
          <cell r="B3308" t="str">
            <v>MASON CO-REGULATEDCOMMERCIAL - REARLOADCOMCAN</v>
          </cell>
          <cell r="J3308" t="str">
            <v>COMCAN</v>
          </cell>
          <cell r="K3308" t="str">
            <v>COMMERCIAL CAN EXTRA</v>
          </cell>
          <cell r="S3308">
            <v>0</v>
          </cell>
          <cell r="T3308">
            <v>0</v>
          </cell>
          <cell r="U3308">
            <v>0</v>
          </cell>
          <cell r="V3308">
            <v>0</v>
          </cell>
          <cell r="W3308">
            <v>0</v>
          </cell>
          <cell r="X3308">
            <v>327.60000000000002</v>
          </cell>
          <cell r="Y3308">
            <v>0</v>
          </cell>
          <cell r="Z3308">
            <v>0</v>
          </cell>
          <cell r="AA3308">
            <v>0</v>
          </cell>
          <cell r="AB3308">
            <v>0</v>
          </cell>
          <cell r="AC3308">
            <v>0</v>
          </cell>
          <cell r="AD3308">
            <v>0</v>
          </cell>
        </row>
        <row r="3309">
          <cell r="B3309" t="str">
            <v>MASON CO-REGULATEDCOMMERCIAL - REARLOADR1.5YDPU</v>
          </cell>
          <cell r="J3309" t="str">
            <v>R1.5YDPU</v>
          </cell>
          <cell r="K3309" t="str">
            <v>1.5YD CONTAINER PICKUP</v>
          </cell>
          <cell r="S3309">
            <v>0</v>
          </cell>
          <cell r="T3309">
            <v>0</v>
          </cell>
          <cell r="U3309">
            <v>0</v>
          </cell>
          <cell r="V3309">
            <v>0</v>
          </cell>
          <cell r="W3309">
            <v>0</v>
          </cell>
          <cell r="X3309">
            <v>150.72</v>
          </cell>
          <cell r="Y3309">
            <v>0</v>
          </cell>
          <cell r="Z3309">
            <v>0</v>
          </cell>
          <cell r="AA3309">
            <v>0</v>
          </cell>
          <cell r="AB3309">
            <v>0</v>
          </cell>
          <cell r="AC3309">
            <v>0</v>
          </cell>
          <cell r="AD3309">
            <v>0</v>
          </cell>
        </row>
        <row r="3310">
          <cell r="B3310" t="str">
            <v>MASON CO-REGULATEDCOMMERCIAL - REARLOADR2YDPU</v>
          </cell>
          <cell r="J3310" t="str">
            <v>R2YDPU</v>
          </cell>
          <cell r="K3310" t="str">
            <v>2YD CONTAINER PICKUP</v>
          </cell>
          <cell r="S3310">
            <v>0</v>
          </cell>
          <cell r="T3310">
            <v>0</v>
          </cell>
          <cell r="U3310">
            <v>0</v>
          </cell>
          <cell r="V3310">
            <v>0</v>
          </cell>
          <cell r="W3310">
            <v>0</v>
          </cell>
          <cell r="X3310">
            <v>498</v>
          </cell>
          <cell r="Y3310">
            <v>0</v>
          </cell>
          <cell r="Z3310">
            <v>0</v>
          </cell>
          <cell r="AA3310">
            <v>0</v>
          </cell>
          <cell r="AB3310">
            <v>0</v>
          </cell>
          <cell r="AC3310">
            <v>0</v>
          </cell>
          <cell r="AD3310">
            <v>0</v>
          </cell>
        </row>
        <row r="3311">
          <cell r="B3311" t="str">
            <v>MASON CO-REGULATEDCOMMERCIAL - REARLOADROLLOUTOC</v>
          </cell>
          <cell r="J3311" t="str">
            <v>ROLLOUTOC</v>
          </cell>
          <cell r="K3311" t="str">
            <v>ROLL OUT</v>
          </cell>
          <cell r="S3311">
            <v>0</v>
          </cell>
          <cell r="T3311">
            <v>0</v>
          </cell>
          <cell r="U3311">
            <v>0</v>
          </cell>
          <cell r="V3311">
            <v>0</v>
          </cell>
          <cell r="W3311">
            <v>0</v>
          </cell>
          <cell r="X3311">
            <v>493.2</v>
          </cell>
          <cell r="Y3311">
            <v>0</v>
          </cell>
          <cell r="Z3311">
            <v>0</v>
          </cell>
          <cell r="AA3311">
            <v>0</v>
          </cell>
          <cell r="AB3311">
            <v>0</v>
          </cell>
          <cell r="AC3311">
            <v>0</v>
          </cell>
          <cell r="AD3311">
            <v>0</v>
          </cell>
        </row>
        <row r="3312">
          <cell r="B3312" t="str">
            <v>MASON CO-REGULATEDCOMMERCIAL - REARLOADUNLOCKREF</v>
          </cell>
          <cell r="J3312" t="str">
            <v>UNLOCKREF</v>
          </cell>
          <cell r="K3312" t="str">
            <v>UNLOCK / UNLATCH REFUSE</v>
          </cell>
          <cell r="S3312">
            <v>0</v>
          </cell>
          <cell r="T3312">
            <v>0</v>
          </cell>
          <cell r="U3312">
            <v>0</v>
          </cell>
          <cell r="V3312">
            <v>0</v>
          </cell>
          <cell r="W3312">
            <v>0</v>
          </cell>
          <cell r="X3312">
            <v>25.3</v>
          </cell>
          <cell r="Y3312">
            <v>0</v>
          </cell>
          <cell r="Z3312">
            <v>0</v>
          </cell>
          <cell r="AA3312">
            <v>0</v>
          </cell>
          <cell r="AB3312">
            <v>0</v>
          </cell>
          <cell r="AC3312">
            <v>0</v>
          </cell>
          <cell r="AD3312">
            <v>0</v>
          </cell>
        </row>
        <row r="3313">
          <cell r="B3313" t="str">
            <v>MASON CO-REGULATEDCOMMERCIAL RECYCLEWLKNRE1RECY</v>
          </cell>
          <cell r="J3313" t="str">
            <v>WLKNRE1RECY</v>
          </cell>
          <cell r="K3313" t="str">
            <v>WALK IN 5-25FT EOW-RECYCL</v>
          </cell>
          <cell r="S3313">
            <v>0</v>
          </cell>
          <cell r="T3313">
            <v>0</v>
          </cell>
          <cell r="U3313">
            <v>0</v>
          </cell>
          <cell r="V3313">
            <v>0</v>
          </cell>
          <cell r="W3313">
            <v>0</v>
          </cell>
          <cell r="X3313">
            <v>5.04</v>
          </cell>
          <cell r="Y3313">
            <v>0</v>
          </cell>
          <cell r="Z3313">
            <v>0</v>
          </cell>
          <cell r="AA3313">
            <v>0</v>
          </cell>
          <cell r="AB3313">
            <v>0</v>
          </cell>
          <cell r="AC3313">
            <v>0</v>
          </cell>
          <cell r="AD3313">
            <v>0</v>
          </cell>
        </row>
        <row r="3314">
          <cell r="B3314" t="str">
            <v>MASON CO-REGULATEDCOMMERCIAL RECYCLE96CRCOGW1</v>
          </cell>
          <cell r="J3314" t="str">
            <v>96CRCOGW1</v>
          </cell>
          <cell r="K3314" t="str">
            <v>96 COMMINGLE WG-WEEKLY</v>
          </cell>
          <cell r="S3314">
            <v>0</v>
          </cell>
          <cell r="T3314">
            <v>0</v>
          </cell>
          <cell r="U3314">
            <v>0</v>
          </cell>
          <cell r="V3314">
            <v>0</v>
          </cell>
          <cell r="W3314">
            <v>0</v>
          </cell>
          <cell r="X3314">
            <v>28.23</v>
          </cell>
          <cell r="Y3314">
            <v>0</v>
          </cell>
          <cell r="Z3314">
            <v>0</v>
          </cell>
          <cell r="AA3314">
            <v>0</v>
          </cell>
          <cell r="AB3314">
            <v>0</v>
          </cell>
          <cell r="AC3314">
            <v>0</v>
          </cell>
          <cell r="AD3314">
            <v>0</v>
          </cell>
        </row>
        <row r="3315">
          <cell r="B3315" t="str">
            <v>MASON CO-REGULATEDCOMMERCIAL RECYCLE96CRCONGE1</v>
          </cell>
          <cell r="J3315" t="str">
            <v>96CRCONGE1</v>
          </cell>
          <cell r="K3315" t="str">
            <v>96 COMMINGLE NG-EOW</v>
          </cell>
          <cell r="S3315">
            <v>0</v>
          </cell>
          <cell r="T3315">
            <v>0</v>
          </cell>
          <cell r="U3315">
            <v>0</v>
          </cell>
          <cell r="V3315">
            <v>0</v>
          </cell>
          <cell r="W3315">
            <v>0</v>
          </cell>
          <cell r="X3315">
            <v>64.95</v>
          </cell>
          <cell r="Y3315">
            <v>0</v>
          </cell>
          <cell r="Z3315">
            <v>0</v>
          </cell>
          <cell r="AA3315">
            <v>0</v>
          </cell>
          <cell r="AB3315">
            <v>0</v>
          </cell>
          <cell r="AC3315">
            <v>0</v>
          </cell>
          <cell r="AD3315">
            <v>0</v>
          </cell>
        </row>
        <row r="3316">
          <cell r="B3316" t="str">
            <v>MASON CO-REGULATEDCOMMERCIAL RECYCLE96CRCONGM1</v>
          </cell>
          <cell r="J3316" t="str">
            <v>96CRCONGM1</v>
          </cell>
          <cell r="K3316" t="str">
            <v>96 COMMINGLE NG-MNTHLY</v>
          </cell>
          <cell r="S3316">
            <v>0</v>
          </cell>
          <cell r="T3316">
            <v>0</v>
          </cell>
          <cell r="U3316">
            <v>0</v>
          </cell>
          <cell r="V3316">
            <v>0</v>
          </cell>
          <cell r="W3316">
            <v>0</v>
          </cell>
          <cell r="X3316">
            <v>16.670000000000002</v>
          </cell>
          <cell r="Y3316">
            <v>0</v>
          </cell>
          <cell r="Z3316">
            <v>0</v>
          </cell>
          <cell r="AA3316">
            <v>0</v>
          </cell>
          <cell r="AB3316">
            <v>0</v>
          </cell>
          <cell r="AC3316">
            <v>0</v>
          </cell>
          <cell r="AD3316">
            <v>0</v>
          </cell>
        </row>
        <row r="3317">
          <cell r="B3317" t="str">
            <v>MASON CO-REGULATEDCOMMERCIAL RECYCLE96CRCONGW1</v>
          </cell>
          <cell r="J3317" t="str">
            <v>96CRCONGW1</v>
          </cell>
          <cell r="K3317" t="str">
            <v>96 COMMINGLE NG-WEEKLY</v>
          </cell>
          <cell r="S3317">
            <v>0</v>
          </cell>
          <cell r="T3317">
            <v>0</v>
          </cell>
          <cell r="U3317">
            <v>0</v>
          </cell>
          <cell r="V3317">
            <v>0</v>
          </cell>
          <cell r="W3317">
            <v>0</v>
          </cell>
          <cell r="X3317">
            <v>56.46</v>
          </cell>
          <cell r="Y3317">
            <v>0</v>
          </cell>
          <cell r="Z3317">
            <v>0</v>
          </cell>
          <cell r="AA3317">
            <v>0</v>
          </cell>
          <cell r="AB3317">
            <v>0</v>
          </cell>
          <cell r="AC3317">
            <v>0</v>
          </cell>
          <cell r="AD3317">
            <v>0</v>
          </cell>
        </row>
        <row r="3318">
          <cell r="B3318" t="str">
            <v>MASON CO-REGULATEDCOMMERCIAL RECYCLER2YDOCCW</v>
          </cell>
          <cell r="J3318" t="str">
            <v>R2YDOCCW</v>
          </cell>
          <cell r="K3318" t="str">
            <v>2YD OCC-WEEKLY</v>
          </cell>
          <cell r="S3318">
            <v>0</v>
          </cell>
          <cell r="T3318">
            <v>0</v>
          </cell>
          <cell r="U3318">
            <v>0</v>
          </cell>
          <cell r="V3318">
            <v>0</v>
          </cell>
          <cell r="W3318">
            <v>0</v>
          </cell>
          <cell r="X3318">
            <v>67.97</v>
          </cell>
          <cell r="Y3318">
            <v>0</v>
          </cell>
          <cell r="Z3318">
            <v>0</v>
          </cell>
          <cell r="AA3318">
            <v>0</v>
          </cell>
          <cell r="AB3318">
            <v>0</v>
          </cell>
          <cell r="AC3318">
            <v>0</v>
          </cell>
          <cell r="AD3318">
            <v>0</v>
          </cell>
        </row>
        <row r="3319">
          <cell r="B3319" t="str">
            <v>MASON CO-REGULATEDCOMMERCIAL RECYCLERECYCLERMA</v>
          </cell>
          <cell r="J3319" t="str">
            <v>RECYCLERMA</v>
          </cell>
          <cell r="K3319" t="str">
            <v>VALUE OF RECYCLEABLES</v>
          </cell>
          <cell r="S3319">
            <v>0</v>
          </cell>
          <cell r="T3319">
            <v>0</v>
          </cell>
          <cell r="U3319">
            <v>0</v>
          </cell>
          <cell r="V3319">
            <v>0</v>
          </cell>
          <cell r="W3319">
            <v>0</v>
          </cell>
          <cell r="X3319">
            <v>-1013.31</v>
          </cell>
          <cell r="Y3319">
            <v>0</v>
          </cell>
          <cell r="Z3319">
            <v>0</v>
          </cell>
          <cell r="AA3319">
            <v>0</v>
          </cell>
          <cell r="AB3319">
            <v>0</v>
          </cell>
          <cell r="AC3319">
            <v>0</v>
          </cell>
          <cell r="AD3319">
            <v>0</v>
          </cell>
        </row>
        <row r="3320">
          <cell r="B3320" t="str">
            <v>MASON CO-REGULATEDCOMMERCIAL RECYCLERECYCRMA</v>
          </cell>
          <cell r="J3320" t="str">
            <v>RECYCRMA</v>
          </cell>
          <cell r="K3320" t="str">
            <v>RECYCLE MONTHLY ARREARS</v>
          </cell>
          <cell r="S3320">
            <v>0</v>
          </cell>
          <cell r="T3320">
            <v>0</v>
          </cell>
          <cell r="U3320">
            <v>0</v>
          </cell>
          <cell r="V3320">
            <v>0</v>
          </cell>
          <cell r="W3320">
            <v>0</v>
          </cell>
          <cell r="X3320">
            <v>4804.42</v>
          </cell>
          <cell r="Y3320">
            <v>0</v>
          </cell>
          <cell r="Z3320">
            <v>0</v>
          </cell>
          <cell r="AA3320">
            <v>0</v>
          </cell>
          <cell r="AB3320">
            <v>0</v>
          </cell>
          <cell r="AC3320">
            <v>0</v>
          </cell>
          <cell r="AD3320">
            <v>0</v>
          </cell>
        </row>
        <row r="3321">
          <cell r="B3321" t="str">
            <v>MASON CO-REGULATEDCOMMERCIAL RECYCLERECYONLYMA</v>
          </cell>
          <cell r="J3321" t="str">
            <v>RECYONLYMA</v>
          </cell>
          <cell r="K3321" t="str">
            <v>RECYCLE ONLY MOTNHLY ARRE</v>
          </cell>
          <cell r="S3321">
            <v>0</v>
          </cell>
          <cell r="T3321">
            <v>0</v>
          </cell>
          <cell r="U3321">
            <v>0</v>
          </cell>
          <cell r="V3321">
            <v>0</v>
          </cell>
          <cell r="W3321">
            <v>0</v>
          </cell>
          <cell r="X3321">
            <v>10.31</v>
          </cell>
          <cell r="Y3321">
            <v>0</v>
          </cell>
          <cell r="Z3321">
            <v>0</v>
          </cell>
          <cell r="AA3321">
            <v>0</v>
          </cell>
          <cell r="AB3321">
            <v>0</v>
          </cell>
          <cell r="AC3321">
            <v>0</v>
          </cell>
          <cell r="AD3321">
            <v>0</v>
          </cell>
        </row>
        <row r="3322">
          <cell r="B3322" t="str">
            <v>MASON CO-REGULATEDCOMMERCIAL RECYCLERECYRNBMA</v>
          </cell>
          <cell r="J3322" t="str">
            <v>RECYRNBMA</v>
          </cell>
          <cell r="K3322" t="str">
            <v>RECYCLE NO BIN MONTHLY AR</v>
          </cell>
          <cell r="S3322">
            <v>0</v>
          </cell>
          <cell r="T3322">
            <v>0</v>
          </cell>
          <cell r="U3322">
            <v>0</v>
          </cell>
          <cell r="V3322">
            <v>0</v>
          </cell>
          <cell r="W3322">
            <v>0</v>
          </cell>
          <cell r="X3322">
            <v>18.32</v>
          </cell>
          <cell r="Y3322">
            <v>0</v>
          </cell>
          <cell r="Z3322">
            <v>0</v>
          </cell>
          <cell r="AA3322">
            <v>0</v>
          </cell>
          <cell r="AB3322">
            <v>0</v>
          </cell>
          <cell r="AC3322">
            <v>0</v>
          </cell>
          <cell r="AD3322">
            <v>0</v>
          </cell>
        </row>
        <row r="3323">
          <cell r="B3323" t="str">
            <v>MASON CO-REGULATEDCOMMERCIAL RECYCLERECYCRMA</v>
          </cell>
          <cell r="J3323" t="str">
            <v>RECYCRMA</v>
          </cell>
          <cell r="K3323" t="str">
            <v>RECYCLE MONTHLY ARREARS</v>
          </cell>
          <cell r="S3323">
            <v>0</v>
          </cell>
          <cell r="T3323">
            <v>0</v>
          </cell>
          <cell r="U3323">
            <v>0</v>
          </cell>
          <cell r="V3323">
            <v>0</v>
          </cell>
          <cell r="W3323">
            <v>0</v>
          </cell>
          <cell r="X3323">
            <v>-18.32</v>
          </cell>
          <cell r="Y3323">
            <v>0</v>
          </cell>
          <cell r="Z3323">
            <v>0</v>
          </cell>
          <cell r="AA3323">
            <v>0</v>
          </cell>
          <cell r="AB3323">
            <v>0</v>
          </cell>
          <cell r="AC3323">
            <v>0</v>
          </cell>
          <cell r="AD3323">
            <v>0</v>
          </cell>
        </row>
        <row r="3324">
          <cell r="B3324" t="str">
            <v>MASON CO-REGULATEDPAYMENTSCC-KOL</v>
          </cell>
          <cell r="J3324" t="str">
            <v>CC-KOL</v>
          </cell>
          <cell r="K3324" t="str">
            <v>ONLINE PAYMENT-CC</v>
          </cell>
          <cell r="S3324">
            <v>0</v>
          </cell>
          <cell r="T3324">
            <v>0</v>
          </cell>
          <cell r="U3324">
            <v>0</v>
          </cell>
          <cell r="V3324">
            <v>0</v>
          </cell>
          <cell r="W3324">
            <v>0</v>
          </cell>
          <cell r="X3324">
            <v>-136261.17000000001</v>
          </cell>
          <cell r="Y3324">
            <v>0</v>
          </cell>
          <cell r="Z3324">
            <v>0</v>
          </cell>
          <cell r="AA3324">
            <v>0</v>
          </cell>
          <cell r="AB3324">
            <v>0</v>
          </cell>
          <cell r="AC3324">
            <v>0</v>
          </cell>
          <cell r="AD3324">
            <v>0</v>
          </cell>
        </row>
        <row r="3325">
          <cell r="B3325" t="str">
            <v>MASON CO-REGULATEDPAYMENTSCCREF-KOL</v>
          </cell>
          <cell r="J3325" t="str">
            <v>CCREF-KOL</v>
          </cell>
          <cell r="K3325" t="str">
            <v>CREDIT CARD REFUND</v>
          </cell>
          <cell r="S3325">
            <v>0</v>
          </cell>
          <cell r="T3325">
            <v>0</v>
          </cell>
          <cell r="U3325">
            <v>0</v>
          </cell>
          <cell r="V3325">
            <v>0</v>
          </cell>
          <cell r="W3325">
            <v>0</v>
          </cell>
          <cell r="X3325">
            <v>241.23</v>
          </cell>
          <cell r="Y3325">
            <v>0</v>
          </cell>
          <cell r="Z3325">
            <v>0</v>
          </cell>
          <cell r="AA3325">
            <v>0</v>
          </cell>
          <cell r="AB3325">
            <v>0</v>
          </cell>
          <cell r="AC3325">
            <v>0</v>
          </cell>
          <cell r="AD3325">
            <v>0</v>
          </cell>
        </row>
        <row r="3326">
          <cell r="B3326" t="str">
            <v>MASON CO-REGULATEDPAYMENTSPAY</v>
          </cell>
          <cell r="J3326" t="str">
            <v>PAY</v>
          </cell>
          <cell r="K3326" t="str">
            <v>PAYMENT-THANK YOU!</v>
          </cell>
          <cell r="S3326">
            <v>0</v>
          </cell>
          <cell r="T3326">
            <v>0</v>
          </cell>
          <cell r="U3326">
            <v>0</v>
          </cell>
          <cell r="V3326">
            <v>0</v>
          </cell>
          <cell r="W3326">
            <v>0</v>
          </cell>
          <cell r="X3326">
            <v>-17437.43</v>
          </cell>
          <cell r="Y3326">
            <v>0</v>
          </cell>
          <cell r="Z3326">
            <v>0</v>
          </cell>
          <cell r="AA3326">
            <v>0</v>
          </cell>
          <cell r="AB3326">
            <v>0</v>
          </cell>
          <cell r="AC3326">
            <v>0</v>
          </cell>
          <cell r="AD3326">
            <v>0</v>
          </cell>
        </row>
        <row r="3327">
          <cell r="B3327" t="str">
            <v>MASON CO-REGULATEDPAYMENTSPAY ICT</v>
          </cell>
          <cell r="J3327" t="str">
            <v>PAY ICT</v>
          </cell>
          <cell r="K3327" t="str">
            <v>I/C PAYMENT THANK YOU!</v>
          </cell>
          <cell r="S3327">
            <v>0</v>
          </cell>
          <cell r="T3327">
            <v>0</v>
          </cell>
          <cell r="U3327">
            <v>0</v>
          </cell>
          <cell r="V3327">
            <v>0</v>
          </cell>
          <cell r="W3327">
            <v>0</v>
          </cell>
          <cell r="X3327">
            <v>-27.28</v>
          </cell>
          <cell r="Y3327">
            <v>0</v>
          </cell>
          <cell r="Z3327">
            <v>0</v>
          </cell>
          <cell r="AA3327">
            <v>0</v>
          </cell>
          <cell r="AB3327">
            <v>0</v>
          </cell>
          <cell r="AC3327">
            <v>0</v>
          </cell>
          <cell r="AD3327">
            <v>0</v>
          </cell>
        </row>
        <row r="3328">
          <cell r="B3328" t="str">
            <v>MASON CO-REGULATEDPAYMENTSPAY-CFREE</v>
          </cell>
          <cell r="J3328" t="str">
            <v>PAY-CFREE</v>
          </cell>
          <cell r="K3328" t="str">
            <v>PAYMENT-THANK YOU</v>
          </cell>
          <cell r="S3328">
            <v>0</v>
          </cell>
          <cell r="T3328">
            <v>0</v>
          </cell>
          <cell r="U3328">
            <v>0</v>
          </cell>
          <cell r="V3328">
            <v>0</v>
          </cell>
          <cell r="W3328">
            <v>0</v>
          </cell>
          <cell r="X3328">
            <v>-58015.9</v>
          </cell>
          <cell r="Y3328">
            <v>0</v>
          </cell>
          <cell r="Z3328">
            <v>0</v>
          </cell>
          <cell r="AA3328">
            <v>0</v>
          </cell>
          <cell r="AB3328">
            <v>0</v>
          </cell>
          <cell r="AC3328">
            <v>0</v>
          </cell>
          <cell r="AD3328">
            <v>0</v>
          </cell>
        </row>
        <row r="3329">
          <cell r="B3329" t="str">
            <v>MASON CO-REGULATEDPAYMENTSPAY-KOL</v>
          </cell>
          <cell r="J3329" t="str">
            <v>PAY-KOL</v>
          </cell>
          <cell r="K3329" t="str">
            <v>PAYMENT-THANK YOU - OL</v>
          </cell>
          <cell r="S3329">
            <v>0</v>
          </cell>
          <cell r="T3329">
            <v>0</v>
          </cell>
          <cell r="U3329">
            <v>0</v>
          </cell>
          <cell r="V3329">
            <v>0</v>
          </cell>
          <cell r="W3329">
            <v>0</v>
          </cell>
          <cell r="X3329">
            <v>-49273.62</v>
          </cell>
          <cell r="Y3329">
            <v>0</v>
          </cell>
          <cell r="Z3329">
            <v>0</v>
          </cell>
          <cell r="AA3329">
            <v>0</v>
          </cell>
          <cell r="AB3329">
            <v>0</v>
          </cell>
          <cell r="AC3329">
            <v>0</v>
          </cell>
          <cell r="AD3329">
            <v>0</v>
          </cell>
        </row>
        <row r="3330">
          <cell r="B3330" t="str">
            <v>MASON CO-REGULATEDPAYMENTSPAY-ORCC</v>
          </cell>
          <cell r="J3330" t="str">
            <v>PAY-ORCC</v>
          </cell>
          <cell r="K3330" t="str">
            <v>ORCC PAYMENT</v>
          </cell>
          <cell r="S3330">
            <v>0</v>
          </cell>
          <cell r="T3330">
            <v>0</v>
          </cell>
          <cell r="U3330">
            <v>0</v>
          </cell>
          <cell r="V3330">
            <v>0</v>
          </cell>
          <cell r="W3330">
            <v>0</v>
          </cell>
          <cell r="X3330">
            <v>-467.37</v>
          </cell>
          <cell r="Y3330">
            <v>0</v>
          </cell>
          <cell r="Z3330">
            <v>0</v>
          </cell>
          <cell r="AA3330">
            <v>0</v>
          </cell>
          <cell r="AB3330">
            <v>0</v>
          </cell>
          <cell r="AC3330">
            <v>0</v>
          </cell>
          <cell r="AD3330">
            <v>0</v>
          </cell>
        </row>
        <row r="3331">
          <cell r="B3331" t="str">
            <v>MASON CO-REGULATEDPAYMENTSPAY-RPPS</v>
          </cell>
          <cell r="J3331" t="str">
            <v>PAY-RPPS</v>
          </cell>
          <cell r="K3331" t="str">
            <v>RPSS PAYMENT</v>
          </cell>
          <cell r="S3331">
            <v>0</v>
          </cell>
          <cell r="T3331">
            <v>0</v>
          </cell>
          <cell r="U3331">
            <v>0</v>
          </cell>
          <cell r="V3331">
            <v>0</v>
          </cell>
          <cell r="W3331">
            <v>0</v>
          </cell>
          <cell r="X3331">
            <v>-9927.4500000000007</v>
          </cell>
          <cell r="Y3331">
            <v>0</v>
          </cell>
          <cell r="Z3331">
            <v>0</v>
          </cell>
          <cell r="AA3331">
            <v>0</v>
          </cell>
          <cell r="AB3331">
            <v>0</v>
          </cell>
          <cell r="AC3331">
            <v>0</v>
          </cell>
          <cell r="AD3331">
            <v>0</v>
          </cell>
        </row>
        <row r="3332">
          <cell r="B3332" t="str">
            <v>MASON CO-REGULATEDPAYMENTSPAYL</v>
          </cell>
          <cell r="J3332" t="str">
            <v>PAYL</v>
          </cell>
          <cell r="K3332" t="str">
            <v>PAYMENT-THANK YOU!</v>
          </cell>
          <cell r="S3332">
            <v>0</v>
          </cell>
          <cell r="T3332">
            <v>0</v>
          </cell>
          <cell r="U3332">
            <v>0</v>
          </cell>
          <cell r="V3332">
            <v>0</v>
          </cell>
          <cell r="W3332">
            <v>0</v>
          </cell>
          <cell r="X3332">
            <v>-99949.5</v>
          </cell>
          <cell r="Y3332">
            <v>0</v>
          </cell>
          <cell r="Z3332">
            <v>0</v>
          </cell>
          <cell r="AA3332">
            <v>0</v>
          </cell>
          <cell r="AB3332">
            <v>0</v>
          </cell>
          <cell r="AC3332">
            <v>0</v>
          </cell>
          <cell r="AD3332">
            <v>0</v>
          </cell>
        </row>
        <row r="3333">
          <cell r="B3333" t="str">
            <v>MASON CO-REGULATEDPAYMENTSPAYMET</v>
          </cell>
          <cell r="J3333" t="str">
            <v>PAYMET</v>
          </cell>
          <cell r="K3333" t="str">
            <v>METAVANTE ONLINE PAYMENT</v>
          </cell>
          <cell r="S3333">
            <v>0</v>
          </cell>
          <cell r="T3333">
            <v>0</v>
          </cell>
          <cell r="U3333">
            <v>0</v>
          </cell>
          <cell r="V3333">
            <v>0</v>
          </cell>
          <cell r="W3333">
            <v>0</v>
          </cell>
          <cell r="X3333">
            <v>-9208.69</v>
          </cell>
          <cell r="Y3333">
            <v>0</v>
          </cell>
          <cell r="Z3333">
            <v>0</v>
          </cell>
          <cell r="AA3333">
            <v>0</v>
          </cell>
          <cell r="AB3333">
            <v>0</v>
          </cell>
          <cell r="AC3333">
            <v>0</v>
          </cell>
          <cell r="AD3333">
            <v>0</v>
          </cell>
        </row>
        <row r="3334">
          <cell r="B3334" t="str">
            <v>MASON CO-REGULATEDPAYMENTSRET-KOL</v>
          </cell>
          <cell r="J3334" t="str">
            <v>RET-KOL</v>
          </cell>
          <cell r="K3334" t="str">
            <v>ONLINE PAYMENT RETURN</v>
          </cell>
          <cell r="S3334">
            <v>0</v>
          </cell>
          <cell r="T3334">
            <v>0</v>
          </cell>
          <cell r="U3334">
            <v>0</v>
          </cell>
          <cell r="V3334">
            <v>0</v>
          </cell>
          <cell r="W3334">
            <v>0</v>
          </cell>
          <cell r="X3334">
            <v>604.26</v>
          </cell>
          <cell r="Y3334">
            <v>0</v>
          </cell>
          <cell r="Z3334">
            <v>0</v>
          </cell>
          <cell r="AA3334">
            <v>0</v>
          </cell>
          <cell r="AB3334">
            <v>0</v>
          </cell>
          <cell r="AC3334">
            <v>0</v>
          </cell>
          <cell r="AD3334">
            <v>0</v>
          </cell>
        </row>
        <row r="3335">
          <cell r="B3335" t="str">
            <v>MASON CO-REGULATEDPAYMENTSCC-KOL</v>
          </cell>
          <cell r="J3335" t="str">
            <v>CC-KOL</v>
          </cell>
          <cell r="K3335" t="str">
            <v>ONLINE PAYMENT-CC</v>
          </cell>
          <cell r="S3335">
            <v>0</v>
          </cell>
          <cell r="T3335">
            <v>0</v>
          </cell>
          <cell r="U3335">
            <v>0</v>
          </cell>
          <cell r="V3335">
            <v>0</v>
          </cell>
          <cell r="W3335">
            <v>0</v>
          </cell>
          <cell r="X3335">
            <v>-54064.08</v>
          </cell>
          <cell r="Y3335">
            <v>0</v>
          </cell>
          <cell r="Z3335">
            <v>0</v>
          </cell>
          <cell r="AA3335">
            <v>0</v>
          </cell>
          <cell r="AB3335">
            <v>0</v>
          </cell>
          <cell r="AC3335">
            <v>0</v>
          </cell>
          <cell r="AD3335">
            <v>0</v>
          </cell>
        </row>
        <row r="3336">
          <cell r="B3336" t="str">
            <v>MASON CO-REGULATEDPAYMENTSCCREF-KOL</v>
          </cell>
          <cell r="J3336" t="str">
            <v>CCREF-KOL</v>
          </cell>
          <cell r="K3336" t="str">
            <v>CREDIT CARD REFUND</v>
          </cell>
          <cell r="S3336">
            <v>0</v>
          </cell>
          <cell r="T3336">
            <v>0</v>
          </cell>
          <cell r="U3336">
            <v>0</v>
          </cell>
          <cell r="V3336">
            <v>0</v>
          </cell>
          <cell r="W3336">
            <v>0</v>
          </cell>
          <cell r="X3336">
            <v>5999.4</v>
          </cell>
          <cell r="Y3336">
            <v>0</v>
          </cell>
          <cell r="Z3336">
            <v>0</v>
          </cell>
          <cell r="AA3336">
            <v>0</v>
          </cell>
          <cell r="AB3336">
            <v>0</v>
          </cell>
          <cell r="AC3336">
            <v>0</v>
          </cell>
          <cell r="AD3336">
            <v>0</v>
          </cell>
        </row>
        <row r="3337">
          <cell r="B3337" t="str">
            <v>MASON CO-REGULATEDPAYMENTSPAY</v>
          </cell>
          <cell r="J3337" t="str">
            <v>PAY</v>
          </cell>
          <cell r="K3337" t="str">
            <v>PAYMENT-THANK YOU!</v>
          </cell>
          <cell r="S3337">
            <v>0</v>
          </cell>
          <cell r="T3337">
            <v>0</v>
          </cell>
          <cell r="U3337">
            <v>0</v>
          </cell>
          <cell r="V3337">
            <v>0</v>
          </cell>
          <cell r="W3337">
            <v>0</v>
          </cell>
          <cell r="X3337">
            <v>-31865.14</v>
          </cell>
          <cell r="Y3337">
            <v>0</v>
          </cell>
          <cell r="Z3337">
            <v>0</v>
          </cell>
          <cell r="AA3337">
            <v>0</v>
          </cell>
          <cell r="AB3337">
            <v>0</v>
          </cell>
          <cell r="AC3337">
            <v>0</v>
          </cell>
          <cell r="AD3337">
            <v>0</v>
          </cell>
        </row>
        <row r="3338">
          <cell r="B3338" t="str">
            <v>MASON CO-REGULATEDPAYMENTSPAY EFT</v>
          </cell>
          <cell r="J3338" t="str">
            <v>PAY EFT</v>
          </cell>
          <cell r="K3338" t="str">
            <v>ELECTRONIC PAYMENT</v>
          </cell>
          <cell r="S3338">
            <v>0</v>
          </cell>
          <cell r="T3338">
            <v>0</v>
          </cell>
          <cell r="U3338">
            <v>0</v>
          </cell>
          <cell r="V3338">
            <v>0</v>
          </cell>
          <cell r="W3338">
            <v>0</v>
          </cell>
          <cell r="X3338">
            <v>-2729.42</v>
          </cell>
          <cell r="Y3338">
            <v>0</v>
          </cell>
          <cell r="Z3338">
            <v>0</v>
          </cell>
          <cell r="AA3338">
            <v>0</v>
          </cell>
          <cell r="AB3338">
            <v>0</v>
          </cell>
          <cell r="AC3338">
            <v>0</v>
          </cell>
          <cell r="AD3338">
            <v>0</v>
          </cell>
        </row>
        <row r="3339">
          <cell r="B3339" t="str">
            <v>MASON CO-REGULATEDPAYMENTSPAY-CFREE</v>
          </cell>
          <cell r="J3339" t="str">
            <v>PAY-CFREE</v>
          </cell>
          <cell r="K3339" t="str">
            <v>PAYMENT-THANK YOU</v>
          </cell>
          <cell r="S3339">
            <v>0</v>
          </cell>
          <cell r="T3339">
            <v>0</v>
          </cell>
          <cell r="U3339">
            <v>0</v>
          </cell>
          <cell r="V3339">
            <v>0</v>
          </cell>
          <cell r="W3339">
            <v>0</v>
          </cell>
          <cell r="X3339">
            <v>-4448.21</v>
          </cell>
          <cell r="Y3339">
            <v>0</v>
          </cell>
          <cell r="Z3339">
            <v>0</v>
          </cell>
          <cell r="AA3339">
            <v>0</v>
          </cell>
          <cell r="AB3339">
            <v>0</v>
          </cell>
          <cell r="AC3339">
            <v>0</v>
          </cell>
          <cell r="AD3339">
            <v>0</v>
          </cell>
        </row>
        <row r="3340">
          <cell r="B3340" t="str">
            <v>MASON CO-REGULATEDPAYMENTSPAY-KOL</v>
          </cell>
          <cell r="J3340" t="str">
            <v>PAY-KOL</v>
          </cell>
          <cell r="K3340" t="str">
            <v>PAYMENT-THANK YOU - OL</v>
          </cell>
          <cell r="S3340">
            <v>0</v>
          </cell>
          <cell r="T3340">
            <v>0</v>
          </cell>
          <cell r="U3340">
            <v>0</v>
          </cell>
          <cell r="V3340">
            <v>0</v>
          </cell>
          <cell r="W3340">
            <v>0</v>
          </cell>
          <cell r="X3340">
            <v>-17352.98</v>
          </cell>
          <cell r="Y3340">
            <v>0</v>
          </cell>
          <cell r="Z3340">
            <v>0</v>
          </cell>
          <cell r="AA3340">
            <v>0</v>
          </cell>
          <cell r="AB3340">
            <v>0</v>
          </cell>
          <cell r="AC3340">
            <v>0</v>
          </cell>
          <cell r="AD3340">
            <v>0</v>
          </cell>
        </row>
        <row r="3341">
          <cell r="B3341" t="str">
            <v>MASON CO-REGULATEDPAYMENTSPAY-RPPS</v>
          </cell>
          <cell r="J3341" t="str">
            <v>PAY-RPPS</v>
          </cell>
          <cell r="K3341" t="str">
            <v>RPSS PAYMENT</v>
          </cell>
          <cell r="S3341">
            <v>0</v>
          </cell>
          <cell r="T3341">
            <v>0</v>
          </cell>
          <cell r="U3341">
            <v>0</v>
          </cell>
          <cell r="V3341">
            <v>0</v>
          </cell>
          <cell r="W3341">
            <v>0</v>
          </cell>
          <cell r="X3341">
            <v>-969.62</v>
          </cell>
          <cell r="Y3341">
            <v>0</v>
          </cell>
          <cell r="Z3341">
            <v>0</v>
          </cell>
          <cell r="AA3341">
            <v>0</v>
          </cell>
          <cell r="AB3341">
            <v>0</v>
          </cell>
          <cell r="AC3341">
            <v>0</v>
          </cell>
          <cell r="AD3341">
            <v>0</v>
          </cell>
        </row>
        <row r="3342">
          <cell r="B3342" t="str">
            <v>MASON CO-REGULATEDPAYMENTSPAYL</v>
          </cell>
          <cell r="J3342" t="str">
            <v>PAYL</v>
          </cell>
          <cell r="K3342" t="str">
            <v>PAYMENT-THANK YOU!</v>
          </cell>
          <cell r="S3342">
            <v>0</v>
          </cell>
          <cell r="T3342">
            <v>0</v>
          </cell>
          <cell r="U3342">
            <v>0</v>
          </cell>
          <cell r="V3342">
            <v>0</v>
          </cell>
          <cell r="W3342">
            <v>0</v>
          </cell>
          <cell r="X3342">
            <v>-42916.75</v>
          </cell>
          <cell r="Y3342">
            <v>0</v>
          </cell>
          <cell r="Z3342">
            <v>0</v>
          </cell>
          <cell r="AA3342">
            <v>0</v>
          </cell>
          <cell r="AB3342">
            <v>0</v>
          </cell>
          <cell r="AC3342">
            <v>0</v>
          </cell>
          <cell r="AD3342">
            <v>0</v>
          </cell>
        </row>
        <row r="3343">
          <cell r="B3343" t="str">
            <v>MASON CO-REGULATEDPAYMENTSPAYMET</v>
          </cell>
          <cell r="J3343" t="str">
            <v>PAYMET</v>
          </cell>
          <cell r="K3343" t="str">
            <v>METAVANTE ONLINE PAYMENT</v>
          </cell>
          <cell r="S3343">
            <v>0</v>
          </cell>
          <cell r="T3343">
            <v>0</v>
          </cell>
          <cell r="U3343">
            <v>0</v>
          </cell>
          <cell r="V3343">
            <v>0</v>
          </cell>
          <cell r="W3343">
            <v>0</v>
          </cell>
          <cell r="X3343">
            <v>-881.33</v>
          </cell>
          <cell r="Y3343">
            <v>0</v>
          </cell>
          <cell r="Z3343">
            <v>0</v>
          </cell>
          <cell r="AA3343">
            <v>0</v>
          </cell>
          <cell r="AB3343">
            <v>0</v>
          </cell>
          <cell r="AC3343">
            <v>0</v>
          </cell>
          <cell r="AD3343">
            <v>0</v>
          </cell>
        </row>
        <row r="3344">
          <cell r="B3344" t="str">
            <v>MASON CO-REGULATEDRESIDENTIAL35RE1</v>
          </cell>
          <cell r="J3344" t="str">
            <v>35RE1</v>
          </cell>
          <cell r="K3344" t="str">
            <v>1-35 GAL CART EOW SVC</v>
          </cell>
          <cell r="S3344">
            <v>0</v>
          </cell>
          <cell r="T3344">
            <v>0</v>
          </cell>
          <cell r="U3344">
            <v>0</v>
          </cell>
          <cell r="V3344">
            <v>0</v>
          </cell>
          <cell r="W3344">
            <v>0</v>
          </cell>
          <cell r="X3344">
            <v>245.43</v>
          </cell>
          <cell r="Y3344">
            <v>0</v>
          </cell>
          <cell r="Z3344">
            <v>0</v>
          </cell>
          <cell r="AA3344">
            <v>0</v>
          </cell>
          <cell r="AB3344">
            <v>0</v>
          </cell>
          <cell r="AC3344">
            <v>0</v>
          </cell>
          <cell r="AD3344">
            <v>0</v>
          </cell>
        </row>
        <row r="3345">
          <cell r="B3345" t="str">
            <v>MASON CO-REGULATEDRESIDENTIAL35RM1</v>
          </cell>
          <cell r="J3345" t="str">
            <v>35RM1</v>
          </cell>
          <cell r="K3345" t="str">
            <v>1-35 GAL CART MONTHLY SVC</v>
          </cell>
          <cell r="S3345">
            <v>0</v>
          </cell>
          <cell r="T3345">
            <v>0</v>
          </cell>
          <cell r="U3345">
            <v>0</v>
          </cell>
          <cell r="V3345">
            <v>0</v>
          </cell>
          <cell r="W3345">
            <v>0</v>
          </cell>
          <cell r="X3345">
            <v>0</v>
          </cell>
          <cell r="Y3345">
            <v>0</v>
          </cell>
          <cell r="Z3345">
            <v>0</v>
          </cell>
          <cell r="AA3345">
            <v>0</v>
          </cell>
          <cell r="AB3345">
            <v>0</v>
          </cell>
          <cell r="AC3345">
            <v>0</v>
          </cell>
          <cell r="AD3345">
            <v>0</v>
          </cell>
        </row>
        <row r="3346">
          <cell r="B3346" t="str">
            <v>MASON CO-REGULATEDRESIDENTIAL35RW1</v>
          </cell>
          <cell r="J3346" t="str">
            <v>35RW1</v>
          </cell>
          <cell r="K3346" t="str">
            <v>1-35 GAL CART WEEKLY SVC</v>
          </cell>
          <cell r="S3346">
            <v>0</v>
          </cell>
          <cell r="T3346">
            <v>0</v>
          </cell>
          <cell r="U3346">
            <v>0</v>
          </cell>
          <cell r="V3346">
            <v>0</v>
          </cell>
          <cell r="W3346">
            <v>0</v>
          </cell>
          <cell r="X3346">
            <v>950.73</v>
          </cell>
          <cell r="Y3346">
            <v>0</v>
          </cell>
          <cell r="Z3346">
            <v>0</v>
          </cell>
          <cell r="AA3346">
            <v>0</v>
          </cell>
          <cell r="AB3346">
            <v>0</v>
          </cell>
          <cell r="AC3346">
            <v>0</v>
          </cell>
          <cell r="AD3346">
            <v>0</v>
          </cell>
        </row>
        <row r="3347">
          <cell r="B3347" t="str">
            <v>MASON CO-REGULATEDRESIDENTIAL48RE1</v>
          </cell>
          <cell r="J3347" t="str">
            <v>48RE1</v>
          </cell>
          <cell r="K3347" t="str">
            <v>1-48 GAL EOW</v>
          </cell>
          <cell r="S3347">
            <v>0</v>
          </cell>
          <cell r="T3347">
            <v>0</v>
          </cell>
          <cell r="U3347">
            <v>0</v>
          </cell>
          <cell r="V3347">
            <v>0</v>
          </cell>
          <cell r="W3347">
            <v>0</v>
          </cell>
          <cell r="X3347">
            <v>296.18</v>
          </cell>
          <cell r="Y3347">
            <v>0</v>
          </cell>
          <cell r="Z3347">
            <v>0</v>
          </cell>
          <cell r="AA3347">
            <v>0</v>
          </cell>
          <cell r="AB3347">
            <v>0</v>
          </cell>
          <cell r="AC3347">
            <v>0</v>
          </cell>
          <cell r="AD3347">
            <v>0</v>
          </cell>
        </row>
        <row r="3348">
          <cell r="B3348" t="str">
            <v>MASON CO-REGULATEDRESIDENTIAL48RM1</v>
          </cell>
          <cell r="J3348" t="str">
            <v>48RM1</v>
          </cell>
          <cell r="K3348" t="str">
            <v>1-48 GAL MONTHLY</v>
          </cell>
          <cell r="S3348">
            <v>0</v>
          </cell>
          <cell r="T3348">
            <v>0</v>
          </cell>
          <cell r="U3348">
            <v>0</v>
          </cell>
          <cell r="V3348">
            <v>0</v>
          </cell>
          <cell r="W3348">
            <v>0</v>
          </cell>
          <cell r="X3348">
            <v>16.04</v>
          </cell>
          <cell r="Y3348">
            <v>0</v>
          </cell>
          <cell r="Z3348">
            <v>0</v>
          </cell>
          <cell r="AA3348">
            <v>0</v>
          </cell>
          <cell r="AB3348">
            <v>0</v>
          </cell>
          <cell r="AC3348">
            <v>0</v>
          </cell>
          <cell r="AD3348">
            <v>0</v>
          </cell>
        </row>
        <row r="3349">
          <cell r="B3349" t="str">
            <v>MASON CO-REGULATEDRESIDENTIAL48RW1</v>
          </cell>
          <cell r="J3349" t="str">
            <v>48RW1</v>
          </cell>
          <cell r="K3349" t="str">
            <v>1-48 GAL WEEKLY</v>
          </cell>
          <cell r="S3349">
            <v>0</v>
          </cell>
          <cell r="T3349">
            <v>0</v>
          </cell>
          <cell r="U3349">
            <v>0</v>
          </cell>
          <cell r="V3349">
            <v>0</v>
          </cell>
          <cell r="W3349">
            <v>0</v>
          </cell>
          <cell r="X3349">
            <v>885.52</v>
          </cell>
          <cell r="Y3349">
            <v>0</v>
          </cell>
          <cell r="Z3349">
            <v>0</v>
          </cell>
          <cell r="AA3349">
            <v>0</v>
          </cell>
          <cell r="AB3349">
            <v>0</v>
          </cell>
          <cell r="AC3349">
            <v>0</v>
          </cell>
          <cell r="AD3349">
            <v>0</v>
          </cell>
        </row>
        <row r="3350">
          <cell r="B3350" t="str">
            <v>MASON CO-REGULATEDRESIDENTIAL64RE1</v>
          </cell>
          <cell r="J3350" t="str">
            <v>64RE1</v>
          </cell>
          <cell r="K3350" t="str">
            <v>1-64 GAL EOW</v>
          </cell>
          <cell r="S3350">
            <v>0</v>
          </cell>
          <cell r="T3350">
            <v>0</v>
          </cell>
          <cell r="U3350">
            <v>0</v>
          </cell>
          <cell r="V3350">
            <v>0</v>
          </cell>
          <cell r="W3350">
            <v>0</v>
          </cell>
          <cell r="X3350">
            <v>361.98</v>
          </cell>
          <cell r="Y3350">
            <v>0</v>
          </cell>
          <cell r="Z3350">
            <v>0</v>
          </cell>
          <cell r="AA3350">
            <v>0</v>
          </cell>
          <cell r="AB3350">
            <v>0</v>
          </cell>
          <cell r="AC3350">
            <v>0</v>
          </cell>
          <cell r="AD3350">
            <v>0</v>
          </cell>
        </row>
        <row r="3351">
          <cell r="B3351" t="str">
            <v>MASON CO-REGULATEDRESIDENTIAL64RW1</v>
          </cell>
          <cell r="J3351" t="str">
            <v>64RW1</v>
          </cell>
          <cell r="K3351" t="str">
            <v>1-64 GAL CART WEEKLY SVC</v>
          </cell>
          <cell r="S3351">
            <v>0</v>
          </cell>
          <cell r="T3351">
            <v>0</v>
          </cell>
          <cell r="U3351">
            <v>0</v>
          </cell>
          <cell r="V3351">
            <v>0</v>
          </cell>
          <cell r="W3351">
            <v>0</v>
          </cell>
          <cell r="X3351">
            <v>791.15</v>
          </cell>
          <cell r="Y3351">
            <v>0</v>
          </cell>
          <cell r="Z3351">
            <v>0</v>
          </cell>
          <cell r="AA3351">
            <v>0</v>
          </cell>
          <cell r="AB3351">
            <v>0</v>
          </cell>
          <cell r="AC3351">
            <v>0</v>
          </cell>
          <cell r="AD3351">
            <v>0</v>
          </cell>
        </row>
        <row r="3352">
          <cell r="B3352" t="str">
            <v>MASON CO-REGULATEDRESIDENTIAL96RE1</v>
          </cell>
          <cell r="J3352" t="str">
            <v>96RE1</v>
          </cell>
          <cell r="K3352" t="str">
            <v>1-96 GAL EOW</v>
          </cell>
          <cell r="S3352">
            <v>0</v>
          </cell>
          <cell r="T3352">
            <v>0</v>
          </cell>
          <cell r="U3352">
            <v>0</v>
          </cell>
          <cell r="V3352">
            <v>0</v>
          </cell>
          <cell r="W3352">
            <v>0</v>
          </cell>
          <cell r="X3352">
            <v>257.23</v>
          </cell>
          <cell r="Y3352">
            <v>0</v>
          </cell>
          <cell r="Z3352">
            <v>0</v>
          </cell>
          <cell r="AA3352">
            <v>0</v>
          </cell>
          <cell r="AB3352">
            <v>0</v>
          </cell>
          <cell r="AC3352">
            <v>0</v>
          </cell>
          <cell r="AD3352">
            <v>0</v>
          </cell>
        </row>
        <row r="3353">
          <cell r="B3353" t="str">
            <v>MASON CO-REGULATEDRESIDENTIAL96RW1</v>
          </cell>
          <cell r="J3353" t="str">
            <v>96RW1</v>
          </cell>
          <cell r="K3353" t="str">
            <v>1-96 GAL CART WEEKLY SVC</v>
          </cell>
          <cell r="S3353">
            <v>0</v>
          </cell>
          <cell r="T3353">
            <v>0</v>
          </cell>
          <cell r="U3353">
            <v>0</v>
          </cell>
          <cell r="V3353">
            <v>0</v>
          </cell>
          <cell r="W3353">
            <v>0</v>
          </cell>
          <cell r="X3353">
            <v>401.37</v>
          </cell>
          <cell r="Y3353">
            <v>0</v>
          </cell>
          <cell r="Z3353">
            <v>0</v>
          </cell>
          <cell r="AA3353">
            <v>0</v>
          </cell>
          <cell r="AB3353">
            <v>0</v>
          </cell>
          <cell r="AC3353">
            <v>0</v>
          </cell>
          <cell r="AD3353">
            <v>0</v>
          </cell>
        </row>
        <row r="3354">
          <cell r="B3354" t="str">
            <v>MASON CO-REGULATEDRESIDENTIALDRVNRE1</v>
          </cell>
          <cell r="J3354" t="str">
            <v>DRVNRE1</v>
          </cell>
          <cell r="K3354" t="str">
            <v>DRIVE IN UP TO 250'-EOW</v>
          </cell>
          <cell r="S3354">
            <v>0</v>
          </cell>
          <cell r="T3354">
            <v>0</v>
          </cell>
          <cell r="U3354">
            <v>0</v>
          </cell>
          <cell r="V3354">
            <v>0</v>
          </cell>
          <cell r="W3354">
            <v>0</v>
          </cell>
          <cell r="X3354">
            <v>1.93</v>
          </cell>
          <cell r="Y3354">
            <v>0</v>
          </cell>
          <cell r="Z3354">
            <v>0</v>
          </cell>
          <cell r="AA3354">
            <v>0</v>
          </cell>
          <cell r="AB3354">
            <v>0</v>
          </cell>
          <cell r="AC3354">
            <v>0</v>
          </cell>
          <cell r="AD3354">
            <v>0</v>
          </cell>
        </row>
        <row r="3355">
          <cell r="B3355" t="str">
            <v>MASON CO-REGULATEDRESIDENTIALDRVNRE1RECY</v>
          </cell>
          <cell r="J3355" t="str">
            <v>DRVNRE1RECY</v>
          </cell>
          <cell r="K3355" t="str">
            <v>DRIVE IN UP TO 250 EOW-RE</v>
          </cell>
          <cell r="S3355">
            <v>0</v>
          </cell>
          <cell r="T3355">
            <v>0</v>
          </cell>
          <cell r="U3355">
            <v>0</v>
          </cell>
          <cell r="V3355">
            <v>0</v>
          </cell>
          <cell r="W3355">
            <v>0</v>
          </cell>
          <cell r="X3355">
            <v>10.52</v>
          </cell>
          <cell r="Y3355">
            <v>0</v>
          </cell>
          <cell r="Z3355">
            <v>0</v>
          </cell>
          <cell r="AA3355">
            <v>0</v>
          </cell>
          <cell r="AB3355">
            <v>0</v>
          </cell>
          <cell r="AC3355">
            <v>0</v>
          </cell>
          <cell r="AD3355">
            <v>0</v>
          </cell>
        </row>
        <row r="3356">
          <cell r="B3356" t="str">
            <v>MASON CO-REGULATEDRESIDENTIALDRVNRW1</v>
          </cell>
          <cell r="J3356" t="str">
            <v>DRVNRW1</v>
          </cell>
          <cell r="K3356" t="str">
            <v>DRIVE IN UP TO 250'</v>
          </cell>
          <cell r="S3356">
            <v>0</v>
          </cell>
          <cell r="T3356">
            <v>0</v>
          </cell>
          <cell r="U3356">
            <v>0</v>
          </cell>
          <cell r="V3356">
            <v>0</v>
          </cell>
          <cell r="W3356">
            <v>0</v>
          </cell>
          <cell r="X3356">
            <v>9.76</v>
          </cell>
          <cell r="Y3356">
            <v>0</v>
          </cell>
          <cell r="Z3356">
            <v>0</v>
          </cell>
          <cell r="AA3356">
            <v>0</v>
          </cell>
          <cell r="AB3356">
            <v>0</v>
          </cell>
          <cell r="AC3356">
            <v>0</v>
          </cell>
          <cell r="AD3356">
            <v>0</v>
          </cell>
        </row>
        <row r="3357">
          <cell r="B3357" t="str">
            <v>MASON CO-REGULATEDRESIDENTIALRECYCLECR</v>
          </cell>
          <cell r="J3357" t="str">
            <v>RECYCLECR</v>
          </cell>
          <cell r="K3357" t="str">
            <v>VALUE OF RECYCLABLES</v>
          </cell>
          <cell r="S3357">
            <v>0</v>
          </cell>
          <cell r="T3357">
            <v>0</v>
          </cell>
          <cell r="U3357">
            <v>0</v>
          </cell>
          <cell r="V3357">
            <v>0</v>
          </cell>
          <cell r="W3357">
            <v>0</v>
          </cell>
          <cell r="X3357">
            <v>-438.37</v>
          </cell>
          <cell r="Y3357">
            <v>0</v>
          </cell>
          <cell r="Z3357">
            <v>0</v>
          </cell>
          <cell r="AA3357">
            <v>0</v>
          </cell>
          <cell r="AB3357">
            <v>0</v>
          </cell>
          <cell r="AC3357">
            <v>0</v>
          </cell>
          <cell r="AD3357">
            <v>0</v>
          </cell>
        </row>
        <row r="3358">
          <cell r="B3358" t="str">
            <v>MASON CO-REGULATEDRESIDENTIALRECYONLY</v>
          </cell>
          <cell r="J3358" t="str">
            <v>RECYONLY</v>
          </cell>
          <cell r="K3358" t="str">
            <v>RECYCLE SERVICE ONLY</v>
          </cell>
          <cell r="S3358">
            <v>0</v>
          </cell>
          <cell r="T3358">
            <v>0</v>
          </cell>
          <cell r="U3358">
            <v>0</v>
          </cell>
          <cell r="V3358">
            <v>0</v>
          </cell>
          <cell r="W3358">
            <v>0</v>
          </cell>
          <cell r="X3358">
            <v>-4.9000000000000004</v>
          </cell>
          <cell r="Y3358">
            <v>0</v>
          </cell>
          <cell r="Z3358">
            <v>0</v>
          </cell>
          <cell r="AA3358">
            <v>0</v>
          </cell>
          <cell r="AB3358">
            <v>0</v>
          </cell>
          <cell r="AC3358">
            <v>0</v>
          </cell>
          <cell r="AD3358">
            <v>0</v>
          </cell>
        </row>
        <row r="3359">
          <cell r="B3359" t="str">
            <v>MASON CO-REGULATEDRESIDENTIALRECYR</v>
          </cell>
          <cell r="J3359" t="str">
            <v>RECYR</v>
          </cell>
          <cell r="K3359" t="str">
            <v>RESIDENTIAL RECYCLE</v>
          </cell>
          <cell r="S3359">
            <v>0</v>
          </cell>
          <cell r="T3359">
            <v>0</v>
          </cell>
          <cell r="U3359">
            <v>0</v>
          </cell>
          <cell r="V3359">
            <v>0</v>
          </cell>
          <cell r="W3359">
            <v>0</v>
          </cell>
          <cell r="X3359">
            <v>2083.9</v>
          </cell>
          <cell r="Y3359">
            <v>0</v>
          </cell>
          <cell r="Z3359">
            <v>0</v>
          </cell>
          <cell r="AA3359">
            <v>0</v>
          </cell>
          <cell r="AB3359">
            <v>0</v>
          </cell>
          <cell r="AC3359">
            <v>0</v>
          </cell>
          <cell r="AD3359">
            <v>0</v>
          </cell>
        </row>
        <row r="3360">
          <cell r="B3360" t="str">
            <v>MASON CO-REGULATEDRESIDENTIALWLKNRE1</v>
          </cell>
          <cell r="J3360" t="str">
            <v>WLKNRE1</v>
          </cell>
          <cell r="K3360" t="str">
            <v>WALK IN 5'-25'-EOW</v>
          </cell>
          <cell r="S3360">
            <v>0</v>
          </cell>
          <cell r="T3360">
            <v>0</v>
          </cell>
          <cell r="U3360">
            <v>0</v>
          </cell>
          <cell r="V3360">
            <v>0</v>
          </cell>
          <cell r="W3360">
            <v>0</v>
          </cell>
          <cell r="X3360">
            <v>1.28</v>
          </cell>
          <cell r="Y3360">
            <v>0</v>
          </cell>
          <cell r="Z3360">
            <v>0</v>
          </cell>
          <cell r="AA3360">
            <v>0</v>
          </cell>
          <cell r="AB3360">
            <v>0</v>
          </cell>
          <cell r="AC3360">
            <v>0</v>
          </cell>
          <cell r="AD3360">
            <v>0</v>
          </cell>
        </row>
        <row r="3361">
          <cell r="B3361" t="str">
            <v>MASON CO-REGULATEDRESIDENTIALWLKNRW1</v>
          </cell>
          <cell r="J3361" t="str">
            <v>WLKNRW1</v>
          </cell>
          <cell r="K3361" t="str">
            <v>WALK IN 5'-25'</v>
          </cell>
          <cell r="S3361">
            <v>0</v>
          </cell>
          <cell r="T3361">
            <v>0</v>
          </cell>
          <cell r="U3361">
            <v>0</v>
          </cell>
          <cell r="V3361">
            <v>0</v>
          </cell>
          <cell r="W3361">
            <v>0</v>
          </cell>
          <cell r="X3361">
            <v>11.69</v>
          </cell>
          <cell r="Y3361">
            <v>0</v>
          </cell>
          <cell r="Z3361">
            <v>0</v>
          </cell>
          <cell r="AA3361">
            <v>0</v>
          </cell>
          <cell r="AB3361">
            <v>0</v>
          </cell>
          <cell r="AC3361">
            <v>0</v>
          </cell>
          <cell r="AD3361">
            <v>0</v>
          </cell>
        </row>
        <row r="3362">
          <cell r="B3362" t="str">
            <v>MASON CO-REGULATEDRESIDENTIAL35RE1</v>
          </cell>
          <cell r="J3362" t="str">
            <v>35RE1</v>
          </cell>
          <cell r="K3362" t="str">
            <v>1-35 GAL CART EOW SVC</v>
          </cell>
          <cell r="S3362">
            <v>0</v>
          </cell>
          <cell r="T3362">
            <v>0</v>
          </cell>
          <cell r="U3362">
            <v>0</v>
          </cell>
          <cell r="V3362">
            <v>0</v>
          </cell>
          <cell r="W3362">
            <v>0</v>
          </cell>
          <cell r="X3362">
            <v>-209.74</v>
          </cell>
          <cell r="Y3362">
            <v>0</v>
          </cell>
          <cell r="Z3362">
            <v>0</v>
          </cell>
          <cell r="AA3362">
            <v>0</v>
          </cell>
          <cell r="AB3362">
            <v>0</v>
          </cell>
          <cell r="AC3362">
            <v>0</v>
          </cell>
          <cell r="AD3362">
            <v>0</v>
          </cell>
        </row>
        <row r="3363">
          <cell r="B3363" t="str">
            <v>MASON CO-REGULATEDRESIDENTIAL35RM1</v>
          </cell>
          <cell r="J3363" t="str">
            <v>35RM1</v>
          </cell>
          <cell r="K3363" t="str">
            <v>1-35 GAL CART MONTHLY SVC</v>
          </cell>
          <cell r="S3363">
            <v>0</v>
          </cell>
          <cell r="T3363">
            <v>0</v>
          </cell>
          <cell r="U3363">
            <v>0</v>
          </cell>
          <cell r="V3363">
            <v>0</v>
          </cell>
          <cell r="W3363">
            <v>0</v>
          </cell>
          <cell r="X3363">
            <v>-12.8</v>
          </cell>
          <cell r="Y3363">
            <v>0</v>
          </cell>
          <cell r="Z3363">
            <v>0</v>
          </cell>
          <cell r="AA3363">
            <v>0</v>
          </cell>
          <cell r="AB3363">
            <v>0</v>
          </cell>
          <cell r="AC3363">
            <v>0</v>
          </cell>
          <cell r="AD3363">
            <v>0</v>
          </cell>
        </row>
        <row r="3364">
          <cell r="B3364" t="str">
            <v>MASON CO-REGULATEDRESIDENTIAL35ROCC1</v>
          </cell>
          <cell r="J3364" t="str">
            <v>35ROCC1</v>
          </cell>
          <cell r="K3364" t="str">
            <v>1-35 GAL ON CALL PICKUP</v>
          </cell>
          <cell r="S3364">
            <v>0</v>
          </cell>
          <cell r="T3364">
            <v>0</v>
          </cell>
          <cell r="U3364">
            <v>0</v>
          </cell>
          <cell r="V3364">
            <v>0</v>
          </cell>
          <cell r="W3364">
            <v>0</v>
          </cell>
          <cell r="X3364">
            <v>12.8</v>
          </cell>
          <cell r="Y3364">
            <v>0</v>
          </cell>
          <cell r="Z3364">
            <v>0</v>
          </cell>
          <cell r="AA3364">
            <v>0</v>
          </cell>
          <cell r="AB3364">
            <v>0</v>
          </cell>
          <cell r="AC3364">
            <v>0</v>
          </cell>
          <cell r="AD3364">
            <v>0</v>
          </cell>
        </row>
        <row r="3365">
          <cell r="B3365" t="str">
            <v>MASON CO-REGULATEDRESIDENTIAL35RW1</v>
          </cell>
          <cell r="J3365" t="str">
            <v>35RW1</v>
          </cell>
          <cell r="K3365" t="str">
            <v>1-35 GAL CART WEEKLY SVC</v>
          </cell>
          <cell r="S3365">
            <v>0</v>
          </cell>
          <cell r="T3365">
            <v>0</v>
          </cell>
          <cell r="U3365">
            <v>0</v>
          </cell>
          <cell r="V3365">
            <v>0</v>
          </cell>
          <cell r="W3365">
            <v>0</v>
          </cell>
          <cell r="X3365">
            <v>-305.42</v>
          </cell>
          <cell r="Y3365">
            <v>0</v>
          </cell>
          <cell r="Z3365">
            <v>0</v>
          </cell>
          <cell r="AA3365">
            <v>0</v>
          </cell>
          <cell r="AB3365">
            <v>0</v>
          </cell>
          <cell r="AC3365">
            <v>0</v>
          </cell>
          <cell r="AD3365">
            <v>0</v>
          </cell>
        </row>
        <row r="3366">
          <cell r="B3366" t="str">
            <v>MASON CO-REGULATEDRESIDENTIAL48RE1</v>
          </cell>
          <cell r="J3366" t="str">
            <v>48RE1</v>
          </cell>
          <cell r="K3366" t="str">
            <v>1-48 GAL EOW</v>
          </cell>
          <cell r="S3366">
            <v>0</v>
          </cell>
          <cell r="T3366">
            <v>0</v>
          </cell>
          <cell r="U3366">
            <v>0</v>
          </cell>
          <cell r="V3366">
            <v>0</v>
          </cell>
          <cell r="W3366">
            <v>0</v>
          </cell>
          <cell r="X3366">
            <v>-45.52</v>
          </cell>
          <cell r="Y3366">
            <v>0</v>
          </cell>
          <cell r="Z3366">
            <v>0</v>
          </cell>
          <cell r="AA3366">
            <v>0</v>
          </cell>
          <cell r="AB3366">
            <v>0</v>
          </cell>
          <cell r="AC3366">
            <v>0</v>
          </cell>
          <cell r="AD3366">
            <v>0</v>
          </cell>
        </row>
        <row r="3367">
          <cell r="B3367" t="str">
            <v>MASON CO-REGULATEDRESIDENTIAL48ROCC1</v>
          </cell>
          <cell r="J3367" t="str">
            <v>48ROCC1</v>
          </cell>
          <cell r="K3367" t="str">
            <v>1-48 GAL ON CALL PICKUP</v>
          </cell>
          <cell r="S3367">
            <v>0</v>
          </cell>
          <cell r="T3367">
            <v>0</v>
          </cell>
          <cell r="U3367">
            <v>0</v>
          </cell>
          <cell r="V3367">
            <v>0</v>
          </cell>
          <cell r="W3367">
            <v>0</v>
          </cell>
          <cell r="X3367">
            <v>24.06</v>
          </cell>
          <cell r="Y3367">
            <v>0</v>
          </cell>
          <cell r="Z3367">
            <v>0</v>
          </cell>
          <cell r="AA3367">
            <v>0</v>
          </cell>
          <cell r="AB3367">
            <v>0</v>
          </cell>
          <cell r="AC3367">
            <v>0</v>
          </cell>
          <cell r="AD3367">
            <v>0</v>
          </cell>
        </row>
        <row r="3368">
          <cell r="B3368" t="str">
            <v>MASON CO-REGULATEDRESIDENTIAL48RW1</v>
          </cell>
          <cell r="J3368" t="str">
            <v>48RW1</v>
          </cell>
          <cell r="K3368" t="str">
            <v>1-48 GAL WEEKLY</v>
          </cell>
          <cell r="S3368">
            <v>0</v>
          </cell>
          <cell r="T3368">
            <v>0</v>
          </cell>
          <cell r="U3368">
            <v>0</v>
          </cell>
          <cell r="V3368">
            <v>0</v>
          </cell>
          <cell r="W3368">
            <v>0</v>
          </cell>
          <cell r="X3368">
            <v>-203.78</v>
          </cell>
          <cell r="Y3368">
            <v>0</v>
          </cell>
          <cell r="Z3368">
            <v>0</v>
          </cell>
          <cell r="AA3368">
            <v>0</v>
          </cell>
          <cell r="AB3368">
            <v>0</v>
          </cell>
          <cell r="AC3368">
            <v>0</v>
          </cell>
          <cell r="AD3368">
            <v>0</v>
          </cell>
        </row>
        <row r="3369">
          <cell r="B3369" t="str">
            <v>MASON CO-REGULATEDRESIDENTIAL64RE1</v>
          </cell>
          <cell r="J3369" t="str">
            <v>64RE1</v>
          </cell>
          <cell r="K3369" t="str">
            <v>1-64 GAL EOW</v>
          </cell>
          <cell r="S3369">
            <v>0</v>
          </cell>
          <cell r="T3369">
            <v>0</v>
          </cell>
          <cell r="U3369">
            <v>0</v>
          </cell>
          <cell r="V3369">
            <v>0</v>
          </cell>
          <cell r="W3369">
            <v>0</v>
          </cell>
          <cell r="X3369">
            <v>-88.39</v>
          </cell>
          <cell r="Y3369">
            <v>0</v>
          </cell>
          <cell r="Z3369">
            <v>0</v>
          </cell>
          <cell r="AA3369">
            <v>0</v>
          </cell>
          <cell r="AB3369">
            <v>0</v>
          </cell>
          <cell r="AC3369">
            <v>0</v>
          </cell>
          <cell r="AD3369">
            <v>0</v>
          </cell>
        </row>
        <row r="3370">
          <cell r="B3370" t="str">
            <v>MASON CO-REGULATEDRESIDENTIAL64ROCC1</v>
          </cell>
          <cell r="J3370" t="str">
            <v>64ROCC1</v>
          </cell>
          <cell r="K3370" t="str">
            <v>1-64 GAL ON CALL PICKUP</v>
          </cell>
          <cell r="S3370">
            <v>0</v>
          </cell>
          <cell r="T3370">
            <v>0</v>
          </cell>
          <cell r="U3370">
            <v>0</v>
          </cell>
          <cell r="V3370">
            <v>0</v>
          </cell>
          <cell r="W3370">
            <v>0</v>
          </cell>
          <cell r="X3370">
            <v>28.41</v>
          </cell>
          <cell r="Y3370">
            <v>0</v>
          </cell>
          <cell r="Z3370">
            <v>0</v>
          </cell>
          <cell r="AA3370">
            <v>0</v>
          </cell>
          <cell r="AB3370">
            <v>0</v>
          </cell>
          <cell r="AC3370">
            <v>0</v>
          </cell>
          <cell r="AD3370">
            <v>0</v>
          </cell>
        </row>
        <row r="3371">
          <cell r="B3371" t="str">
            <v>MASON CO-REGULATEDRESIDENTIAL64RW1</v>
          </cell>
          <cell r="J3371" t="str">
            <v>64RW1</v>
          </cell>
          <cell r="K3371" t="str">
            <v>1-64 GAL CART WEEKLY SVC</v>
          </cell>
          <cell r="S3371">
            <v>0</v>
          </cell>
          <cell r="T3371">
            <v>0</v>
          </cell>
          <cell r="U3371">
            <v>0</v>
          </cell>
          <cell r="V3371">
            <v>0</v>
          </cell>
          <cell r="W3371">
            <v>0</v>
          </cell>
          <cell r="X3371">
            <v>-187.2</v>
          </cell>
          <cell r="Y3371">
            <v>0</v>
          </cell>
          <cell r="Z3371">
            <v>0</v>
          </cell>
          <cell r="AA3371">
            <v>0</v>
          </cell>
          <cell r="AB3371">
            <v>0</v>
          </cell>
          <cell r="AC3371">
            <v>0</v>
          </cell>
          <cell r="AD3371">
            <v>0</v>
          </cell>
        </row>
        <row r="3372">
          <cell r="B3372" t="str">
            <v>MASON CO-REGULATEDRESIDENTIAL96RE1</v>
          </cell>
          <cell r="J3372" t="str">
            <v>96RE1</v>
          </cell>
          <cell r="K3372" t="str">
            <v>1-96 GAL EOW</v>
          </cell>
          <cell r="S3372">
            <v>0</v>
          </cell>
          <cell r="T3372">
            <v>0</v>
          </cell>
          <cell r="U3372">
            <v>0</v>
          </cell>
          <cell r="V3372">
            <v>0</v>
          </cell>
          <cell r="W3372">
            <v>0</v>
          </cell>
          <cell r="X3372">
            <v>-25.5</v>
          </cell>
          <cell r="Y3372">
            <v>0</v>
          </cell>
          <cell r="Z3372">
            <v>0</v>
          </cell>
          <cell r="AA3372">
            <v>0</v>
          </cell>
          <cell r="AB3372">
            <v>0</v>
          </cell>
          <cell r="AC3372">
            <v>0</v>
          </cell>
          <cell r="AD3372">
            <v>0</v>
          </cell>
        </row>
        <row r="3373">
          <cell r="B3373" t="str">
            <v>MASON CO-REGULATEDRESIDENTIAL96ROCC1</v>
          </cell>
          <cell r="J3373" t="str">
            <v>96ROCC1</v>
          </cell>
          <cell r="K3373" t="str">
            <v>1-96 GAL ON CALL PICKUP</v>
          </cell>
          <cell r="S3373">
            <v>0</v>
          </cell>
          <cell r="T3373">
            <v>0</v>
          </cell>
          <cell r="U3373">
            <v>0</v>
          </cell>
          <cell r="V3373">
            <v>0</v>
          </cell>
          <cell r="W3373">
            <v>0</v>
          </cell>
          <cell r="X3373">
            <v>186.72</v>
          </cell>
          <cell r="Y3373">
            <v>0</v>
          </cell>
          <cell r="Z3373">
            <v>0</v>
          </cell>
          <cell r="AA3373">
            <v>0</v>
          </cell>
          <cell r="AB3373">
            <v>0</v>
          </cell>
          <cell r="AC3373">
            <v>0</v>
          </cell>
          <cell r="AD3373">
            <v>0</v>
          </cell>
        </row>
        <row r="3374">
          <cell r="B3374" t="str">
            <v>MASON CO-REGULATEDRESIDENTIAL96RW1</v>
          </cell>
          <cell r="J3374" t="str">
            <v>96RW1</v>
          </cell>
          <cell r="K3374" t="str">
            <v>1-96 GAL CART WEEKLY SVC</v>
          </cell>
          <cell r="S3374">
            <v>0</v>
          </cell>
          <cell r="T3374">
            <v>0</v>
          </cell>
          <cell r="U3374">
            <v>0</v>
          </cell>
          <cell r="V3374">
            <v>0</v>
          </cell>
          <cell r="W3374">
            <v>0</v>
          </cell>
          <cell r="X3374">
            <v>-174.86</v>
          </cell>
          <cell r="Y3374">
            <v>0</v>
          </cell>
          <cell r="Z3374">
            <v>0</v>
          </cell>
          <cell r="AA3374">
            <v>0</v>
          </cell>
          <cell r="AB3374">
            <v>0</v>
          </cell>
          <cell r="AC3374">
            <v>0</v>
          </cell>
          <cell r="AD3374">
            <v>0</v>
          </cell>
        </row>
        <row r="3375">
          <cell r="B3375" t="str">
            <v>MASON CO-REGULATEDRESIDENTIALADJOTHR</v>
          </cell>
          <cell r="J3375" t="str">
            <v>ADJOTHR</v>
          </cell>
          <cell r="K3375" t="str">
            <v>ADJUSTMENT</v>
          </cell>
          <cell r="S3375">
            <v>0</v>
          </cell>
          <cell r="T3375">
            <v>0</v>
          </cell>
          <cell r="U3375">
            <v>0</v>
          </cell>
          <cell r="V3375">
            <v>0</v>
          </cell>
          <cell r="W3375">
            <v>0</v>
          </cell>
          <cell r="X3375">
            <v>-16.16</v>
          </cell>
          <cell r="Y3375">
            <v>0</v>
          </cell>
          <cell r="Z3375">
            <v>0</v>
          </cell>
          <cell r="AA3375">
            <v>0</v>
          </cell>
          <cell r="AB3375">
            <v>0</v>
          </cell>
          <cell r="AC3375">
            <v>0</v>
          </cell>
          <cell r="AD3375">
            <v>0</v>
          </cell>
        </row>
        <row r="3376">
          <cell r="B3376" t="str">
            <v>MASON CO-REGULATEDRESIDENTIALDRVNRE1</v>
          </cell>
          <cell r="J3376" t="str">
            <v>DRVNRE1</v>
          </cell>
          <cell r="K3376" t="str">
            <v>DRIVE IN UP TO 250'-EOW</v>
          </cell>
          <cell r="S3376">
            <v>0</v>
          </cell>
          <cell r="T3376">
            <v>0</v>
          </cell>
          <cell r="U3376">
            <v>0</v>
          </cell>
          <cell r="V3376">
            <v>0</v>
          </cell>
          <cell r="W3376">
            <v>0</v>
          </cell>
          <cell r="X3376">
            <v>-0.96</v>
          </cell>
          <cell r="Y3376">
            <v>0</v>
          </cell>
          <cell r="Z3376">
            <v>0</v>
          </cell>
          <cell r="AA3376">
            <v>0</v>
          </cell>
          <cell r="AB3376">
            <v>0</v>
          </cell>
          <cell r="AC3376">
            <v>0</v>
          </cell>
          <cell r="AD3376">
            <v>0</v>
          </cell>
        </row>
        <row r="3377">
          <cell r="B3377" t="str">
            <v>MASON CO-REGULATEDRESIDENTIALDRVNRE1RECY</v>
          </cell>
          <cell r="J3377" t="str">
            <v>DRVNRE1RECY</v>
          </cell>
          <cell r="K3377" t="str">
            <v>DRIVE IN UP TO 250 EOW-RE</v>
          </cell>
          <cell r="S3377">
            <v>0</v>
          </cell>
          <cell r="T3377">
            <v>0</v>
          </cell>
          <cell r="U3377">
            <v>0</v>
          </cell>
          <cell r="V3377">
            <v>0</v>
          </cell>
          <cell r="W3377">
            <v>0</v>
          </cell>
          <cell r="X3377">
            <v>-3.96</v>
          </cell>
          <cell r="Y3377">
            <v>0</v>
          </cell>
          <cell r="Z3377">
            <v>0</v>
          </cell>
          <cell r="AA3377">
            <v>0</v>
          </cell>
          <cell r="AB3377">
            <v>0</v>
          </cell>
          <cell r="AC3377">
            <v>0</v>
          </cell>
          <cell r="AD3377">
            <v>0</v>
          </cell>
        </row>
        <row r="3378">
          <cell r="B3378" t="str">
            <v>MASON CO-REGULATEDRESIDENTIALDRVNRW1</v>
          </cell>
          <cell r="J3378" t="str">
            <v>DRVNRW1</v>
          </cell>
          <cell r="K3378" t="str">
            <v>DRIVE IN UP TO 250'</v>
          </cell>
          <cell r="S3378">
            <v>0</v>
          </cell>
          <cell r="T3378">
            <v>0</v>
          </cell>
          <cell r="U3378">
            <v>0</v>
          </cell>
          <cell r="V3378">
            <v>0</v>
          </cell>
          <cell r="W3378">
            <v>0</v>
          </cell>
          <cell r="X3378">
            <v>-4.28</v>
          </cell>
          <cell r="Y3378">
            <v>0</v>
          </cell>
          <cell r="Z3378">
            <v>0</v>
          </cell>
          <cell r="AA3378">
            <v>0</v>
          </cell>
          <cell r="AB3378">
            <v>0</v>
          </cell>
          <cell r="AC3378">
            <v>0</v>
          </cell>
          <cell r="AD3378">
            <v>0</v>
          </cell>
        </row>
        <row r="3379">
          <cell r="B3379" t="str">
            <v>MASON CO-REGULATEDRESIDENTIALEXPUR</v>
          </cell>
          <cell r="J3379" t="str">
            <v>EXPUR</v>
          </cell>
          <cell r="K3379" t="str">
            <v>EXTRA PICKUP</v>
          </cell>
          <cell r="S3379">
            <v>0</v>
          </cell>
          <cell r="T3379">
            <v>0</v>
          </cell>
          <cell r="U3379">
            <v>0</v>
          </cell>
          <cell r="V3379">
            <v>0</v>
          </cell>
          <cell r="W3379">
            <v>0</v>
          </cell>
          <cell r="X3379">
            <v>503.98</v>
          </cell>
          <cell r="Y3379">
            <v>0</v>
          </cell>
          <cell r="Z3379">
            <v>0</v>
          </cell>
          <cell r="AA3379">
            <v>0</v>
          </cell>
          <cell r="AB3379">
            <v>0</v>
          </cell>
          <cell r="AC3379">
            <v>0</v>
          </cell>
          <cell r="AD3379">
            <v>0</v>
          </cell>
        </row>
        <row r="3380">
          <cell r="B3380" t="str">
            <v>MASON CO-REGULATEDRESIDENTIALEXTRAR</v>
          </cell>
          <cell r="J3380" t="str">
            <v>EXTRAR</v>
          </cell>
          <cell r="K3380" t="str">
            <v>EXTRA CAN/BAGS</v>
          </cell>
          <cell r="S3380">
            <v>0</v>
          </cell>
          <cell r="T3380">
            <v>0</v>
          </cell>
          <cell r="U3380">
            <v>0</v>
          </cell>
          <cell r="V3380">
            <v>0</v>
          </cell>
          <cell r="W3380">
            <v>0</v>
          </cell>
          <cell r="X3380">
            <v>3197.18</v>
          </cell>
          <cell r="Y3380">
            <v>0</v>
          </cell>
          <cell r="Z3380">
            <v>0</v>
          </cell>
          <cell r="AA3380">
            <v>0</v>
          </cell>
          <cell r="AB3380">
            <v>0</v>
          </cell>
          <cell r="AC3380">
            <v>0</v>
          </cell>
          <cell r="AD3380">
            <v>0</v>
          </cell>
        </row>
        <row r="3381">
          <cell r="B3381" t="str">
            <v>MASON CO-REGULATEDRESIDENTIALOFOWR</v>
          </cell>
          <cell r="J3381" t="str">
            <v>OFOWR</v>
          </cell>
          <cell r="K3381" t="str">
            <v>OVERFILL/OVERWEIGHT CHG</v>
          </cell>
          <cell r="S3381">
            <v>0</v>
          </cell>
          <cell r="T3381">
            <v>0</v>
          </cell>
          <cell r="U3381">
            <v>0</v>
          </cell>
          <cell r="V3381">
            <v>0</v>
          </cell>
          <cell r="W3381">
            <v>0</v>
          </cell>
          <cell r="X3381">
            <v>914.3</v>
          </cell>
          <cell r="Y3381">
            <v>0</v>
          </cell>
          <cell r="Z3381">
            <v>0</v>
          </cell>
          <cell r="AA3381">
            <v>0</v>
          </cell>
          <cell r="AB3381">
            <v>0</v>
          </cell>
          <cell r="AC3381">
            <v>0</v>
          </cell>
          <cell r="AD3381">
            <v>0</v>
          </cell>
        </row>
        <row r="3382">
          <cell r="B3382" t="str">
            <v>MASON CO-REGULATEDRESIDENTIALRECYCLECR</v>
          </cell>
          <cell r="J3382" t="str">
            <v>RECYCLECR</v>
          </cell>
          <cell r="K3382" t="str">
            <v>VALUE OF RECYCLABLES</v>
          </cell>
          <cell r="S3382">
            <v>0</v>
          </cell>
          <cell r="T3382">
            <v>0</v>
          </cell>
          <cell r="U3382">
            <v>0</v>
          </cell>
          <cell r="V3382">
            <v>0</v>
          </cell>
          <cell r="W3382">
            <v>0</v>
          </cell>
          <cell r="X3382">
            <v>46.5</v>
          </cell>
          <cell r="Y3382">
            <v>0</v>
          </cell>
          <cell r="Z3382">
            <v>0</v>
          </cell>
          <cell r="AA3382">
            <v>0</v>
          </cell>
          <cell r="AB3382">
            <v>0</v>
          </cell>
          <cell r="AC3382">
            <v>0</v>
          </cell>
          <cell r="AD3382">
            <v>0</v>
          </cell>
        </row>
        <row r="3383">
          <cell r="B3383" t="str">
            <v>MASON CO-REGULATEDRESIDENTIALRECYR</v>
          </cell>
          <cell r="J3383" t="str">
            <v>RECYR</v>
          </cell>
          <cell r="K3383" t="str">
            <v>RESIDENTIAL RECYCLE</v>
          </cell>
          <cell r="S3383">
            <v>0</v>
          </cell>
          <cell r="T3383">
            <v>0</v>
          </cell>
          <cell r="U3383">
            <v>0</v>
          </cell>
          <cell r="V3383">
            <v>0</v>
          </cell>
          <cell r="W3383">
            <v>0</v>
          </cell>
          <cell r="X3383">
            <v>-251.9</v>
          </cell>
          <cell r="Y3383">
            <v>0</v>
          </cell>
          <cell r="Z3383">
            <v>0</v>
          </cell>
          <cell r="AA3383">
            <v>0</v>
          </cell>
          <cell r="AB3383">
            <v>0</v>
          </cell>
          <cell r="AC3383">
            <v>0</v>
          </cell>
          <cell r="AD3383">
            <v>0</v>
          </cell>
        </row>
        <row r="3384">
          <cell r="B3384" t="str">
            <v>MASON CO-REGULATEDRESIDENTIALREDELIVER</v>
          </cell>
          <cell r="J3384" t="str">
            <v>REDELIVER</v>
          </cell>
          <cell r="K3384" t="str">
            <v>DELIVERY CHARGE</v>
          </cell>
          <cell r="S3384">
            <v>0</v>
          </cell>
          <cell r="T3384">
            <v>0</v>
          </cell>
          <cell r="U3384">
            <v>0</v>
          </cell>
          <cell r="V3384">
            <v>0</v>
          </cell>
          <cell r="W3384">
            <v>0</v>
          </cell>
          <cell r="X3384">
            <v>104.64</v>
          </cell>
          <cell r="Y3384">
            <v>0</v>
          </cell>
          <cell r="Z3384">
            <v>0</v>
          </cell>
          <cell r="AA3384">
            <v>0</v>
          </cell>
          <cell r="AB3384">
            <v>0</v>
          </cell>
          <cell r="AC3384">
            <v>0</v>
          </cell>
          <cell r="AD3384">
            <v>0</v>
          </cell>
        </row>
        <row r="3385">
          <cell r="B3385" t="str">
            <v>MASON CO-REGULATEDRESIDENTIALRESTART</v>
          </cell>
          <cell r="J3385" t="str">
            <v>RESTART</v>
          </cell>
          <cell r="K3385" t="str">
            <v>SERVICE RESTART FEE</v>
          </cell>
          <cell r="S3385">
            <v>0</v>
          </cell>
          <cell r="T3385">
            <v>0</v>
          </cell>
          <cell r="U3385">
            <v>0</v>
          </cell>
          <cell r="V3385">
            <v>0</v>
          </cell>
          <cell r="W3385">
            <v>0</v>
          </cell>
          <cell r="X3385">
            <v>721.46</v>
          </cell>
          <cell r="Y3385">
            <v>0</v>
          </cell>
          <cell r="Z3385">
            <v>0</v>
          </cell>
          <cell r="AA3385">
            <v>0</v>
          </cell>
          <cell r="AB3385">
            <v>0</v>
          </cell>
          <cell r="AC3385">
            <v>0</v>
          </cell>
          <cell r="AD3385">
            <v>0</v>
          </cell>
        </row>
        <row r="3386">
          <cell r="B3386" t="str">
            <v>MASON CO-REGULATEDRESIDENTIALWLKNRE1</v>
          </cell>
          <cell r="J3386" t="str">
            <v>WLKNRE1</v>
          </cell>
          <cell r="K3386" t="str">
            <v>WALK IN 5'-25'-EOW</v>
          </cell>
          <cell r="S3386">
            <v>0</v>
          </cell>
          <cell r="T3386">
            <v>0</v>
          </cell>
          <cell r="U3386">
            <v>0</v>
          </cell>
          <cell r="V3386">
            <v>0</v>
          </cell>
          <cell r="W3386">
            <v>0</v>
          </cell>
          <cell r="X3386">
            <v>-2.2999999999999998</v>
          </cell>
          <cell r="Y3386">
            <v>0</v>
          </cell>
          <cell r="Z3386">
            <v>0</v>
          </cell>
          <cell r="AA3386">
            <v>0</v>
          </cell>
          <cell r="AB3386">
            <v>0</v>
          </cell>
          <cell r="AC3386">
            <v>0</v>
          </cell>
          <cell r="AD3386">
            <v>0</v>
          </cell>
        </row>
        <row r="3387">
          <cell r="B3387" t="str">
            <v>MASON CO-REGULATEDRESIDENTIAL35ROCC1</v>
          </cell>
          <cell r="J3387" t="str">
            <v>35ROCC1</v>
          </cell>
          <cell r="K3387" t="str">
            <v>1-35 GAL ON CALL PICKUP</v>
          </cell>
          <cell r="S3387">
            <v>0</v>
          </cell>
          <cell r="T3387">
            <v>0</v>
          </cell>
          <cell r="U3387">
            <v>0</v>
          </cell>
          <cell r="V3387">
            <v>0</v>
          </cell>
          <cell r="W3387">
            <v>0</v>
          </cell>
          <cell r="X3387">
            <v>64</v>
          </cell>
          <cell r="Y3387">
            <v>0</v>
          </cell>
          <cell r="Z3387">
            <v>0</v>
          </cell>
          <cell r="AA3387">
            <v>0</v>
          </cell>
          <cell r="AB3387">
            <v>0</v>
          </cell>
          <cell r="AC3387">
            <v>0</v>
          </cell>
          <cell r="AD3387">
            <v>0</v>
          </cell>
        </row>
        <row r="3388">
          <cell r="B3388" t="str">
            <v>MASON CO-REGULATEDRESIDENTIAL48RW1</v>
          </cell>
          <cell r="J3388" t="str">
            <v>48RW1</v>
          </cell>
          <cell r="K3388" t="str">
            <v>1-48 GAL WEEKLY</v>
          </cell>
          <cell r="S3388">
            <v>0</v>
          </cell>
          <cell r="T3388">
            <v>0</v>
          </cell>
          <cell r="U3388">
            <v>0</v>
          </cell>
          <cell r="V3388">
            <v>0</v>
          </cell>
          <cell r="W3388">
            <v>0</v>
          </cell>
          <cell r="X3388">
            <v>20.420000000000002</v>
          </cell>
          <cell r="Y3388">
            <v>0</v>
          </cell>
          <cell r="Z3388">
            <v>0</v>
          </cell>
          <cell r="AA3388">
            <v>0</v>
          </cell>
          <cell r="AB3388">
            <v>0</v>
          </cell>
          <cell r="AC3388">
            <v>0</v>
          </cell>
          <cell r="AD3388">
            <v>0</v>
          </cell>
        </row>
        <row r="3389">
          <cell r="B3389" t="str">
            <v>MASON CO-REGULATEDRESIDENTIAL96ROCC1</v>
          </cell>
          <cell r="J3389" t="str">
            <v>96ROCC1</v>
          </cell>
          <cell r="K3389" t="str">
            <v>1-96 GAL ON CALL PICKUP</v>
          </cell>
          <cell r="S3389">
            <v>0</v>
          </cell>
          <cell r="T3389">
            <v>0</v>
          </cell>
          <cell r="U3389">
            <v>0</v>
          </cell>
          <cell r="V3389">
            <v>0</v>
          </cell>
          <cell r="W3389">
            <v>0</v>
          </cell>
          <cell r="X3389">
            <v>11.67</v>
          </cell>
          <cell r="Y3389">
            <v>0</v>
          </cell>
          <cell r="Z3389">
            <v>0</v>
          </cell>
          <cell r="AA3389">
            <v>0</v>
          </cell>
          <cell r="AB3389">
            <v>0</v>
          </cell>
          <cell r="AC3389">
            <v>0</v>
          </cell>
          <cell r="AD3389">
            <v>0</v>
          </cell>
        </row>
        <row r="3390">
          <cell r="B3390" t="str">
            <v>MASON CO-REGULATEDRESIDENTIALDRVNRE1RECY</v>
          </cell>
          <cell r="J3390" t="str">
            <v>DRVNRE1RECY</v>
          </cell>
          <cell r="K3390" t="str">
            <v>DRIVE IN UP TO 250 EOW-RE</v>
          </cell>
          <cell r="S3390">
            <v>0</v>
          </cell>
          <cell r="T3390">
            <v>0</v>
          </cell>
          <cell r="U3390">
            <v>0</v>
          </cell>
          <cell r="V3390">
            <v>0</v>
          </cell>
          <cell r="W3390">
            <v>0</v>
          </cell>
          <cell r="X3390">
            <v>2.63</v>
          </cell>
          <cell r="Y3390">
            <v>0</v>
          </cell>
          <cell r="Z3390">
            <v>0</v>
          </cell>
          <cell r="AA3390">
            <v>0</v>
          </cell>
          <cell r="AB3390">
            <v>0</v>
          </cell>
          <cell r="AC3390">
            <v>0</v>
          </cell>
          <cell r="AD3390">
            <v>0</v>
          </cell>
        </row>
        <row r="3391">
          <cell r="B3391" t="str">
            <v>MASON CO-REGULATEDRESIDENTIALDRVNRE1RECYMA</v>
          </cell>
          <cell r="J3391" t="str">
            <v>DRVNRE1RECYMA</v>
          </cell>
          <cell r="K3391" t="str">
            <v>DRIVE IN UP TO 250 EOW-RE</v>
          </cell>
          <cell r="S3391">
            <v>0</v>
          </cell>
          <cell r="T3391">
            <v>0</v>
          </cell>
          <cell r="U3391">
            <v>0</v>
          </cell>
          <cell r="V3391">
            <v>0</v>
          </cell>
          <cell r="W3391">
            <v>0</v>
          </cell>
          <cell r="X3391">
            <v>59.18</v>
          </cell>
          <cell r="Y3391">
            <v>0</v>
          </cell>
          <cell r="Z3391">
            <v>0</v>
          </cell>
          <cell r="AA3391">
            <v>0</v>
          </cell>
          <cell r="AB3391">
            <v>0</v>
          </cell>
          <cell r="AC3391">
            <v>0</v>
          </cell>
          <cell r="AD3391">
            <v>0</v>
          </cell>
        </row>
        <row r="3392">
          <cell r="B3392" t="str">
            <v>MASON CO-REGULATEDRESIDENTIALDRVNRE2RECYMA</v>
          </cell>
          <cell r="J3392" t="str">
            <v>DRVNRE2RECYMA</v>
          </cell>
          <cell r="K3392" t="str">
            <v>DRIVE IN OVER 250 EOW-REC</v>
          </cell>
          <cell r="S3392">
            <v>0</v>
          </cell>
          <cell r="T3392">
            <v>0</v>
          </cell>
          <cell r="U3392">
            <v>0</v>
          </cell>
          <cell r="V3392">
            <v>0</v>
          </cell>
          <cell r="W3392">
            <v>0</v>
          </cell>
          <cell r="X3392">
            <v>9.9</v>
          </cell>
          <cell r="Y3392">
            <v>0</v>
          </cell>
          <cell r="Z3392">
            <v>0</v>
          </cell>
          <cell r="AA3392">
            <v>0</v>
          </cell>
          <cell r="AB3392">
            <v>0</v>
          </cell>
          <cell r="AC3392">
            <v>0</v>
          </cell>
          <cell r="AD3392">
            <v>0</v>
          </cell>
        </row>
        <row r="3393">
          <cell r="B3393" t="str">
            <v>MASON CO-REGULATEDRESIDENTIALDRVNRM1RECYMA</v>
          </cell>
          <cell r="J3393" t="str">
            <v>DRVNRM1RECYMA</v>
          </cell>
          <cell r="K3393" t="str">
            <v>DRIVE IN UP TO 125 MONTHL</v>
          </cell>
          <cell r="S3393">
            <v>0</v>
          </cell>
          <cell r="T3393">
            <v>0</v>
          </cell>
          <cell r="U3393">
            <v>0</v>
          </cell>
          <cell r="V3393">
            <v>0</v>
          </cell>
          <cell r="W3393">
            <v>0</v>
          </cell>
          <cell r="X3393">
            <v>1.1000000000000001</v>
          </cell>
          <cell r="Y3393">
            <v>0</v>
          </cell>
          <cell r="Z3393">
            <v>0</v>
          </cell>
          <cell r="AA3393">
            <v>0</v>
          </cell>
          <cell r="AB3393">
            <v>0</v>
          </cell>
          <cell r="AC3393">
            <v>0</v>
          </cell>
          <cell r="AD3393">
            <v>0</v>
          </cell>
        </row>
        <row r="3394">
          <cell r="B3394" t="str">
            <v>MASON CO-REGULATEDRESIDENTIALRECYCLECR</v>
          </cell>
          <cell r="J3394" t="str">
            <v>RECYCLECR</v>
          </cell>
          <cell r="K3394" t="str">
            <v>VALUE OF RECYCLABLES</v>
          </cell>
          <cell r="S3394">
            <v>0</v>
          </cell>
          <cell r="T3394">
            <v>0</v>
          </cell>
          <cell r="U3394">
            <v>0</v>
          </cell>
          <cell r="V3394">
            <v>0</v>
          </cell>
          <cell r="W3394">
            <v>0</v>
          </cell>
          <cell r="X3394">
            <v>-19.3</v>
          </cell>
          <cell r="Y3394">
            <v>0</v>
          </cell>
          <cell r="Z3394">
            <v>0</v>
          </cell>
          <cell r="AA3394">
            <v>0</v>
          </cell>
          <cell r="AB3394">
            <v>0</v>
          </cell>
          <cell r="AC3394">
            <v>0</v>
          </cell>
          <cell r="AD3394">
            <v>0</v>
          </cell>
        </row>
        <row r="3395">
          <cell r="B3395" t="str">
            <v>MASON CO-REGULATEDRESIDENTIALRECYR</v>
          </cell>
          <cell r="J3395" t="str">
            <v>RECYR</v>
          </cell>
          <cell r="K3395" t="str">
            <v>RESIDENTIAL RECYCLE</v>
          </cell>
          <cell r="S3395">
            <v>0</v>
          </cell>
          <cell r="T3395">
            <v>0</v>
          </cell>
          <cell r="U3395">
            <v>0</v>
          </cell>
          <cell r="V3395">
            <v>0</v>
          </cell>
          <cell r="W3395">
            <v>0</v>
          </cell>
          <cell r="X3395">
            <v>91.6</v>
          </cell>
          <cell r="Y3395">
            <v>0</v>
          </cell>
          <cell r="Z3395">
            <v>0</v>
          </cell>
          <cell r="AA3395">
            <v>0</v>
          </cell>
          <cell r="AB3395">
            <v>0</v>
          </cell>
          <cell r="AC3395">
            <v>0</v>
          </cell>
          <cell r="AD3395">
            <v>0</v>
          </cell>
        </row>
        <row r="3396">
          <cell r="B3396" t="str">
            <v>MASON CO-REGULATEDRESIDENTIAL35RE1</v>
          </cell>
          <cell r="J3396" t="str">
            <v>35RE1</v>
          </cell>
          <cell r="K3396" t="str">
            <v>1-35 GAL CART EOW SVC</v>
          </cell>
          <cell r="S3396">
            <v>0</v>
          </cell>
          <cell r="T3396">
            <v>0</v>
          </cell>
          <cell r="U3396">
            <v>0</v>
          </cell>
          <cell r="V3396">
            <v>0</v>
          </cell>
          <cell r="W3396">
            <v>0</v>
          </cell>
          <cell r="X3396">
            <v>-5.38</v>
          </cell>
          <cell r="Y3396">
            <v>0</v>
          </cell>
          <cell r="Z3396">
            <v>0</v>
          </cell>
          <cell r="AA3396">
            <v>0</v>
          </cell>
          <cell r="AB3396">
            <v>0</v>
          </cell>
          <cell r="AC3396">
            <v>0</v>
          </cell>
          <cell r="AD3396">
            <v>0</v>
          </cell>
        </row>
        <row r="3397">
          <cell r="B3397" t="str">
            <v>MASON CO-REGULATEDRESIDENTIAL35ROCC1</v>
          </cell>
          <cell r="J3397" t="str">
            <v>35ROCC1</v>
          </cell>
          <cell r="K3397" t="str">
            <v>1-35 GAL ON CALL PICKUP</v>
          </cell>
          <cell r="S3397">
            <v>0</v>
          </cell>
          <cell r="T3397">
            <v>0</v>
          </cell>
          <cell r="U3397">
            <v>0</v>
          </cell>
          <cell r="V3397">
            <v>0</v>
          </cell>
          <cell r="W3397">
            <v>0</v>
          </cell>
          <cell r="X3397">
            <v>2798.66</v>
          </cell>
          <cell r="Y3397">
            <v>0</v>
          </cell>
          <cell r="Z3397">
            <v>0</v>
          </cell>
          <cell r="AA3397">
            <v>0</v>
          </cell>
          <cell r="AB3397">
            <v>0</v>
          </cell>
          <cell r="AC3397">
            <v>0</v>
          </cell>
          <cell r="AD3397">
            <v>0</v>
          </cell>
        </row>
        <row r="3398">
          <cell r="B3398" t="str">
            <v>MASON CO-REGULATEDRESIDENTIAL48ROCC1</v>
          </cell>
          <cell r="J3398" t="str">
            <v>48ROCC1</v>
          </cell>
          <cell r="K3398" t="str">
            <v>1-48 GAL ON CALL PICKUP</v>
          </cell>
          <cell r="S3398">
            <v>0</v>
          </cell>
          <cell r="T3398">
            <v>0</v>
          </cell>
          <cell r="U3398">
            <v>0</v>
          </cell>
          <cell r="V3398">
            <v>0</v>
          </cell>
          <cell r="W3398">
            <v>0</v>
          </cell>
          <cell r="X3398">
            <v>144.36000000000001</v>
          </cell>
          <cell r="Y3398">
            <v>0</v>
          </cell>
          <cell r="Z3398">
            <v>0</v>
          </cell>
          <cell r="AA3398">
            <v>0</v>
          </cell>
          <cell r="AB3398">
            <v>0</v>
          </cell>
          <cell r="AC3398">
            <v>0</v>
          </cell>
          <cell r="AD3398">
            <v>0</v>
          </cell>
        </row>
        <row r="3399">
          <cell r="B3399" t="str">
            <v>MASON CO-REGULATEDRESIDENTIAL64ROCC1</v>
          </cell>
          <cell r="J3399" t="str">
            <v>64ROCC1</v>
          </cell>
          <cell r="K3399" t="str">
            <v>1-64 GAL ON CALL PICKUP</v>
          </cell>
          <cell r="S3399">
            <v>0</v>
          </cell>
          <cell r="T3399">
            <v>0</v>
          </cell>
          <cell r="U3399">
            <v>0</v>
          </cell>
          <cell r="V3399">
            <v>0</v>
          </cell>
          <cell r="W3399">
            <v>0</v>
          </cell>
          <cell r="X3399">
            <v>312.51</v>
          </cell>
          <cell r="Y3399">
            <v>0</v>
          </cell>
          <cell r="Z3399">
            <v>0</v>
          </cell>
          <cell r="AA3399">
            <v>0</v>
          </cell>
          <cell r="AB3399">
            <v>0</v>
          </cell>
          <cell r="AC3399">
            <v>0</v>
          </cell>
          <cell r="AD3399">
            <v>0</v>
          </cell>
        </row>
        <row r="3400">
          <cell r="B3400" t="str">
            <v>MASON CO-REGULATEDRESIDENTIAL96ROCC1</v>
          </cell>
          <cell r="J3400" t="str">
            <v>96ROCC1</v>
          </cell>
          <cell r="K3400" t="str">
            <v>1-96 GAL ON CALL PICKUP</v>
          </cell>
          <cell r="S3400">
            <v>0</v>
          </cell>
          <cell r="T3400">
            <v>0</v>
          </cell>
          <cell r="U3400">
            <v>0</v>
          </cell>
          <cell r="V3400">
            <v>0</v>
          </cell>
          <cell r="W3400">
            <v>0</v>
          </cell>
          <cell r="X3400">
            <v>618.51</v>
          </cell>
          <cell r="Y3400">
            <v>0</v>
          </cell>
          <cell r="Z3400">
            <v>0</v>
          </cell>
          <cell r="AA3400">
            <v>0</v>
          </cell>
          <cell r="AB3400">
            <v>0</v>
          </cell>
          <cell r="AC3400">
            <v>0</v>
          </cell>
          <cell r="AD3400">
            <v>0</v>
          </cell>
        </row>
        <row r="3401">
          <cell r="B3401" t="str">
            <v>MASON CO-REGULATEDRESIDENTIALEXPUR</v>
          </cell>
          <cell r="J3401" t="str">
            <v>EXPUR</v>
          </cell>
          <cell r="K3401" t="str">
            <v>EXTRA PICKUP</v>
          </cell>
          <cell r="S3401">
            <v>0</v>
          </cell>
          <cell r="T3401">
            <v>0</v>
          </cell>
          <cell r="U3401">
            <v>0</v>
          </cell>
          <cell r="V3401">
            <v>0</v>
          </cell>
          <cell r="W3401">
            <v>0</v>
          </cell>
          <cell r="X3401">
            <v>35.68</v>
          </cell>
          <cell r="Y3401">
            <v>0</v>
          </cell>
          <cell r="Z3401">
            <v>0</v>
          </cell>
          <cell r="AA3401">
            <v>0</v>
          </cell>
          <cell r="AB3401">
            <v>0</v>
          </cell>
          <cell r="AC3401">
            <v>0</v>
          </cell>
          <cell r="AD3401">
            <v>0</v>
          </cell>
        </row>
        <row r="3402">
          <cell r="B3402" t="str">
            <v>MASON CO-REGULATEDRESIDENTIALEXTRAR</v>
          </cell>
          <cell r="J3402" t="str">
            <v>EXTRAR</v>
          </cell>
          <cell r="K3402" t="str">
            <v>EXTRA CAN/BAGS</v>
          </cell>
          <cell r="S3402">
            <v>0</v>
          </cell>
          <cell r="T3402">
            <v>0</v>
          </cell>
          <cell r="U3402">
            <v>0</v>
          </cell>
          <cell r="V3402">
            <v>0</v>
          </cell>
          <cell r="W3402">
            <v>0</v>
          </cell>
          <cell r="X3402">
            <v>187.32</v>
          </cell>
          <cell r="Y3402">
            <v>0</v>
          </cell>
          <cell r="Z3402">
            <v>0</v>
          </cell>
          <cell r="AA3402">
            <v>0</v>
          </cell>
          <cell r="AB3402">
            <v>0</v>
          </cell>
          <cell r="AC3402">
            <v>0</v>
          </cell>
          <cell r="AD3402">
            <v>0</v>
          </cell>
        </row>
        <row r="3403">
          <cell r="B3403" t="str">
            <v>MASON CO-REGULATEDRESIDENTIALOFOWR</v>
          </cell>
          <cell r="J3403" t="str">
            <v>OFOWR</v>
          </cell>
          <cell r="K3403" t="str">
            <v>OVERFILL/OVERWEIGHT CHG</v>
          </cell>
          <cell r="S3403">
            <v>0</v>
          </cell>
          <cell r="T3403">
            <v>0</v>
          </cell>
          <cell r="U3403">
            <v>0</v>
          </cell>
          <cell r="V3403">
            <v>0</v>
          </cell>
          <cell r="W3403">
            <v>0</v>
          </cell>
          <cell r="X3403">
            <v>4.46</v>
          </cell>
          <cell r="Y3403">
            <v>0</v>
          </cell>
          <cell r="Z3403">
            <v>0</v>
          </cell>
          <cell r="AA3403">
            <v>0</v>
          </cell>
          <cell r="AB3403">
            <v>0</v>
          </cell>
          <cell r="AC3403">
            <v>0</v>
          </cell>
          <cell r="AD3403">
            <v>0</v>
          </cell>
        </row>
        <row r="3404">
          <cell r="B3404" t="str">
            <v>MASON CO-REGULATEDRESIDENTIALRECYCLECR</v>
          </cell>
          <cell r="J3404" t="str">
            <v>RECYCLECR</v>
          </cell>
          <cell r="K3404" t="str">
            <v>VALUE OF RECYCLABLES</v>
          </cell>
          <cell r="S3404">
            <v>0</v>
          </cell>
          <cell r="T3404">
            <v>0</v>
          </cell>
          <cell r="U3404">
            <v>0</v>
          </cell>
          <cell r="V3404">
            <v>0</v>
          </cell>
          <cell r="W3404">
            <v>0</v>
          </cell>
          <cell r="X3404">
            <v>3.86</v>
          </cell>
          <cell r="Y3404">
            <v>0</v>
          </cell>
          <cell r="Z3404">
            <v>0</v>
          </cell>
          <cell r="AA3404">
            <v>0</v>
          </cell>
          <cell r="AB3404">
            <v>0</v>
          </cell>
          <cell r="AC3404">
            <v>0</v>
          </cell>
          <cell r="AD3404">
            <v>0</v>
          </cell>
        </row>
        <row r="3405">
          <cell r="B3405" t="str">
            <v>MASON CO-REGULATEDRESIDENTIALRESTART</v>
          </cell>
          <cell r="J3405" t="str">
            <v>RESTART</v>
          </cell>
          <cell r="K3405" t="str">
            <v>SERVICE RESTART FEE</v>
          </cell>
          <cell r="S3405">
            <v>0</v>
          </cell>
          <cell r="T3405">
            <v>0</v>
          </cell>
          <cell r="U3405">
            <v>0</v>
          </cell>
          <cell r="V3405">
            <v>0</v>
          </cell>
          <cell r="W3405">
            <v>0</v>
          </cell>
          <cell r="X3405">
            <v>27.49</v>
          </cell>
          <cell r="Y3405">
            <v>0</v>
          </cell>
          <cell r="Z3405">
            <v>0</v>
          </cell>
          <cell r="AA3405">
            <v>0</v>
          </cell>
          <cell r="AB3405">
            <v>0</v>
          </cell>
          <cell r="AC3405">
            <v>0</v>
          </cell>
          <cell r="AD3405">
            <v>0</v>
          </cell>
        </row>
        <row r="3406">
          <cell r="B3406" t="str">
            <v>MASON CO-REGULATEDRESIDENTIALWLKNRE1</v>
          </cell>
          <cell r="J3406" t="str">
            <v>WLKNRE1</v>
          </cell>
          <cell r="K3406" t="str">
            <v>WALK IN 5'-25'-EOW</v>
          </cell>
          <cell r="S3406">
            <v>0</v>
          </cell>
          <cell r="T3406">
            <v>0</v>
          </cell>
          <cell r="U3406">
            <v>0</v>
          </cell>
          <cell r="V3406">
            <v>0</v>
          </cell>
          <cell r="W3406">
            <v>0</v>
          </cell>
          <cell r="X3406">
            <v>1.28</v>
          </cell>
          <cell r="Y3406">
            <v>0</v>
          </cell>
          <cell r="Z3406">
            <v>0</v>
          </cell>
          <cell r="AA3406">
            <v>0</v>
          </cell>
          <cell r="AB3406">
            <v>0</v>
          </cell>
          <cell r="AC3406">
            <v>0</v>
          </cell>
          <cell r="AD3406">
            <v>0</v>
          </cell>
        </row>
        <row r="3407">
          <cell r="B3407" t="str">
            <v>MASON CO-REGULATEDROLLOFFDISPMC-TON</v>
          </cell>
          <cell r="J3407" t="str">
            <v>DISPMC-TON</v>
          </cell>
          <cell r="K3407" t="str">
            <v>MC LANDFILL PER TON</v>
          </cell>
          <cell r="S3407">
            <v>0</v>
          </cell>
          <cell r="T3407">
            <v>0</v>
          </cell>
          <cell r="U3407">
            <v>0</v>
          </cell>
          <cell r="V3407">
            <v>0</v>
          </cell>
          <cell r="W3407">
            <v>0</v>
          </cell>
          <cell r="X3407">
            <v>286.56</v>
          </cell>
          <cell r="Y3407">
            <v>0</v>
          </cell>
          <cell r="Z3407">
            <v>0</v>
          </cell>
          <cell r="AA3407">
            <v>0</v>
          </cell>
          <cell r="AB3407">
            <v>0</v>
          </cell>
          <cell r="AC3407">
            <v>0</v>
          </cell>
          <cell r="AD3407">
            <v>0</v>
          </cell>
        </row>
        <row r="3408">
          <cell r="B3408" t="str">
            <v>MASON CO-REGULATEDROLLOFFROHAUL20T</v>
          </cell>
          <cell r="J3408" t="str">
            <v>ROHAUL20T</v>
          </cell>
          <cell r="K3408" t="str">
            <v>20YD ROLL OFF TEMP HAUL</v>
          </cell>
          <cell r="S3408">
            <v>0</v>
          </cell>
          <cell r="T3408">
            <v>0</v>
          </cell>
          <cell r="U3408">
            <v>0</v>
          </cell>
          <cell r="V3408">
            <v>0</v>
          </cell>
          <cell r="W3408">
            <v>0</v>
          </cell>
          <cell r="X3408">
            <v>97.48</v>
          </cell>
          <cell r="Y3408">
            <v>0</v>
          </cell>
          <cell r="Z3408">
            <v>0</v>
          </cell>
          <cell r="AA3408">
            <v>0</v>
          </cell>
          <cell r="AB3408">
            <v>0</v>
          </cell>
          <cell r="AC3408">
            <v>0</v>
          </cell>
          <cell r="AD3408">
            <v>0</v>
          </cell>
        </row>
        <row r="3409">
          <cell r="B3409" t="str">
            <v>MASON CO-REGULATEDROLLOFFWASHOUT</v>
          </cell>
          <cell r="J3409" t="str">
            <v>WASHOUT</v>
          </cell>
          <cell r="K3409" t="str">
            <v>WASHING FEE</v>
          </cell>
          <cell r="S3409">
            <v>0</v>
          </cell>
          <cell r="T3409">
            <v>0</v>
          </cell>
          <cell r="U3409">
            <v>0</v>
          </cell>
          <cell r="V3409">
            <v>0</v>
          </cell>
          <cell r="W3409">
            <v>0</v>
          </cell>
          <cell r="X3409">
            <v>10.62</v>
          </cell>
          <cell r="Y3409">
            <v>0</v>
          </cell>
          <cell r="Z3409">
            <v>0</v>
          </cell>
          <cell r="AA3409">
            <v>0</v>
          </cell>
          <cell r="AB3409">
            <v>0</v>
          </cell>
          <cell r="AC3409">
            <v>0</v>
          </cell>
          <cell r="AD3409">
            <v>0</v>
          </cell>
        </row>
        <row r="3410">
          <cell r="B3410" t="str">
            <v>MASON CO-REGULATEDROLLOFFROLID</v>
          </cell>
          <cell r="J3410" t="str">
            <v>ROLID</v>
          </cell>
          <cell r="K3410" t="str">
            <v>ROLL OFF-LID</v>
          </cell>
          <cell r="S3410">
            <v>0</v>
          </cell>
          <cell r="T3410">
            <v>0</v>
          </cell>
          <cell r="U3410">
            <v>0</v>
          </cell>
          <cell r="V3410">
            <v>0</v>
          </cell>
          <cell r="W3410">
            <v>0</v>
          </cell>
          <cell r="X3410">
            <v>282.95</v>
          </cell>
          <cell r="Y3410">
            <v>0</v>
          </cell>
          <cell r="Z3410">
            <v>0</v>
          </cell>
          <cell r="AA3410">
            <v>0</v>
          </cell>
          <cell r="AB3410">
            <v>0</v>
          </cell>
          <cell r="AC3410">
            <v>0</v>
          </cell>
          <cell r="AD3410">
            <v>0</v>
          </cell>
        </row>
        <row r="3411">
          <cell r="B3411" t="str">
            <v>MASON CO-REGULATEDROLLOFFRORENT10D</v>
          </cell>
          <cell r="J3411" t="str">
            <v>RORENT10D</v>
          </cell>
          <cell r="K3411" t="str">
            <v>10YD ROLL OFF DAILY RENT</v>
          </cell>
          <cell r="S3411">
            <v>0</v>
          </cell>
          <cell r="T3411">
            <v>0</v>
          </cell>
          <cell r="U3411">
            <v>0</v>
          </cell>
          <cell r="V3411">
            <v>0</v>
          </cell>
          <cell r="W3411">
            <v>0</v>
          </cell>
          <cell r="X3411">
            <v>237.15</v>
          </cell>
          <cell r="Y3411">
            <v>0</v>
          </cell>
          <cell r="Z3411">
            <v>0</v>
          </cell>
          <cell r="AA3411">
            <v>0</v>
          </cell>
          <cell r="AB3411">
            <v>0</v>
          </cell>
          <cell r="AC3411">
            <v>0</v>
          </cell>
          <cell r="AD3411">
            <v>0</v>
          </cell>
        </row>
        <row r="3412">
          <cell r="B3412" t="str">
            <v>MASON CO-REGULATEDROLLOFFRORENT10M</v>
          </cell>
          <cell r="J3412" t="str">
            <v>RORENT10M</v>
          </cell>
          <cell r="K3412" t="str">
            <v>10YD ROLL OFF MTHLY RENT</v>
          </cell>
          <cell r="S3412">
            <v>0</v>
          </cell>
          <cell r="T3412">
            <v>0</v>
          </cell>
          <cell r="U3412">
            <v>0</v>
          </cell>
          <cell r="V3412">
            <v>0</v>
          </cell>
          <cell r="W3412">
            <v>0</v>
          </cell>
          <cell r="X3412">
            <v>83.93</v>
          </cell>
          <cell r="Y3412">
            <v>0</v>
          </cell>
          <cell r="Z3412">
            <v>0</v>
          </cell>
          <cell r="AA3412">
            <v>0</v>
          </cell>
          <cell r="AB3412">
            <v>0</v>
          </cell>
          <cell r="AC3412">
            <v>0</v>
          </cell>
          <cell r="AD3412">
            <v>0</v>
          </cell>
        </row>
        <row r="3413">
          <cell r="B3413" t="str">
            <v>MASON CO-REGULATEDROLLOFFRORENT20D</v>
          </cell>
          <cell r="J3413" t="str">
            <v>RORENT20D</v>
          </cell>
          <cell r="K3413" t="str">
            <v>20YD ROLL OFF-DAILY RENT</v>
          </cell>
          <cell r="S3413">
            <v>0</v>
          </cell>
          <cell r="T3413">
            <v>0</v>
          </cell>
          <cell r="U3413">
            <v>0</v>
          </cell>
          <cell r="V3413">
            <v>0</v>
          </cell>
          <cell r="W3413">
            <v>0</v>
          </cell>
          <cell r="X3413">
            <v>2163.6</v>
          </cell>
          <cell r="Y3413">
            <v>0</v>
          </cell>
          <cell r="Z3413">
            <v>0</v>
          </cell>
          <cell r="AA3413">
            <v>0</v>
          </cell>
          <cell r="AB3413">
            <v>0</v>
          </cell>
          <cell r="AC3413">
            <v>0</v>
          </cell>
          <cell r="AD3413">
            <v>0</v>
          </cell>
        </row>
        <row r="3414">
          <cell r="B3414" t="str">
            <v>MASON CO-REGULATEDROLLOFFRORENT20M</v>
          </cell>
          <cell r="J3414" t="str">
            <v>RORENT20M</v>
          </cell>
          <cell r="K3414" t="str">
            <v>20YD ROLL OFF-MNTHLY RENT</v>
          </cell>
          <cell r="S3414">
            <v>0</v>
          </cell>
          <cell r="T3414">
            <v>0</v>
          </cell>
          <cell r="U3414">
            <v>0</v>
          </cell>
          <cell r="V3414">
            <v>0</v>
          </cell>
          <cell r="W3414">
            <v>0</v>
          </cell>
          <cell r="X3414">
            <v>1949.6</v>
          </cell>
          <cell r="Y3414">
            <v>0</v>
          </cell>
          <cell r="Z3414">
            <v>0</v>
          </cell>
          <cell r="AA3414">
            <v>0</v>
          </cell>
          <cell r="AB3414">
            <v>0</v>
          </cell>
          <cell r="AC3414">
            <v>0</v>
          </cell>
          <cell r="AD3414">
            <v>0</v>
          </cell>
        </row>
        <row r="3415">
          <cell r="B3415" t="str">
            <v>MASON CO-REGULATEDROLLOFFRORENT40D</v>
          </cell>
          <cell r="J3415" t="str">
            <v>RORENT40D</v>
          </cell>
          <cell r="K3415" t="str">
            <v>40YD ROLL OFF-DAILY RENT</v>
          </cell>
          <cell r="S3415">
            <v>0</v>
          </cell>
          <cell r="T3415">
            <v>0</v>
          </cell>
          <cell r="U3415">
            <v>0</v>
          </cell>
          <cell r="V3415">
            <v>0</v>
          </cell>
          <cell r="W3415">
            <v>0</v>
          </cell>
          <cell r="X3415">
            <v>1821.6</v>
          </cell>
          <cell r="Y3415">
            <v>0</v>
          </cell>
          <cell r="Z3415">
            <v>0</v>
          </cell>
          <cell r="AA3415">
            <v>0</v>
          </cell>
          <cell r="AB3415">
            <v>0</v>
          </cell>
          <cell r="AC3415">
            <v>0</v>
          </cell>
          <cell r="AD3415">
            <v>0</v>
          </cell>
        </row>
        <row r="3416">
          <cell r="B3416" t="str">
            <v>MASON CO-REGULATEDROLLOFFRORENT40M</v>
          </cell>
          <cell r="J3416" t="str">
            <v>RORENT40M</v>
          </cell>
          <cell r="K3416" t="str">
            <v>40YD ROLL OFF-MNTHLY RENT</v>
          </cell>
          <cell r="S3416">
            <v>0</v>
          </cell>
          <cell r="T3416">
            <v>0</v>
          </cell>
          <cell r="U3416">
            <v>0</v>
          </cell>
          <cell r="V3416">
            <v>0</v>
          </cell>
          <cell r="W3416">
            <v>0</v>
          </cell>
          <cell r="X3416">
            <v>331.48</v>
          </cell>
          <cell r="Y3416">
            <v>0</v>
          </cell>
          <cell r="Z3416">
            <v>0</v>
          </cell>
          <cell r="AA3416">
            <v>0</v>
          </cell>
          <cell r="AB3416">
            <v>0</v>
          </cell>
          <cell r="AC3416">
            <v>0</v>
          </cell>
          <cell r="AD3416">
            <v>0</v>
          </cell>
        </row>
        <row r="3417">
          <cell r="B3417" t="str">
            <v>MASON CO-REGULATEDROLLOFFCPHAUL10</v>
          </cell>
          <cell r="J3417" t="str">
            <v>CPHAUL10</v>
          </cell>
          <cell r="K3417" t="str">
            <v>10YD COMPACTOR-HAUL</v>
          </cell>
          <cell r="S3417">
            <v>0</v>
          </cell>
          <cell r="T3417">
            <v>0</v>
          </cell>
          <cell r="U3417">
            <v>0</v>
          </cell>
          <cell r="V3417">
            <v>0</v>
          </cell>
          <cell r="W3417">
            <v>0</v>
          </cell>
          <cell r="X3417">
            <v>126.71</v>
          </cell>
          <cell r="Y3417">
            <v>0</v>
          </cell>
          <cell r="Z3417">
            <v>0</v>
          </cell>
          <cell r="AA3417">
            <v>0</v>
          </cell>
          <cell r="AB3417">
            <v>0</v>
          </cell>
          <cell r="AC3417">
            <v>0</v>
          </cell>
          <cell r="AD3417">
            <v>0</v>
          </cell>
        </row>
        <row r="3418">
          <cell r="B3418" t="str">
            <v>MASON CO-REGULATEDROLLOFFCPHAUL15</v>
          </cell>
          <cell r="J3418" t="str">
            <v>CPHAUL15</v>
          </cell>
          <cell r="K3418" t="str">
            <v>15YD COMPACTOR-HAUL</v>
          </cell>
          <cell r="S3418">
            <v>0</v>
          </cell>
          <cell r="T3418">
            <v>0</v>
          </cell>
          <cell r="U3418">
            <v>0</v>
          </cell>
          <cell r="V3418">
            <v>0</v>
          </cell>
          <cell r="W3418">
            <v>0</v>
          </cell>
          <cell r="X3418">
            <v>877.02</v>
          </cell>
          <cell r="Y3418">
            <v>0</v>
          </cell>
          <cell r="Z3418">
            <v>0</v>
          </cell>
          <cell r="AA3418">
            <v>0</v>
          </cell>
          <cell r="AB3418">
            <v>0</v>
          </cell>
          <cell r="AC3418">
            <v>0</v>
          </cell>
          <cell r="AD3418">
            <v>0</v>
          </cell>
        </row>
        <row r="3419">
          <cell r="B3419" t="str">
            <v>MASON CO-REGULATEDROLLOFFCPHAUL25</v>
          </cell>
          <cell r="J3419" t="str">
            <v>CPHAUL25</v>
          </cell>
          <cell r="K3419" t="str">
            <v>25YD COMPACTOR-HAUL</v>
          </cell>
          <cell r="S3419">
            <v>0</v>
          </cell>
          <cell r="T3419">
            <v>0</v>
          </cell>
          <cell r="U3419">
            <v>0</v>
          </cell>
          <cell r="V3419">
            <v>0</v>
          </cell>
          <cell r="W3419">
            <v>0</v>
          </cell>
          <cell r="X3419">
            <v>1877.59</v>
          </cell>
          <cell r="Y3419">
            <v>0</v>
          </cell>
          <cell r="Z3419">
            <v>0</v>
          </cell>
          <cell r="AA3419">
            <v>0</v>
          </cell>
          <cell r="AB3419">
            <v>0</v>
          </cell>
          <cell r="AC3419">
            <v>0</v>
          </cell>
          <cell r="AD3419">
            <v>0</v>
          </cell>
        </row>
        <row r="3420">
          <cell r="B3420" t="str">
            <v>MASON CO-REGULATEDROLLOFFDISPMC-TON</v>
          </cell>
          <cell r="J3420" t="str">
            <v>DISPMC-TON</v>
          </cell>
          <cell r="K3420" t="str">
            <v>MC LANDFILL PER TON</v>
          </cell>
          <cell r="S3420">
            <v>0</v>
          </cell>
          <cell r="T3420">
            <v>0</v>
          </cell>
          <cell r="U3420">
            <v>0</v>
          </cell>
          <cell r="V3420">
            <v>0</v>
          </cell>
          <cell r="W3420">
            <v>0</v>
          </cell>
          <cell r="X3420">
            <v>34622.49</v>
          </cell>
          <cell r="Y3420">
            <v>0</v>
          </cell>
          <cell r="Z3420">
            <v>0</v>
          </cell>
          <cell r="AA3420">
            <v>0</v>
          </cell>
          <cell r="AB3420">
            <v>0</v>
          </cell>
          <cell r="AC3420">
            <v>0</v>
          </cell>
          <cell r="AD3420">
            <v>0</v>
          </cell>
        </row>
        <row r="3421">
          <cell r="B3421" t="str">
            <v>MASON CO-REGULATEDROLLOFFDISPMCMISC</v>
          </cell>
          <cell r="J3421" t="str">
            <v>DISPMCMISC</v>
          </cell>
          <cell r="K3421" t="str">
            <v>DISPOSAL MISCELLANOUS</v>
          </cell>
          <cell r="S3421">
            <v>0</v>
          </cell>
          <cell r="T3421">
            <v>0</v>
          </cell>
          <cell r="U3421">
            <v>0</v>
          </cell>
          <cell r="V3421">
            <v>0</v>
          </cell>
          <cell r="W3421">
            <v>0</v>
          </cell>
          <cell r="X3421">
            <v>505.71</v>
          </cell>
          <cell r="Y3421">
            <v>0</v>
          </cell>
          <cell r="Z3421">
            <v>0</v>
          </cell>
          <cell r="AA3421">
            <v>0</v>
          </cell>
          <cell r="AB3421">
            <v>0</v>
          </cell>
          <cell r="AC3421">
            <v>0</v>
          </cell>
          <cell r="AD3421">
            <v>0</v>
          </cell>
        </row>
        <row r="3422">
          <cell r="B3422" t="str">
            <v>MASON CO-REGULATEDROLLOFFRODEL</v>
          </cell>
          <cell r="J3422" t="str">
            <v>RODEL</v>
          </cell>
          <cell r="K3422" t="str">
            <v>ROLL OFF-DELIVERY</v>
          </cell>
          <cell r="S3422">
            <v>0</v>
          </cell>
          <cell r="T3422">
            <v>0</v>
          </cell>
          <cell r="U3422">
            <v>0</v>
          </cell>
          <cell r="V3422">
            <v>0</v>
          </cell>
          <cell r="W3422">
            <v>0</v>
          </cell>
          <cell r="X3422">
            <v>2728.6</v>
          </cell>
          <cell r="Y3422">
            <v>0</v>
          </cell>
          <cell r="Z3422">
            <v>0</v>
          </cell>
          <cell r="AA3422">
            <v>0</v>
          </cell>
          <cell r="AB3422">
            <v>0</v>
          </cell>
          <cell r="AC3422">
            <v>0</v>
          </cell>
          <cell r="AD3422">
            <v>0</v>
          </cell>
        </row>
        <row r="3423">
          <cell r="B3423" t="str">
            <v>MASON CO-REGULATEDROLLOFFROHAUL10</v>
          </cell>
          <cell r="J3423" t="str">
            <v>ROHAUL10</v>
          </cell>
          <cell r="K3423" t="str">
            <v>10YD ROLL OFF HAUL</v>
          </cell>
          <cell r="S3423">
            <v>0</v>
          </cell>
          <cell r="T3423">
            <v>0</v>
          </cell>
          <cell r="U3423">
            <v>0</v>
          </cell>
          <cell r="V3423">
            <v>0</v>
          </cell>
          <cell r="W3423">
            <v>0</v>
          </cell>
          <cell r="X3423">
            <v>167.86</v>
          </cell>
          <cell r="Y3423">
            <v>0</v>
          </cell>
          <cell r="Z3423">
            <v>0</v>
          </cell>
          <cell r="AA3423">
            <v>0</v>
          </cell>
          <cell r="AB3423">
            <v>0</v>
          </cell>
          <cell r="AC3423">
            <v>0</v>
          </cell>
          <cell r="AD3423">
            <v>0</v>
          </cell>
        </row>
        <row r="3424">
          <cell r="B3424" t="str">
            <v>MASON CO-REGULATEDROLLOFFROHAUL10T</v>
          </cell>
          <cell r="J3424" t="str">
            <v>ROHAUL10T</v>
          </cell>
          <cell r="K3424" t="str">
            <v>ROHAUL10T</v>
          </cell>
          <cell r="S3424">
            <v>0</v>
          </cell>
          <cell r="T3424">
            <v>0</v>
          </cell>
          <cell r="U3424">
            <v>0</v>
          </cell>
          <cell r="V3424">
            <v>0</v>
          </cell>
          <cell r="W3424">
            <v>0</v>
          </cell>
          <cell r="X3424">
            <v>755.37</v>
          </cell>
          <cell r="Y3424">
            <v>0</v>
          </cell>
          <cell r="Z3424">
            <v>0</v>
          </cell>
          <cell r="AA3424">
            <v>0</v>
          </cell>
          <cell r="AB3424">
            <v>0</v>
          </cell>
          <cell r="AC3424">
            <v>0</v>
          </cell>
          <cell r="AD3424">
            <v>0</v>
          </cell>
        </row>
        <row r="3425">
          <cell r="B3425" t="str">
            <v>MASON CO-REGULATEDROLLOFFROHAUL20</v>
          </cell>
          <cell r="J3425" t="str">
            <v>ROHAUL20</v>
          </cell>
          <cell r="K3425" t="str">
            <v>20YD ROLL OFF-HAUL</v>
          </cell>
          <cell r="S3425">
            <v>0</v>
          </cell>
          <cell r="T3425">
            <v>0</v>
          </cell>
          <cell r="U3425">
            <v>0</v>
          </cell>
          <cell r="V3425">
            <v>0</v>
          </cell>
          <cell r="W3425">
            <v>0</v>
          </cell>
          <cell r="X3425">
            <v>4484.08</v>
          </cell>
          <cell r="Y3425">
            <v>0</v>
          </cell>
          <cell r="Z3425">
            <v>0</v>
          </cell>
          <cell r="AA3425">
            <v>0</v>
          </cell>
          <cell r="AB3425">
            <v>0</v>
          </cell>
          <cell r="AC3425">
            <v>0</v>
          </cell>
          <cell r="AD3425">
            <v>0</v>
          </cell>
        </row>
        <row r="3426">
          <cell r="B3426" t="str">
            <v>MASON CO-REGULATEDROLLOFFROHAUL20T</v>
          </cell>
          <cell r="J3426" t="str">
            <v>ROHAUL20T</v>
          </cell>
          <cell r="K3426" t="str">
            <v>20YD ROLL OFF TEMP HAUL</v>
          </cell>
          <cell r="S3426">
            <v>0</v>
          </cell>
          <cell r="T3426">
            <v>0</v>
          </cell>
          <cell r="U3426">
            <v>0</v>
          </cell>
          <cell r="V3426">
            <v>0</v>
          </cell>
          <cell r="W3426">
            <v>0</v>
          </cell>
          <cell r="X3426">
            <v>2826.92</v>
          </cell>
          <cell r="Y3426">
            <v>0</v>
          </cell>
          <cell r="Z3426">
            <v>0</v>
          </cell>
          <cell r="AA3426">
            <v>0</v>
          </cell>
          <cell r="AB3426">
            <v>0</v>
          </cell>
          <cell r="AC3426">
            <v>0</v>
          </cell>
          <cell r="AD3426">
            <v>0</v>
          </cell>
        </row>
        <row r="3427">
          <cell r="B3427" t="str">
            <v>MASON CO-REGULATEDROLLOFFROHAUL30</v>
          </cell>
          <cell r="J3427" t="str">
            <v>ROHAUL30</v>
          </cell>
          <cell r="K3427" t="str">
            <v>30YD ROLL OFF-HAUL</v>
          </cell>
          <cell r="S3427">
            <v>0</v>
          </cell>
          <cell r="T3427">
            <v>0</v>
          </cell>
          <cell r="U3427">
            <v>0</v>
          </cell>
          <cell r="V3427">
            <v>0</v>
          </cell>
          <cell r="W3427">
            <v>0</v>
          </cell>
          <cell r="X3427">
            <v>126.4</v>
          </cell>
          <cell r="Y3427">
            <v>0</v>
          </cell>
          <cell r="Z3427">
            <v>0</v>
          </cell>
          <cell r="AA3427">
            <v>0</v>
          </cell>
          <cell r="AB3427">
            <v>0</v>
          </cell>
          <cell r="AC3427">
            <v>0</v>
          </cell>
          <cell r="AD3427">
            <v>0</v>
          </cell>
        </row>
        <row r="3428">
          <cell r="B3428" t="str">
            <v>MASON CO-REGULATEDROLLOFFROHAUL40</v>
          </cell>
          <cell r="J3428" t="str">
            <v>ROHAUL40</v>
          </cell>
          <cell r="K3428" t="str">
            <v>40YD ROLL OFF-HAUL</v>
          </cell>
          <cell r="S3428">
            <v>0</v>
          </cell>
          <cell r="T3428">
            <v>0</v>
          </cell>
          <cell r="U3428">
            <v>0</v>
          </cell>
          <cell r="V3428">
            <v>0</v>
          </cell>
          <cell r="W3428">
            <v>0</v>
          </cell>
          <cell r="X3428">
            <v>1325.92</v>
          </cell>
          <cell r="Y3428">
            <v>0</v>
          </cell>
          <cell r="Z3428">
            <v>0</v>
          </cell>
          <cell r="AA3428">
            <v>0</v>
          </cell>
          <cell r="AB3428">
            <v>0</v>
          </cell>
          <cell r="AC3428">
            <v>0</v>
          </cell>
          <cell r="AD3428">
            <v>0</v>
          </cell>
        </row>
        <row r="3429">
          <cell r="B3429" t="str">
            <v>MASON CO-REGULATEDROLLOFFROHAUL40T</v>
          </cell>
          <cell r="J3429" t="str">
            <v>ROHAUL40T</v>
          </cell>
          <cell r="K3429" t="str">
            <v>40YD ROLL OFF TEMP HAUL</v>
          </cell>
          <cell r="S3429">
            <v>0</v>
          </cell>
          <cell r="T3429">
            <v>0</v>
          </cell>
          <cell r="U3429">
            <v>0</v>
          </cell>
          <cell r="V3429">
            <v>0</v>
          </cell>
          <cell r="W3429">
            <v>0</v>
          </cell>
          <cell r="X3429">
            <v>3646.28</v>
          </cell>
          <cell r="Y3429">
            <v>0</v>
          </cell>
          <cell r="Z3429">
            <v>0</v>
          </cell>
          <cell r="AA3429">
            <v>0</v>
          </cell>
          <cell r="AB3429">
            <v>0</v>
          </cell>
          <cell r="AC3429">
            <v>0</v>
          </cell>
          <cell r="AD3429">
            <v>0</v>
          </cell>
        </row>
        <row r="3430">
          <cell r="B3430" t="str">
            <v>MASON CO-REGULATEDROLLOFFROLID</v>
          </cell>
          <cell r="J3430" t="str">
            <v>ROLID</v>
          </cell>
          <cell r="K3430" t="str">
            <v>ROLL OFF-LID</v>
          </cell>
          <cell r="S3430">
            <v>0</v>
          </cell>
          <cell r="T3430">
            <v>0</v>
          </cell>
          <cell r="U3430">
            <v>0</v>
          </cell>
          <cell r="V3430">
            <v>0</v>
          </cell>
          <cell r="W3430">
            <v>0</v>
          </cell>
          <cell r="X3430">
            <v>0.49</v>
          </cell>
          <cell r="Y3430">
            <v>0</v>
          </cell>
          <cell r="Z3430">
            <v>0</v>
          </cell>
          <cell r="AA3430">
            <v>0</v>
          </cell>
          <cell r="AB3430">
            <v>0</v>
          </cell>
          <cell r="AC3430">
            <v>0</v>
          </cell>
          <cell r="AD3430">
            <v>0</v>
          </cell>
        </row>
        <row r="3431">
          <cell r="B3431" t="str">
            <v>MASON CO-REGULATEDROLLOFFROMILE</v>
          </cell>
          <cell r="J3431" t="str">
            <v>ROMILE</v>
          </cell>
          <cell r="K3431" t="str">
            <v>ROLL OFF-MILEAGE</v>
          </cell>
          <cell r="S3431">
            <v>0</v>
          </cell>
          <cell r="T3431">
            <v>0</v>
          </cell>
          <cell r="U3431">
            <v>0</v>
          </cell>
          <cell r="V3431">
            <v>0</v>
          </cell>
          <cell r="W3431">
            <v>0</v>
          </cell>
          <cell r="X3431">
            <v>1195.56</v>
          </cell>
          <cell r="Y3431">
            <v>0</v>
          </cell>
          <cell r="Z3431">
            <v>0</v>
          </cell>
          <cell r="AA3431">
            <v>0</v>
          </cell>
          <cell r="AB3431">
            <v>0</v>
          </cell>
          <cell r="AC3431">
            <v>0</v>
          </cell>
          <cell r="AD3431">
            <v>0</v>
          </cell>
        </row>
        <row r="3432">
          <cell r="B3432" t="str">
            <v>MASON CO-REGULATEDROLLOFFRORENT10D</v>
          </cell>
          <cell r="J3432" t="str">
            <v>RORENT10D</v>
          </cell>
          <cell r="K3432" t="str">
            <v>10YD ROLL OFF DAILY RENT</v>
          </cell>
          <cell r="S3432">
            <v>0</v>
          </cell>
          <cell r="T3432">
            <v>0</v>
          </cell>
          <cell r="U3432">
            <v>0</v>
          </cell>
          <cell r="V3432">
            <v>0</v>
          </cell>
          <cell r="W3432">
            <v>0</v>
          </cell>
          <cell r="X3432">
            <v>144.15</v>
          </cell>
          <cell r="Y3432">
            <v>0</v>
          </cell>
          <cell r="Z3432">
            <v>0</v>
          </cell>
          <cell r="AA3432">
            <v>0</v>
          </cell>
          <cell r="AB3432">
            <v>0</v>
          </cell>
          <cell r="AC3432">
            <v>0</v>
          </cell>
          <cell r="AD3432">
            <v>0</v>
          </cell>
        </row>
        <row r="3433">
          <cell r="B3433" t="str">
            <v>MASON CO-REGULATEDROLLOFFRORENT20D</v>
          </cell>
          <cell r="J3433" t="str">
            <v>RORENT20D</v>
          </cell>
          <cell r="K3433" t="str">
            <v>20YD ROLL OFF-DAILY RENT</v>
          </cell>
          <cell r="S3433">
            <v>0</v>
          </cell>
          <cell r="T3433">
            <v>0</v>
          </cell>
          <cell r="U3433">
            <v>0</v>
          </cell>
          <cell r="V3433">
            <v>0</v>
          </cell>
          <cell r="W3433">
            <v>0</v>
          </cell>
          <cell r="X3433">
            <v>1274.1199999999999</v>
          </cell>
          <cell r="Y3433">
            <v>0</v>
          </cell>
          <cell r="Z3433">
            <v>0</v>
          </cell>
          <cell r="AA3433">
            <v>0</v>
          </cell>
          <cell r="AB3433">
            <v>0</v>
          </cell>
          <cell r="AC3433">
            <v>0</v>
          </cell>
          <cell r="AD3433">
            <v>0</v>
          </cell>
        </row>
        <row r="3434">
          <cell r="B3434" t="str">
            <v>MASON CO-REGULATEDROLLOFFRORENT40D</v>
          </cell>
          <cell r="J3434" t="str">
            <v>RORENT40D</v>
          </cell>
          <cell r="K3434" t="str">
            <v>40YD ROLL OFF-DAILY RENT</v>
          </cell>
          <cell r="S3434">
            <v>0</v>
          </cell>
          <cell r="T3434">
            <v>0</v>
          </cell>
          <cell r="U3434">
            <v>0</v>
          </cell>
          <cell r="V3434">
            <v>0</v>
          </cell>
          <cell r="W3434">
            <v>0</v>
          </cell>
          <cell r="X3434">
            <v>718.96</v>
          </cell>
          <cell r="Y3434">
            <v>0</v>
          </cell>
          <cell r="Z3434">
            <v>0</v>
          </cell>
          <cell r="AA3434">
            <v>0</v>
          </cell>
          <cell r="AB3434">
            <v>0</v>
          </cell>
          <cell r="AC3434">
            <v>0</v>
          </cell>
          <cell r="AD3434">
            <v>0</v>
          </cell>
        </row>
        <row r="3435">
          <cell r="B3435" t="str">
            <v>MASON CO-REGULATEDROLLOFFSP</v>
          </cell>
          <cell r="J3435" t="str">
            <v>SP</v>
          </cell>
          <cell r="K3435" t="str">
            <v>SPECIAL PICKUP</v>
          </cell>
          <cell r="S3435">
            <v>0</v>
          </cell>
          <cell r="T3435">
            <v>0</v>
          </cell>
          <cell r="U3435">
            <v>0</v>
          </cell>
          <cell r="V3435">
            <v>0</v>
          </cell>
          <cell r="W3435">
            <v>0</v>
          </cell>
          <cell r="X3435">
            <v>151.68</v>
          </cell>
          <cell r="Y3435">
            <v>0</v>
          </cell>
          <cell r="Z3435">
            <v>0</v>
          </cell>
          <cell r="AA3435">
            <v>0</v>
          </cell>
          <cell r="AB3435">
            <v>0</v>
          </cell>
          <cell r="AC3435">
            <v>0</v>
          </cell>
          <cell r="AD3435">
            <v>0</v>
          </cell>
        </row>
        <row r="3436">
          <cell r="B3436" t="str">
            <v>MASON CO-REGULATEDSURCFUEL-RECY MASON</v>
          </cell>
          <cell r="J3436" t="str">
            <v>FUEL-RECY MASON</v>
          </cell>
          <cell r="K3436" t="str">
            <v>FUEL &amp; MATERIAL SURCHARGE</v>
          </cell>
          <cell r="S3436">
            <v>0</v>
          </cell>
          <cell r="T3436">
            <v>0</v>
          </cell>
          <cell r="U3436">
            <v>0</v>
          </cell>
          <cell r="V3436">
            <v>0</v>
          </cell>
          <cell r="W3436">
            <v>0</v>
          </cell>
          <cell r="X3436">
            <v>0</v>
          </cell>
          <cell r="Y3436">
            <v>0</v>
          </cell>
          <cell r="Z3436">
            <v>0</v>
          </cell>
          <cell r="AA3436">
            <v>0</v>
          </cell>
          <cell r="AB3436">
            <v>0</v>
          </cell>
          <cell r="AC3436">
            <v>0</v>
          </cell>
          <cell r="AD3436">
            <v>0</v>
          </cell>
        </row>
        <row r="3437">
          <cell r="B3437" t="str">
            <v>MASON CO-REGULATEDSURCFUEL-RES MASON</v>
          </cell>
          <cell r="J3437" t="str">
            <v>FUEL-RES MASON</v>
          </cell>
          <cell r="K3437" t="str">
            <v>FUEL &amp; MATERIAL SURCHARGE</v>
          </cell>
          <cell r="S3437">
            <v>0</v>
          </cell>
          <cell r="T3437">
            <v>0</v>
          </cell>
          <cell r="U3437">
            <v>0</v>
          </cell>
          <cell r="V3437">
            <v>0</v>
          </cell>
          <cell r="W3437">
            <v>0</v>
          </cell>
          <cell r="X3437">
            <v>0</v>
          </cell>
          <cell r="Y3437">
            <v>0</v>
          </cell>
          <cell r="Z3437">
            <v>0</v>
          </cell>
          <cell r="AA3437">
            <v>0</v>
          </cell>
          <cell r="AB3437">
            <v>0</v>
          </cell>
          <cell r="AC3437">
            <v>0</v>
          </cell>
          <cell r="AD3437">
            <v>0</v>
          </cell>
        </row>
        <row r="3438">
          <cell r="B3438" t="str">
            <v>MASON CO-REGULATEDSURCFUEL-COM MASON</v>
          </cell>
          <cell r="J3438" t="str">
            <v>FUEL-COM MASON</v>
          </cell>
          <cell r="K3438" t="str">
            <v>FUEL &amp; MATERIAL SURCHARGE</v>
          </cell>
          <cell r="S3438">
            <v>0</v>
          </cell>
          <cell r="T3438">
            <v>0</v>
          </cell>
          <cell r="U3438">
            <v>0</v>
          </cell>
          <cell r="V3438">
            <v>0</v>
          </cell>
          <cell r="W3438">
            <v>0</v>
          </cell>
          <cell r="X3438">
            <v>0</v>
          </cell>
          <cell r="Y3438">
            <v>0</v>
          </cell>
          <cell r="Z3438">
            <v>0</v>
          </cell>
          <cell r="AA3438">
            <v>0</v>
          </cell>
          <cell r="AB3438">
            <v>0</v>
          </cell>
          <cell r="AC3438">
            <v>0</v>
          </cell>
          <cell r="AD3438">
            <v>0</v>
          </cell>
        </row>
        <row r="3439">
          <cell r="B3439" t="str">
            <v>MASON CO-REGULATEDSURCFUEL-RECY MASON</v>
          </cell>
          <cell r="J3439" t="str">
            <v>FUEL-RECY MASON</v>
          </cell>
          <cell r="K3439" t="str">
            <v>FUEL &amp; MATERIAL SURCHARGE</v>
          </cell>
          <cell r="S3439">
            <v>0</v>
          </cell>
          <cell r="T3439">
            <v>0</v>
          </cell>
          <cell r="U3439">
            <v>0</v>
          </cell>
          <cell r="V3439">
            <v>0</v>
          </cell>
          <cell r="W3439">
            <v>0</v>
          </cell>
          <cell r="X3439">
            <v>0</v>
          </cell>
          <cell r="Y3439">
            <v>0</v>
          </cell>
          <cell r="Z3439">
            <v>0</v>
          </cell>
          <cell r="AA3439">
            <v>0</v>
          </cell>
          <cell r="AB3439">
            <v>0</v>
          </cell>
          <cell r="AC3439">
            <v>0</v>
          </cell>
          <cell r="AD3439">
            <v>0</v>
          </cell>
        </row>
        <row r="3440">
          <cell r="B3440" t="str">
            <v>MASON CO-REGULATEDSURCFUEL-RES MASON</v>
          </cell>
          <cell r="J3440" t="str">
            <v>FUEL-RES MASON</v>
          </cell>
          <cell r="K3440" t="str">
            <v>FUEL &amp; MATERIAL SURCHARGE</v>
          </cell>
          <cell r="S3440">
            <v>0</v>
          </cell>
          <cell r="T3440">
            <v>0</v>
          </cell>
          <cell r="U3440">
            <v>0</v>
          </cell>
          <cell r="V3440">
            <v>0</v>
          </cell>
          <cell r="W3440">
            <v>0</v>
          </cell>
          <cell r="X3440">
            <v>0</v>
          </cell>
          <cell r="Y3440">
            <v>0</v>
          </cell>
          <cell r="Z3440">
            <v>0</v>
          </cell>
          <cell r="AA3440">
            <v>0</v>
          </cell>
          <cell r="AB3440">
            <v>0</v>
          </cell>
          <cell r="AC3440">
            <v>0</v>
          </cell>
          <cell r="AD3440">
            <v>0</v>
          </cell>
        </row>
        <row r="3441">
          <cell r="B3441" t="str">
            <v>MASON CO-REGULATEDSURCFUEL-RO MASON</v>
          </cell>
          <cell r="J3441" t="str">
            <v>FUEL-RO MASON</v>
          </cell>
          <cell r="K3441" t="str">
            <v>FUEL &amp; MATERIAL SURCHARGE</v>
          </cell>
          <cell r="S3441">
            <v>0</v>
          </cell>
          <cell r="T3441">
            <v>0</v>
          </cell>
          <cell r="U3441">
            <v>0</v>
          </cell>
          <cell r="V3441">
            <v>0</v>
          </cell>
          <cell r="W3441">
            <v>0</v>
          </cell>
          <cell r="X3441">
            <v>0</v>
          </cell>
          <cell r="Y3441">
            <v>0</v>
          </cell>
          <cell r="Z3441">
            <v>0</v>
          </cell>
          <cell r="AA3441">
            <v>0</v>
          </cell>
          <cell r="AB3441">
            <v>0</v>
          </cell>
          <cell r="AC3441">
            <v>0</v>
          </cell>
          <cell r="AD3441">
            <v>0</v>
          </cell>
        </row>
        <row r="3442">
          <cell r="B3442" t="str">
            <v>MASON CO-REGULATEDSURCFUEL-ACCTG MASON</v>
          </cell>
          <cell r="J3442" t="str">
            <v>FUEL-ACCTG MASON</v>
          </cell>
          <cell r="K3442" t="str">
            <v>FUEL &amp; MATERIAL SURCHARGE</v>
          </cell>
          <cell r="S3442">
            <v>0</v>
          </cell>
          <cell r="T3442">
            <v>0</v>
          </cell>
          <cell r="U3442">
            <v>0</v>
          </cell>
          <cell r="V3442">
            <v>0</v>
          </cell>
          <cell r="W3442">
            <v>0</v>
          </cell>
          <cell r="X3442">
            <v>0</v>
          </cell>
          <cell r="Y3442">
            <v>0</v>
          </cell>
          <cell r="Z3442">
            <v>0</v>
          </cell>
          <cell r="AA3442">
            <v>0</v>
          </cell>
          <cell r="AB3442">
            <v>0</v>
          </cell>
          <cell r="AC3442">
            <v>0</v>
          </cell>
          <cell r="AD3442">
            <v>0</v>
          </cell>
        </row>
        <row r="3443">
          <cell r="B3443" t="str">
            <v>MASON CO-REGULATEDSURCFUEL-COM MASON</v>
          </cell>
          <cell r="J3443" t="str">
            <v>FUEL-COM MASON</v>
          </cell>
          <cell r="K3443" t="str">
            <v>FUEL &amp; MATERIAL SURCHARGE</v>
          </cell>
          <cell r="S3443">
            <v>0</v>
          </cell>
          <cell r="T3443">
            <v>0</v>
          </cell>
          <cell r="U3443">
            <v>0</v>
          </cell>
          <cell r="V3443">
            <v>0</v>
          </cell>
          <cell r="W3443">
            <v>0</v>
          </cell>
          <cell r="X3443">
            <v>0</v>
          </cell>
          <cell r="Y3443">
            <v>0</v>
          </cell>
          <cell r="Z3443">
            <v>0</v>
          </cell>
          <cell r="AA3443">
            <v>0</v>
          </cell>
          <cell r="AB3443">
            <v>0</v>
          </cell>
          <cell r="AC3443">
            <v>0</v>
          </cell>
          <cell r="AD3443">
            <v>0</v>
          </cell>
        </row>
        <row r="3444">
          <cell r="B3444" t="str">
            <v>MASON CO-REGULATEDSURCFUEL-RECY MASON</v>
          </cell>
          <cell r="J3444" t="str">
            <v>FUEL-RECY MASON</v>
          </cell>
          <cell r="K3444" t="str">
            <v>FUEL &amp; MATERIAL SURCHARGE</v>
          </cell>
          <cell r="S3444">
            <v>0</v>
          </cell>
          <cell r="T3444">
            <v>0</v>
          </cell>
          <cell r="U3444">
            <v>0</v>
          </cell>
          <cell r="V3444">
            <v>0</v>
          </cell>
          <cell r="W3444">
            <v>0</v>
          </cell>
          <cell r="X3444">
            <v>0</v>
          </cell>
          <cell r="Y3444">
            <v>0</v>
          </cell>
          <cell r="Z3444">
            <v>0</v>
          </cell>
          <cell r="AA3444">
            <v>0</v>
          </cell>
          <cell r="AB3444">
            <v>0</v>
          </cell>
          <cell r="AC3444">
            <v>0</v>
          </cell>
          <cell r="AD3444">
            <v>0</v>
          </cell>
        </row>
        <row r="3445">
          <cell r="B3445" t="str">
            <v>MASON CO-REGULATEDSURCFUEL-RES MASON</v>
          </cell>
          <cell r="J3445" t="str">
            <v>FUEL-RES MASON</v>
          </cell>
          <cell r="K3445" t="str">
            <v>FUEL &amp; MATERIAL SURCHARGE</v>
          </cell>
          <cell r="S3445">
            <v>0</v>
          </cell>
          <cell r="T3445">
            <v>0</v>
          </cell>
          <cell r="U3445">
            <v>0</v>
          </cell>
          <cell r="V3445">
            <v>0</v>
          </cell>
          <cell r="W3445">
            <v>0</v>
          </cell>
          <cell r="X3445">
            <v>0</v>
          </cell>
          <cell r="Y3445">
            <v>0</v>
          </cell>
          <cell r="Z3445">
            <v>0</v>
          </cell>
          <cell r="AA3445">
            <v>0</v>
          </cell>
          <cell r="AB3445">
            <v>0</v>
          </cell>
          <cell r="AC3445">
            <v>0</v>
          </cell>
          <cell r="AD3445">
            <v>0</v>
          </cell>
        </row>
        <row r="3446">
          <cell r="B3446" t="str">
            <v>MASON CO-REGULATEDSURCFUEL-RO MASON</v>
          </cell>
          <cell r="J3446" t="str">
            <v>FUEL-RO MASON</v>
          </cell>
          <cell r="K3446" t="str">
            <v>FUEL &amp; MATERIAL SURCHARGE</v>
          </cell>
          <cell r="S3446">
            <v>0</v>
          </cell>
          <cell r="T3446">
            <v>0</v>
          </cell>
          <cell r="U3446">
            <v>0</v>
          </cell>
          <cell r="V3446">
            <v>0</v>
          </cell>
          <cell r="W3446">
            <v>0</v>
          </cell>
          <cell r="X3446">
            <v>0</v>
          </cell>
          <cell r="Y3446">
            <v>0</v>
          </cell>
          <cell r="Z3446">
            <v>0</v>
          </cell>
          <cell r="AA3446">
            <v>0</v>
          </cell>
          <cell r="AB3446">
            <v>0</v>
          </cell>
          <cell r="AC3446">
            <v>0</v>
          </cell>
          <cell r="AD3446">
            <v>0</v>
          </cell>
        </row>
        <row r="3447">
          <cell r="B3447" t="str">
            <v>MASON CO-REGULATEDSURCFUEL-ACCTG MASON</v>
          </cell>
          <cell r="J3447" t="str">
            <v>FUEL-ACCTG MASON</v>
          </cell>
          <cell r="K3447" t="str">
            <v>FUEL &amp; MATERIAL SURCHARGE</v>
          </cell>
          <cell r="S3447">
            <v>0</v>
          </cell>
          <cell r="T3447">
            <v>0</v>
          </cell>
          <cell r="U3447">
            <v>0</v>
          </cell>
          <cell r="V3447">
            <v>0</v>
          </cell>
          <cell r="W3447">
            <v>0</v>
          </cell>
          <cell r="X3447">
            <v>0</v>
          </cell>
          <cell r="Y3447">
            <v>0</v>
          </cell>
          <cell r="Z3447">
            <v>0</v>
          </cell>
          <cell r="AA3447">
            <v>0</v>
          </cell>
          <cell r="AB3447">
            <v>0</v>
          </cell>
          <cell r="AC3447">
            <v>0</v>
          </cell>
          <cell r="AD3447">
            <v>0</v>
          </cell>
        </row>
        <row r="3448">
          <cell r="B3448" t="str">
            <v>MASON CO-REGULATEDSURCFUEL-COM MASON</v>
          </cell>
          <cell r="J3448" t="str">
            <v>FUEL-COM MASON</v>
          </cell>
          <cell r="K3448" t="str">
            <v>FUEL &amp; MATERIAL SURCHARGE</v>
          </cell>
          <cell r="S3448">
            <v>0</v>
          </cell>
          <cell r="T3448">
            <v>0</v>
          </cell>
          <cell r="U3448">
            <v>0</v>
          </cell>
          <cell r="V3448">
            <v>0</v>
          </cell>
          <cell r="W3448">
            <v>0</v>
          </cell>
          <cell r="X3448">
            <v>0</v>
          </cell>
          <cell r="Y3448">
            <v>0</v>
          </cell>
          <cell r="Z3448">
            <v>0</v>
          </cell>
          <cell r="AA3448">
            <v>0</v>
          </cell>
          <cell r="AB3448">
            <v>0</v>
          </cell>
          <cell r="AC3448">
            <v>0</v>
          </cell>
          <cell r="AD3448">
            <v>0</v>
          </cell>
        </row>
        <row r="3449">
          <cell r="B3449" t="str">
            <v>MASON CO-REGULATEDSURCFUEL-RECY MASON</v>
          </cell>
          <cell r="J3449" t="str">
            <v>FUEL-RECY MASON</v>
          </cell>
          <cell r="K3449" t="str">
            <v>FUEL &amp; MATERIAL SURCHARGE</v>
          </cell>
          <cell r="S3449">
            <v>0</v>
          </cell>
          <cell r="T3449">
            <v>0</v>
          </cell>
          <cell r="U3449">
            <v>0</v>
          </cell>
          <cell r="V3449">
            <v>0</v>
          </cell>
          <cell r="W3449">
            <v>0</v>
          </cell>
          <cell r="X3449">
            <v>0</v>
          </cell>
          <cell r="Y3449">
            <v>0</v>
          </cell>
          <cell r="Z3449">
            <v>0</v>
          </cell>
          <cell r="AA3449">
            <v>0</v>
          </cell>
          <cell r="AB3449">
            <v>0</v>
          </cell>
          <cell r="AC3449">
            <v>0</v>
          </cell>
          <cell r="AD3449">
            <v>0</v>
          </cell>
        </row>
        <row r="3450">
          <cell r="B3450" t="str">
            <v>MASON CO-REGULATEDSURCFUEL-RES MASON</v>
          </cell>
          <cell r="J3450" t="str">
            <v>FUEL-RES MASON</v>
          </cell>
          <cell r="K3450" t="str">
            <v>FUEL &amp; MATERIAL SURCHARGE</v>
          </cell>
          <cell r="S3450">
            <v>0</v>
          </cell>
          <cell r="T3450">
            <v>0</v>
          </cell>
          <cell r="U3450">
            <v>0</v>
          </cell>
          <cell r="V3450">
            <v>0</v>
          </cell>
          <cell r="W3450">
            <v>0</v>
          </cell>
          <cell r="X3450">
            <v>0</v>
          </cell>
          <cell r="Y3450">
            <v>0</v>
          </cell>
          <cell r="Z3450">
            <v>0</v>
          </cell>
          <cell r="AA3450">
            <v>0</v>
          </cell>
          <cell r="AB3450">
            <v>0</v>
          </cell>
          <cell r="AC3450">
            <v>0</v>
          </cell>
          <cell r="AD3450">
            <v>0</v>
          </cell>
        </row>
        <row r="3451">
          <cell r="B3451" t="str">
            <v>MASON CO-REGULATEDSURCFUEL-RO MASON</v>
          </cell>
          <cell r="J3451" t="str">
            <v>FUEL-RO MASON</v>
          </cell>
          <cell r="K3451" t="str">
            <v>FUEL &amp; MATERIAL SURCHARGE</v>
          </cell>
          <cell r="S3451">
            <v>0</v>
          </cell>
          <cell r="T3451">
            <v>0</v>
          </cell>
          <cell r="U3451">
            <v>0</v>
          </cell>
          <cell r="V3451">
            <v>0</v>
          </cell>
          <cell r="W3451">
            <v>0</v>
          </cell>
          <cell r="X3451">
            <v>0</v>
          </cell>
          <cell r="Y3451">
            <v>0</v>
          </cell>
          <cell r="Z3451">
            <v>0</v>
          </cell>
          <cell r="AA3451">
            <v>0</v>
          </cell>
          <cell r="AB3451">
            <v>0</v>
          </cell>
          <cell r="AC3451">
            <v>0</v>
          </cell>
          <cell r="AD3451">
            <v>0</v>
          </cell>
        </row>
        <row r="3452">
          <cell r="B3452" t="str">
            <v>MASON CO-REGULATEDSURCFUEL-RO MASON</v>
          </cell>
          <cell r="J3452" t="str">
            <v>FUEL-RO MASON</v>
          </cell>
          <cell r="K3452" t="str">
            <v>FUEL &amp; MATERIAL SURCHARGE</v>
          </cell>
          <cell r="S3452">
            <v>0</v>
          </cell>
          <cell r="T3452">
            <v>0</v>
          </cell>
          <cell r="U3452">
            <v>0</v>
          </cell>
          <cell r="V3452">
            <v>0</v>
          </cell>
          <cell r="W3452">
            <v>0</v>
          </cell>
          <cell r="X3452">
            <v>0</v>
          </cell>
          <cell r="Y3452">
            <v>0</v>
          </cell>
          <cell r="Z3452">
            <v>0</v>
          </cell>
          <cell r="AA3452">
            <v>0</v>
          </cell>
          <cell r="AB3452">
            <v>0</v>
          </cell>
          <cell r="AC3452">
            <v>0</v>
          </cell>
          <cell r="AD3452">
            <v>0</v>
          </cell>
        </row>
        <row r="3453">
          <cell r="B3453" t="str">
            <v>MASON CO-REGULATEDSURCFUEL-COM MASON</v>
          </cell>
          <cell r="J3453" t="str">
            <v>FUEL-COM MASON</v>
          </cell>
          <cell r="K3453" t="str">
            <v>FUEL &amp; MATERIAL SURCHARGE</v>
          </cell>
          <cell r="S3453">
            <v>0</v>
          </cell>
          <cell r="T3453">
            <v>0</v>
          </cell>
          <cell r="U3453">
            <v>0</v>
          </cell>
          <cell r="V3453">
            <v>0</v>
          </cell>
          <cell r="W3453">
            <v>0</v>
          </cell>
          <cell r="X3453">
            <v>0</v>
          </cell>
          <cell r="Y3453">
            <v>0</v>
          </cell>
          <cell r="Z3453">
            <v>0</v>
          </cell>
          <cell r="AA3453">
            <v>0</v>
          </cell>
          <cell r="AB3453">
            <v>0</v>
          </cell>
          <cell r="AC3453">
            <v>0</v>
          </cell>
          <cell r="AD3453">
            <v>0</v>
          </cell>
        </row>
        <row r="3454">
          <cell r="B3454" t="str">
            <v>MASON CO-REGULATEDSURCFUEL-RO MASON</v>
          </cell>
          <cell r="J3454" t="str">
            <v>FUEL-RO MASON</v>
          </cell>
          <cell r="K3454" t="str">
            <v>FUEL &amp; MATERIAL SURCHARGE</v>
          </cell>
          <cell r="S3454">
            <v>0</v>
          </cell>
          <cell r="T3454">
            <v>0</v>
          </cell>
          <cell r="U3454">
            <v>0</v>
          </cell>
          <cell r="V3454">
            <v>0</v>
          </cell>
          <cell r="W3454">
            <v>0</v>
          </cell>
          <cell r="X3454">
            <v>0</v>
          </cell>
          <cell r="Y3454">
            <v>0</v>
          </cell>
          <cell r="Z3454">
            <v>0</v>
          </cell>
          <cell r="AA3454">
            <v>0</v>
          </cell>
          <cell r="AB3454">
            <v>0</v>
          </cell>
          <cell r="AC3454">
            <v>0</v>
          </cell>
          <cell r="AD3454">
            <v>0</v>
          </cell>
        </row>
        <row r="3455">
          <cell r="B3455" t="str">
            <v>MASON CO-REGULATEDTAXESREF</v>
          </cell>
          <cell r="J3455" t="str">
            <v>REF</v>
          </cell>
          <cell r="K3455" t="str">
            <v>3.6% WA Refuse Tax</v>
          </cell>
          <cell r="S3455">
            <v>0</v>
          </cell>
          <cell r="T3455">
            <v>0</v>
          </cell>
          <cell r="U3455">
            <v>0</v>
          </cell>
          <cell r="V3455">
            <v>0</v>
          </cell>
          <cell r="W3455">
            <v>0</v>
          </cell>
          <cell r="X3455">
            <v>2.9</v>
          </cell>
          <cell r="Y3455">
            <v>0</v>
          </cell>
          <cell r="Z3455">
            <v>0</v>
          </cell>
          <cell r="AA3455">
            <v>0</v>
          </cell>
          <cell r="AB3455">
            <v>0</v>
          </cell>
          <cell r="AC3455">
            <v>0</v>
          </cell>
          <cell r="AD3455">
            <v>0</v>
          </cell>
        </row>
        <row r="3456">
          <cell r="B3456" t="str">
            <v>MASON CO-REGULATEDTAXESREF</v>
          </cell>
          <cell r="J3456" t="str">
            <v>REF</v>
          </cell>
          <cell r="K3456" t="str">
            <v>3.6% WA Refuse Tax</v>
          </cell>
          <cell r="S3456">
            <v>0</v>
          </cell>
          <cell r="T3456">
            <v>0</v>
          </cell>
          <cell r="U3456">
            <v>0</v>
          </cell>
          <cell r="V3456">
            <v>0</v>
          </cell>
          <cell r="W3456">
            <v>0</v>
          </cell>
          <cell r="X3456">
            <v>1729.8</v>
          </cell>
          <cell r="Y3456">
            <v>0</v>
          </cell>
          <cell r="Z3456">
            <v>0</v>
          </cell>
          <cell r="AA3456">
            <v>0</v>
          </cell>
          <cell r="AB3456">
            <v>0</v>
          </cell>
          <cell r="AC3456">
            <v>0</v>
          </cell>
          <cell r="AD3456">
            <v>0</v>
          </cell>
        </row>
        <row r="3457">
          <cell r="B3457" t="str">
            <v>MASON CO-REGULATEDTAXESSALES TAX</v>
          </cell>
          <cell r="J3457" t="str">
            <v>SALES TAX</v>
          </cell>
          <cell r="K3457" t="str">
            <v>8.5% Sales Tax</v>
          </cell>
          <cell r="S3457">
            <v>0</v>
          </cell>
          <cell r="T3457">
            <v>0</v>
          </cell>
          <cell r="U3457">
            <v>0</v>
          </cell>
          <cell r="V3457">
            <v>0</v>
          </cell>
          <cell r="W3457">
            <v>0</v>
          </cell>
          <cell r="X3457">
            <v>611.80999999999995</v>
          </cell>
          <cell r="Y3457">
            <v>0</v>
          </cell>
          <cell r="Z3457">
            <v>0</v>
          </cell>
          <cell r="AA3457">
            <v>0</v>
          </cell>
          <cell r="AB3457">
            <v>0</v>
          </cell>
          <cell r="AC3457">
            <v>0</v>
          </cell>
          <cell r="AD3457">
            <v>0</v>
          </cell>
        </row>
        <row r="3458">
          <cell r="B3458" t="str">
            <v>MASON CO-REGULATEDTAXESREF</v>
          </cell>
          <cell r="J3458" t="str">
            <v>REF</v>
          </cell>
          <cell r="K3458" t="str">
            <v>3.6% WA Refuse Tax</v>
          </cell>
          <cell r="S3458">
            <v>0</v>
          </cell>
          <cell r="T3458">
            <v>0</v>
          </cell>
          <cell r="U3458">
            <v>0</v>
          </cell>
          <cell r="V3458">
            <v>0</v>
          </cell>
          <cell r="W3458">
            <v>0</v>
          </cell>
          <cell r="X3458">
            <v>278.26</v>
          </cell>
          <cell r="Y3458">
            <v>0</v>
          </cell>
          <cell r="Z3458">
            <v>0</v>
          </cell>
          <cell r="AA3458">
            <v>0</v>
          </cell>
          <cell r="AB3458">
            <v>0</v>
          </cell>
          <cell r="AC3458">
            <v>0</v>
          </cell>
          <cell r="AD3458">
            <v>0</v>
          </cell>
        </row>
        <row r="3459">
          <cell r="B3459" t="str">
            <v>MASON CO-REGULATEDTAXESREF</v>
          </cell>
          <cell r="J3459" t="str">
            <v>REF</v>
          </cell>
          <cell r="K3459" t="str">
            <v>3.6% WA Refuse Tax</v>
          </cell>
          <cell r="S3459">
            <v>0</v>
          </cell>
          <cell r="T3459">
            <v>0</v>
          </cell>
          <cell r="U3459">
            <v>0</v>
          </cell>
          <cell r="V3459">
            <v>0</v>
          </cell>
          <cell r="W3459">
            <v>0</v>
          </cell>
          <cell r="X3459">
            <v>222.83</v>
          </cell>
          <cell r="Y3459">
            <v>0</v>
          </cell>
          <cell r="Z3459">
            <v>0</v>
          </cell>
          <cell r="AA3459">
            <v>0</v>
          </cell>
          <cell r="AB3459">
            <v>0</v>
          </cell>
          <cell r="AC3459">
            <v>0</v>
          </cell>
          <cell r="AD3459">
            <v>0</v>
          </cell>
        </row>
        <row r="3460">
          <cell r="B3460" t="str">
            <v>MASON CO-REGULATEDTAXESSALES TAX</v>
          </cell>
          <cell r="J3460" t="str">
            <v>SALES TAX</v>
          </cell>
          <cell r="K3460" t="str">
            <v>8.5% Sales Tax</v>
          </cell>
          <cell r="S3460">
            <v>0</v>
          </cell>
          <cell r="T3460">
            <v>0</v>
          </cell>
          <cell r="U3460">
            <v>0</v>
          </cell>
          <cell r="V3460">
            <v>0</v>
          </cell>
          <cell r="W3460">
            <v>0</v>
          </cell>
          <cell r="X3460">
            <v>53.12</v>
          </cell>
          <cell r="Y3460">
            <v>0</v>
          </cell>
          <cell r="Z3460">
            <v>0</v>
          </cell>
          <cell r="AA3460">
            <v>0</v>
          </cell>
          <cell r="AB3460">
            <v>0</v>
          </cell>
          <cell r="AC3460">
            <v>0</v>
          </cell>
          <cell r="AD3460">
            <v>0</v>
          </cell>
        </row>
        <row r="3461">
          <cell r="B3461" t="str">
            <v>MASON CO-REGULATEDTAXESREF</v>
          </cell>
          <cell r="J3461" t="str">
            <v>REF</v>
          </cell>
          <cell r="K3461" t="str">
            <v>3.6% WA Refuse Tax</v>
          </cell>
          <cell r="S3461">
            <v>0</v>
          </cell>
          <cell r="T3461">
            <v>0</v>
          </cell>
          <cell r="U3461">
            <v>0</v>
          </cell>
          <cell r="V3461">
            <v>0</v>
          </cell>
          <cell r="W3461">
            <v>0</v>
          </cell>
          <cell r="X3461">
            <v>13.83</v>
          </cell>
          <cell r="Y3461">
            <v>0</v>
          </cell>
          <cell r="Z3461">
            <v>0</v>
          </cell>
          <cell r="AA3461">
            <v>0</v>
          </cell>
          <cell r="AB3461">
            <v>0</v>
          </cell>
          <cell r="AC3461">
            <v>0</v>
          </cell>
          <cell r="AD3461">
            <v>0</v>
          </cell>
        </row>
        <row r="3462">
          <cell r="B3462" t="str">
            <v>MASON CO-REGULATEDTAXESREF</v>
          </cell>
          <cell r="J3462" t="str">
            <v>REF</v>
          </cell>
          <cell r="K3462" t="str">
            <v>3.6% WA Refuse Tax</v>
          </cell>
          <cell r="S3462">
            <v>0</v>
          </cell>
          <cell r="T3462">
            <v>0</v>
          </cell>
          <cell r="U3462">
            <v>0</v>
          </cell>
          <cell r="V3462">
            <v>0</v>
          </cell>
          <cell r="W3462">
            <v>0</v>
          </cell>
          <cell r="X3462">
            <v>1333.25</v>
          </cell>
          <cell r="Y3462">
            <v>0</v>
          </cell>
          <cell r="Z3462">
            <v>0</v>
          </cell>
          <cell r="AA3462">
            <v>0</v>
          </cell>
          <cell r="AB3462">
            <v>0</v>
          </cell>
          <cell r="AC3462">
            <v>0</v>
          </cell>
          <cell r="AD3462">
            <v>0</v>
          </cell>
        </row>
        <row r="3463">
          <cell r="B3463" t="str">
            <v>MASON CO-REGULATEDTAXESSALES TAX</v>
          </cell>
          <cell r="J3463" t="str">
            <v>SALES TAX</v>
          </cell>
          <cell r="K3463" t="str">
            <v>8.5% Sales Tax</v>
          </cell>
          <cell r="S3463">
            <v>0</v>
          </cell>
          <cell r="T3463">
            <v>0</v>
          </cell>
          <cell r="U3463">
            <v>0</v>
          </cell>
          <cell r="V3463">
            <v>0</v>
          </cell>
          <cell r="W3463">
            <v>0</v>
          </cell>
          <cell r="X3463">
            <v>826.71</v>
          </cell>
          <cell r="Y3463">
            <v>0</v>
          </cell>
          <cell r="Z3463">
            <v>0</v>
          </cell>
          <cell r="AA3463">
            <v>0</v>
          </cell>
          <cell r="AB3463">
            <v>0</v>
          </cell>
          <cell r="AC3463">
            <v>0</v>
          </cell>
          <cell r="AD3463">
            <v>0</v>
          </cell>
        </row>
        <row r="3464">
          <cell r="B3464" t="str">
            <v>MASON CO-UNREGULATEDACCOUNTING ADJUSTMENTSFINCHG</v>
          </cell>
          <cell r="J3464" t="str">
            <v>FINCHG</v>
          </cell>
          <cell r="K3464" t="str">
            <v>LATE FEE</v>
          </cell>
          <cell r="S3464">
            <v>0</v>
          </cell>
          <cell r="T3464">
            <v>0</v>
          </cell>
          <cell r="U3464">
            <v>0</v>
          </cell>
          <cell r="V3464">
            <v>0</v>
          </cell>
          <cell r="W3464">
            <v>0</v>
          </cell>
          <cell r="X3464">
            <v>20.03</v>
          </cell>
          <cell r="Y3464">
            <v>0</v>
          </cell>
          <cell r="Z3464">
            <v>0</v>
          </cell>
          <cell r="AA3464">
            <v>0</v>
          </cell>
          <cell r="AB3464">
            <v>0</v>
          </cell>
          <cell r="AC3464">
            <v>0</v>
          </cell>
          <cell r="AD3464">
            <v>0</v>
          </cell>
        </row>
        <row r="3465">
          <cell r="B3465" t="str">
            <v>MASON CO-UNREGULATEDACCOUNTING ADJUSTMENTSFINCHG</v>
          </cell>
          <cell r="J3465" t="str">
            <v>FINCHG</v>
          </cell>
          <cell r="K3465" t="str">
            <v>LATE FEE</v>
          </cell>
          <cell r="S3465">
            <v>0</v>
          </cell>
          <cell r="T3465">
            <v>0</v>
          </cell>
          <cell r="U3465">
            <v>0</v>
          </cell>
          <cell r="V3465">
            <v>0</v>
          </cell>
          <cell r="W3465">
            <v>0</v>
          </cell>
          <cell r="X3465">
            <v>-2</v>
          </cell>
          <cell r="Y3465">
            <v>0</v>
          </cell>
          <cell r="Z3465">
            <v>0</v>
          </cell>
          <cell r="AA3465">
            <v>0</v>
          </cell>
          <cell r="AB3465">
            <v>0</v>
          </cell>
          <cell r="AC3465">
            <v>0</v>
          </cell>
          <cell r="AD3465">
            <v>0</v>
          </cell>
        </row>
        <row r="3466">
          <cell r="B3466" t="str">
            <v>MASON CO-UNREGULATEDACCOUNTING ADJUSTMENTSMM</v>
          </cell>
          <cell r="J3466" t="str">
            <v>MM</v>
          </cell>
          <cell r="K3466" t="str">
            <v>MOVE MONEY</v>
          </cell>
          <cell r="S3466">
            <v>0</v>
          </cell>
          <cell r="T3466">
            <v>0</v>
          </cell>
          <cell r="U3466">
            <v>0</v>
          </cell>
          <cell r="V3466">
            <v>0</v>
          </cell>
          <cell r="W3466">
            <v>0</v>
          </cell>
          <cell r="X3466">
            <v>-36.08</v>
          </cell>
          <cell r="Y3466">
            <v>0</v>
          </cell>
          <cell r="Z3466">
            <v>0</v>
          </cell>
          <cell r="AA3466">
            <v>0</v>
          </cell>
          <cell r="AB3466">
            <v>0</v>
          </cell>
          <cell r="AC3466">
            <v>0</v>
          </cell>
          <cell r="AD3466">
            <v>0</v>
          </cell>
        </row>
        <row r="3467">
          <cell r="B3467" t="str">
            <v>MASON CO-UNREGULATEDCOMMERCIAL - REARLOADUNLOCKRECY</v>
          </cell>
          <cell r="J3467" t="str">
            <v>UNLOCKRECY</v>
          </cell>
          <cell r="K3467" t="str">
            <v>UNLOCK / UNLATCH RECY</v>
          </cell>
          <cell r="S3467">
            <v>0</v>
          </cell>
          <cell r="T3467">
            <v>0</v>
          </cell>
          <cell r="U3467">
            <v>0</v>
          </cell>
          <cell r="V3467">
            <v>0</v>
          </cell>
          <cell r="W3467">
            <v>0</v>
          </cell>
          <cell r="X3467">
            <v>17.71</v>
          </cell>
          <cell r="Y3467">
            <v>0</v>
          </cell>
          <cell r="Z3467">
            <v>0</v>
          </cell>
          <cell r="AA3467">
            <v>0</v>
          </cell>
          <cell r="AB3467">
            <v>0</v>
          </cell>
          <cell r="AC3467">
            <v>0</v>
          </cell>
          <cell r="AD3467">
            <v>0</v>
          </cell>
        </row>
        <row r="3468">
          <cell r="B3468" t="str">
            <v>MASON CO-UNREGULATEDCOMMERCIAL - REARLOADR2YDPU</v>
          </cell>
          <cell r="J3468" t="str">
            <v>R2YDPU</v>
          </cell>
          <cell r="K3468" t="str">
            <v>2YD CONTAINER PICKUP</v>
          </cell>
          <cell r="S3468">
            <v>0</v>
          </cell>
          <cell r="T3468">
            <v>0</v>
          </cell>
          <cell r="U3468">
            <v>0</v>
          </cell>
          <cell r="V3468">
            <v>0</v>
          </cell>
          <cell r="W3468">
            <v>0</v>
          </cell>
          <cell r="X3468">
            <v>19.149999999999999</v>
          </cell>
          <cell r="Y3468">
            <v>0</v>
          </cell>
          <cell r="Z3468">
            <v>0</v>
          </cell>
          <cell r="AA3468">
            <v>0</v>
          </cell>
          <cell r="AB3468">
            <v>0</v>
          </cell>
          <cell r="AC3468">
            <v>0</v>
          </cell>
          <cell r="AD3468">
            <v>0</v>
          </cell>
        </row>
        <row r="3469">
          <cell r="B3469" t="str">
            <v>MASON CO-UNREGULATEDCOMMERCIAL - REARLOADSQUAX</v>
          </cell>
          <cell r="J3469" t="str">
            <v>SQUAX</v>
          </cell>
          <cell r="K3469" t="str">
            <v>SQUAXIN ISLAND CONTRACT</v>
          </cell>
          <cell r="S3469">
            <v>0</v>
          </cell>
          <cell r="T3469">
            <v>0</v>
          </cell>
          <cell r="U3469">
            <v>0</v>
          </cell>
          <cell r="V3469">
            <v>0</v>
          </cell>
          <cell r="W3469">
            <v>0</v>
          </cell>
          <cell r="X3469">
            <v>4934.2299999999996</v>
          </cell>
          <cell r="Y3469">
            <v>0</v>
          </cell>
          <cell r="Z3469">
            <v>0</v>
          </cell>
          <cell r="AA3469">
            <v>0</v>
          </cell>
          <cell r="AB3469">
            <v>0</v>
          </cell>
          <cell r="AC3469">
            <v>0</v>
          </cell>
          <cell r="AD3469">
            <v>0</v>
          </cell>
        </row>
        <row r="3470">
          <cell r="B3470" t="str">
            <v>MASON CO-UNREGULATEDCOMMERCIAL RECYCLE96CRCOGE1</v>
          </cell>
          <cell r="J3470" t="str">
            <v>96CRCOGE1</v>
          </cell>
          <cell r="K3470" t="str">
            <v>96 COMMINGLE WG-EOW</v>
          </cell>
          <cell r="S3470">
            <v>0</v>
          </cell>
          <cell r="T3470">
            <v>0</v>
          </cell>
          <cell r="U3470">
            <v>0</v>
          </cell>
          <cell r="V3470">
            <v>0</v>
          </cell>
          <cell r="W3470">
            <v>0</v>
          </cell>
          <cell r="X3470">
            <v>822.7</v>
          </cell>
          <cell r="Y3470">
            <v>0</v>
          </cell>
          <cell r="Z3470">
            <v>0</v>
          </cell>
          <cell r="AA3470">
            <v>0</v>
          </cell>
          <cell r="AB3470">
            <v>0</v>
          </cell>
          <cell r="AC3470">
            <v>0</v>
          </cell>
          <cell r="AD3470">
            <v>0</v>
          </cell>
        </row>
        <row r="3471">
          <cell r="B3471" t="str">
            <v>MASON CO-UNREGULATEDCOMMERCIAL RECYCLE96CRCOGM1</v>
          </cell>
          <cell r="J3471" t="str">
            <v>96CRCOGM1</v>
          </cell>
          <cell r="K3471" t="str">
            <v>96 COMMINGLE WGMNTHLY</v>
          </cell>
          <cell r="S3471">
            <v>0</v>
          </cell>
          <cell r="T3471">
            <v>0</v>
          </cell>
          <cell r="U3471">
            <v>0</v>
          </cell>
          <cell r="V3471">
            <v>0</v>
          </cell>
          <cell r="W3471">
            <v>0</v>
          </cell>
          <cell r="X3471">
            <v>216.71</v>
          </cell>
          <cell r="Y3471">
            <v>0</v>
          </cell>
          <cell r="Z3471">
            <v>0</v>
          </cell>
          <cell r="AA3471">
            <v>0</v>
          </cell>
          <cell r="AB3471">
            <v>0</v>
          </cell>
          <cell r="AC3471">
            <v>0</v>
          </cell>
          <cell r="AD3471">
            <v>0</v>
          </cell>
        </row>
        <row r="3472">
          <cell r="B3472" t="str">
            <v>MASON CO-UNREGULATEDCOMMERCIAL RECYCLE96CRCOGW1</v>
          </cell>
          <cell r="J3472" t="str">
            <v>96CRCOGW1</v>
          </cell>
          <cell r="K3472" t="str">
            <v>96 COMMINGLE WG-WEEKLY</v>
          </cell>
          <cell r="S3472">
            <v>0</v>
          </cell>
          <cell r="T3472">
            <v>0</v>
          </cell>
          <cell r="U3472">
            <v>0</v>
          </cell>
          <cell r="V3472">
            <v>0</v>
          </cell>
          <cell r="W3472">
            <v>0</v>
          </cell>
          <cell r="X3472">
            <v>705.76</v>
          </cell>
          <cell r="Y3472">
            <v>0</v>
          </cell>
          <cell r="Z3472">
            <v>0</v>
          </cell>
          <cell r="AA3472">
            <v>0</v>
          </cell>
          <cell r="AB3472">
            <v>0</v>
          </cell>
          <cell r="AC3472">
            <v>0</v>
          </cell>
          <cell r="AD3472">
            <v>0</v>
          </cell>
        </row>
        <row r="3473">
          <cell r="B3473" t="str">
            <v>MASON CO-UNREGULATEDCOMMERCIAL RECYCLE96CRCONGE1</v>
          </cell>
          <cell r="J3473" t="str">
            <v>96CRCONGE1</v>
          </cell>
          <cell r="K3473" t="str">
            <v>96 COMMINGLE NG-EOW</v>
          </cell>
          <cell r="S3473">
            <v>0</v>
          </cell>
          <cell r="T3473">
            <v>0</v>
          </cell>
          <cell r="U3473">
            <v>0</v>
          </cell>
          <cell r="V3473">
            <v>0</v>
          </cell>
          <cell r="W3473">
            <v>0</v>
          </cell>
          <cell r="X3473">
            <v>1667.05</v>
          </cell>
          <cell r="Y3473">
            <v>0</v>
          </cell>
          <cell r="Z3473">
            <v>0</v>
          </cell>
          <cell r="AA3473">
            <v>0</v>
          </cell>
          <cell r="AB3473">
            <v>0</v>
          </cell>
          <cell r="AC3473">
            <v>0</v>
          </cell>
          <cell r="AD3473">
            <v>0</v>
          </cell>
        </row>
        <row r="3474">
          <cell r="B3474" t="str">
            <v>MASON CO-UNREGULATEDCOMMERCIAL RECYCLE96CRCONGM1</v>
          </cell>
          <cell r="J3474" t="str">
            <v>96CRCONGM1</v>
          </cell>
          <cell r="K3474" t="str">
            <v>96 COMMINGLE NG-MNTHLY</v>
          </cell>
          <cell r="S3474">
            <v>0</v>
          </cell>
          <cell r="T3474">
            <v>0</v>
          </cell>
          <cell r="U3474">
            <v>0</v>
          </cell>
          <cell r="V3474">
            <v>0</v>
          </cell>
          <cell r="W3474">
            <v>0</v>
          </cell>
          <cell r="X3474">
            <v>466.76</v>
          </cell>
          <cell r="Y3474">
            <v>0</v>
          </cell>
          <cell r="Z3474">
            <v>0</v>
          </cell>
          <cell r="AA3474">
            <v>0</v>
          </cell>
          <cell r="AB3474">
            <v>0</v>
          </cell>
          <cell r="AC3474">
            <v>0</v>
          </cell>
          <cell r="AD3474">
            <v>0</v>
          </cell>
        </row>
        <row r="3475">
          <cell r="B3475" t="str">
            <v>MASON CO-UNREGULATEDCOMMERCIAL RECYCLE96CRCONGW1</v>
          </cell>
          <cell r="J3475" t="str">
            <v>96CRCONGW1</v>
          </cell>
          <cell r="K3475" t="str">
            <v>96 COMMINGLE NG-WEEKLY</v>
          </cell>
          <cell r="S3475">
            <v>0</v>
          </cell>
          <cell r="T3475">
            <v>0</v>
          </cell>
          <cell r="U3475">
            <v>0</v>
          </cell>
          <cell r="V3475">
            <v>0</v>
          </cell>
          <cell r="W3475">
            <v>0</v>
          </cell>
          <cell r="X3475">
            <v>1657.18</v>
          </cell>
          <cell r="Y3475">
            <v>0</v>
          </cell>
          <cell r="Z3475">
            <v>0</v>
          </cell>
          <cell r="AA3475">
            <v>0</v>
          </cell>
          <cell r="AB3475">
            <v>0</v>
          </cell>
          <cell r="AC3475">
            <v>0</v>
          </cell>
          <cell r="AD3475">
            <v>0</v>
          </cell>
        </row>
        <row r="3476">
          <cell r="B3476" t="str">
            <v xml:space="preserve">MASON CO-UNREGULATEDCOMMERCIAL RECYCLER2YDOCCE </v>
          </cell>
          <cell r="J3476" t="str">
            <v xml:space="preserve">R2YDOCCE </v>
          </cell>
          <cell r="K3476" t="str">
            <v>2YD OCC-EOW</v>
          </cell>
          <cell r="S3476">
            <v>0</v>
          </cell>
          <cell r="T3476">
            <v>0</v>
          </cell>
          <cell r="U3476">
            <v>0</v>
          </cell>
          <cell r="V3476">
            <v>0</v>
          </cell>
          <cell r="W3476">
            <v>0</v>
          </cell>
          <cell r="X3476">
            <v>2112.3000000000002</v>
          </cell>
          <cell r="Y3476">
            <v>0</v>
          </cell>
          <cell r="Z3476">
            <v>0</v>
          </cell>
          <cell r="AA3476">
            <v>0</v>
          </cell>
          <cell r="AB3476">
            <v>0</v>
          </cell>
          <cell r="AC3476">
            <v>0</v>
          </cell>
          <cell r="AD3476">
            <v>0</v>
          </cell>
        </row>
        <row r="3477">
          <cell r="B3477" t="str">
            <v>MASON CO-UNREGULATEDCOMMERCIAL RECYCLER2YDOCCEX</v>
          </cell>
          <cell r="J3477" t="str">
            <v>R2YDOCCEX</v>
          </cell>
          <cell r="K3477" t="str">
            <v>2YD OCC-EXTRA CONTAINER</v>
          </cell>
          <cell r="S3477">
            <v>0</v>
          </cell>
          <cell r="T3477">
            <v>0</v>
          </cell>
          <cell r="U3477">
            <v>0</v>
          </cell>
          <cell r="V3477">
            <v>0</v>
          </cell>
          <cell r="W3477">
            <v>0</v>
          </cell>
          <cell r="X3477">
            <v>843.18</v>
          </cell>
          <cell r="Y3477">
            <v>0</v>
          </cell>
          <cell r="Z3477">
            <v>0</v>
          </cell>
          <cell r="AA3477">
            <v>0</v>
          </cell>
          <cell r="AB3477">
            <v>0</v>
          </cell>
          <cell r="AC3477">
            <v>0</v>
          </cell>
          <cell r="AD3477">
            <v>0</v>
          </cell>
        </row>
        <row r="3478">
          <cell r="B3478" t="str">
            <v>MASON CO-UNREGULATEDCOMMERCIAL RECYCLER2YDOCCM</v>
          </cell>
          <cell r="J3478" t="str">
            <v>R2YDOCCM</v>
          </cell>
          <cell r="K3478" t="str">
            <v>2YD OCC-MNTHLY</v>
          </cell>
          <cell r="S3478">
            <v>0</v>
          </cell>
          <cell r="T3478">
            <v>0</v>
          </cell>
          <cell r="U3478">
            <v>0</v>
          </cell>
          <cell r="V3478">
            <v>0</v>
          </cell>
          <cell r="W3478">
            <v>0</v>
          </cell>
          <cell r="X3478">
            <v>1010.24</v>
          </cell>
          <cell r="Y3478">
            <v>0</v>
          </cell>
          <cell r="Z3478">
            <v>0</v>
          </cell>
          <cell r="AA3478">
            <v>0</v>
          </cell>
          <cell r="AB3478">
            <v>0</v>
          </cell>
          <cell r="AC3478">
            <v>0</v>
          </cell>
          <cell r="AD3478">
            <v>0</v>
          </cell>
        </row>
        <row r="3479">
          <cell r="B3479" t="str">
            <v>MASON CO-UNREGULATEDCOMMERCIAL RECYCLER2YDOCCOC</v>
          </cell>
          <cell r="J3479" t="str">
            <v>R2YDOCCOC</v>
          </cell>
          <cell r="K3479" t="str">
            <v>2YD OCC-ON CALL</v>
          </cell>
          <cell r="S3479">
            <v>0</v>
          </cell>
          <cell r="T3479">
            <v>0</v>
          </cell>
          <cell r="U3479">
            <v>0</v>
          </cell>
          <cell r="V3479">
            <v>0</v>
          </cell>
          <cell r="W3479">
            <v>0</v>
          </cell>
          <cell r="X3479">
            <v>36.08</v>
          </cell>
          <cell r="Y3479">
            <v>0</v>
          </cell>
          <cell r="Z3479">
            <v>0</v>
          </cell>
          <cell r="AA3479">
            <v>0</v>
          </cell>
          <cell r="AB3479">
            <v>0</v>
          </cell>
          <cell r="AC3479">
            <v>0</v>
          </cell>
          <cell r="AD3479">
            <v>0</v>
          </cell>
        </row>
        <row r="3480">
          <cell r="B3480" t="str">
            <v>MASON CO-UNREGULATEDCOMMERCIAL RECYCLER2YDOCCW</v>
          </cell>
          <cell r="J3480" t="str">
            <v>R2YDOCCW</v>
          </cell>
          <cell r="K3480" t="str">
            <v>2YD OCC-WEEKLY</v>
          </cell>
          <cell r="S3480">
            <v>0</v>
          </cell>
          <cell r="T3480">
            <v>0</v>
          </cell>
          <cell r="U3480">
            <v>0</v>
          </cell>
          <cell r="V3480">
            <v>0</v>
          </cell>
          <cell r="W3480">
            <v>0</v>
          </cell>
          <cell r="X3480">
            <v>2830.21</v>
          </cell>
          <cell r="Y3480">
            <v>0</v>
          </cell>
          <cell r="Z3480">
            <v>0</v>
          </cell>
          <cell r="AA3480">
            <v>0</v>
          </cell>
          <cell r="AB3480">
            <v>0</v>
          </cell>
          <cell r="AC3480">
            <v>0</v>
          </cell>
          <cell r="AD3480">
            <v>0</v>
          </cell>
        </row>
        <row r="3481">
          <cell r="B3481" t="str">
            <v>MASON CO-UNREGULATEDCOMMERCIAL RECYCLERECYCLERMA</v>
          </cell>
          <cell r="J3481" t="str">
            <v>RECYCLERMA</v>
          </cell>
          <cell r="K3481" t="str">
            <v>VALUE OF RECYCLEABLES</v>
          </cell>
          <cell r="S3481">
            <v>0</v>
          </cell>
          <cell r="T3481">
            <v>0</v>
          </cell>
          <cell r="U3481">
            <v>0</v>
          </cell>
          <cell r="V3481">
            <v>0</v>
          </cell>
          <cell r="W3481">
            <v>0</v>
          </cell>
          <cell r="X3481">
            <v>-1.93</v>
          </cell>
          <cell r="Y3481">
            <v>0</v>
          </cell>
          <cell r="Z3481">
            <v>0</v>
          </cell>
          <cell r="AA3481">
            <v>0</v>
          </cell>
          <cell r="AB3481">
            <v>0</v>
          </cell>
          <cell r="AC3481">
            <v>0</v>
          </cell>
          <cell r="AD3481">
            <v>0</v>
          </cell>
        </row>
        <row r="3482">
          <cell r="B3482" t="str">
            <v>MASON CO-UNREGULATEDCOMMERCIAL RECYCLERECYCRMA</v>
          </cell>
          <cell r="J3482" t="str">
            <v>RECYCRMA</v>
          </cell>
          <cell r="K3482" t="str">
            <v>RECYCLE MONTHLY ARREARS</v>
          </cell>
          <cell r="S3482">
            <v>0</v>
          </cell>
          <cell r="T3482">
            <v>0</v>
          </cell>
          <cell r="U3482">
            <v>0</v>
          </cell>
          <cell r="V3482">
            <v>0</v>
          </cell>
          <cell r="W3482">
            <v>0</v>
          </cell>
          <cell r="X3482">
            <v>9.16</v>
          </cell>
          <cell r="Y3482">
            <v>0</v>
          </cell>
          <cell r="Z3482">
            <v>0</v>
          </cell>
          <cell r="AA3482">
            <v>0</v>
          </cell>
          <cell r="AB3482">
            <v>0</v>
          </cell>
          <cell r="AC3482">
            <v>0</v>
          </cell>
          <cell r="AD3482">
            <v>0</v>
          </cell>
        </row>
        <row r="3483">
          <cell r="B3483" t="str">
            <v>MASON CO-UNREGULATEDCOMMERCIAL RECYCLERECYLOCK</v>
          </cell>
          <cell r="J3483" t="str">
            <v>RECYLOCK</v>
          </cell>
          <cell r="K3483" t="str">
            <v>LOCK/UNLOCK RECYCLING</v>
          </cell>
          <cell r="S3483">
            <v>0</v>
          </cell>
          <cell r="T3483">
            <v>0</v>
          </cell>
          <cell r="U3483">
            <v>0</v>
          </cell>
          <cell r="V3483">
            <v>0</v>
          </cell>
          <cell r="W3483">
            <v>0</v>
          </cell>
          <cell r="X3483">
            <v>53.13</v>
          </cell>
          <cell r="Y3483">
            <v>0</v>
          </cell>
          <cell r="Z3483">
            <v>0</v>
          </cell>
          <cell r="AA3483">
            <v>0</v>
          </cell>
          <cell r="AB3483">
            <v>0</v>
          </cell>
          <cell r="AC3483">
            <v>0</v>
          </cell>
          <cell r="AD3483">
            <v>0</v>
          </cell>
        </row>
        <row r="3484">
          <cell r="B3484" t="str">
            <v>MASON CO-UNREGULATEDCOMMERCIAL RECYCLEWLKNRECY</v>
          </cell>
          <cell r="J3484" t="str">
            <v>WLKNRECY</v>
          </cell>
          <cell r="K3484" t="str">
            <v>WALK IN RECYCLE</v>
          </cell>
          <cell r="S3484">
            <v>0</v>
          </cell>
          <cell r="T3484">
            <v>0</v>
          </cell>
          <cell r="U3484">
            <v>0</v>
          </cell>
          <cell r="V3484">
            <v>0</v>
          </cell>
          <cell r="W3484">
            <v>0</v>
          </cell>
          <cell r="X3484">
            <v>5.32</v>
          </cell>
          <cell r="Y3484">
            <v>0</v>
          </cell>
          <cell r="Z3484">
            <v>0</v>
          </cell>
          <cell r="AA3484">
            <v>0</v>
          </cell>
          <cell r="AB3484">
            <v>0</v>
          </cell>
          <cell r="AC3484">
            <v>0</v>
          </cell>
          <cell r="AD3484">
            <v>0</v>
          </cell>
        </row>
        <row r="3485">
          <cell r="B3485" t="str">
            <v>MASON CO-UNREGULATEDCOMMERCIAL RECYCLE96CRCOGOC</v>
          </cell>
          <cell r="J3485" t="str">
            <v>96CRCOGOC</v>
          </cell>
          <cell r="K3485" t="str">
            <v>96 COMMINGLE WGON CALL</v>
          </cell>
          <cell r="S3485">
            <v>0</v>
          </cell>
          <cell r="T3485">
            <v>0</v>
          </cell>
          <cell r="U3485">
            <v>0</v>
          </cell>
          <cell r="V3485">
            <v>0</v>
          </cell>
          <cell r="W3485">
            <v>0</v>
          </cell>
          <cell r="X3485">
            <v>250.05</v>
          </cell>
          <cell r="Y3485">
            <v>0</v>
          </cell>
          <cell r="Z3485">
            <v>0</v>
          </cell>
          <cell r="AA3485">
            <v>0</v>
          </cell>
          <cell r="AB3485">
            <v>0</v>
          </cell>
          <cell r="AC3485">
            <v>0</v>
          </cell>
          <cell r="AD3485">
            <v>0</v>
          </cell>
        </row>
        <row r="3486">
          <cell r="B3486" t="str">
            <v>MASON CO-UNREGULATEDCOMMERCIAL RECYCLE96CRCONGOC</v>
          </cell>
          <cell r="J3486" t="str">
            <v>96CRCONGOC</v>
          </cell>
          <cell r="K3486" t="str">
            <v>96 COMMINGLE NGON CALL</v>
          </cell>
          <cell r="S3486">
            <v>0</v>
          </cell>
          <cell r="T3486">
            <v>0</v>
          </cell>
          <cell r="U3486">
            <v>0</v>
          </cell>
          <cell r="V3486">
            <v>0</v>
          </cell>
          <cell r="W3486">
            <v>0</v>
          </cell>
          <cell r="X3486">
            <v>250.05</v>
          </cell>
          <cell r="Y3486">
            <v>0</v>
          </cell>
          <cell r="Z3486">
            <v>0</v>
          </cell>
          <cell r="AA3486">
            <v>0</v>
          </cell>
          <cell r="AB3486">
            <v>0</v>
          </cell>
          <cell r="AC3486">
            <v>0</v>
          </cell>
          <cell r="AD3486">
            <v>0</v>
          </cell>
        </row>
        <row r="3487">
          <cell r="B3487" t="str">
            <v>MASON CO-UNREGULATEDCOMMERCIAL RECYCLECDELOCC</v>
          </cell>
          <cell r="J3487" t="str">
            <v>CDELOCC</v>
          </cell>
          <cell r="K3487" t="str">
            <v>CARDBOARD DELIVERY</v>
          </cell>
          <cell r="S3487">
            <v>0</v>
          </cell>
          <cell r="T3487">
            <v>0</v>
          </cell>
          <cell r="U3487">
            <v>0</v>
          </cell>
          <cell r="V3487">
            <v>0</v>
          </cell>
          <cell r="W3487">
            <v>0</v>
          </cell>
          <cell r="X3487">
            <v>54</v>
          </cell>
          <cell r="Y3487">
            <v>0</v>
          </cell>
          <cell r="Z3487">
            <v>0</v>
          </cell>
          <cell r="AA3487">
            <v>0</v>
          </cell>
          <cell r="AB3487">
            <v>0</v>
          </cell>
          <cell r="AC3487">
            <v>0</v>
          </cell>
          <cell r="AD3487">
            <v>0</v>
          </cell>
        </row>
        <row r="3488">
          <cell r="B3488" t="str">
            <v>MASON CO-UNREGULATEDCOMMERCIAL RECYCLEDEL-REC</v>
          </cell>
          <cell r="J3488" t="str">
            <v>DEL-REC</v>
          </cell>
          <cell r="K3488" t="str">
            <v>DELIVER RECYCLE BIN</v>
          </cell>
          <cell r="S3488">
            <v>0</v>
          </cell>
          <cell r="T3488">
            <v>0</v>
          </cell>
          <cell r="U3488">
            <v>0</v>
          </cell>
          <cell r="V3488">
            <v>0</v>
          </cell>
          <cell r="W3488">
            <v>0</v>
          </cell>
          <cell r="X3488">
            <v>40</v>
          </cell>
          <cell r="Y3488">
            <v>0</v>
          </cell>
          <cell r="Z3488">
            <v>0</v>
          </cell>
          <cell r="AA3488">
            <v>0</v>
          </cell>
          <cell r="AB3488">
            <v>0</v>
          </cell>
          <cell r="AC3488">
            <v>0</v>
          </cell>
          <cell r="AD3488">
            <v>0</v>
          </cell>
        </row>
        <row r="3489">
          <cell r="B3489" t="str">
            <v>MASON CO-UNREGULATEDCOMMERCIAL RECYCLER2YDOCCOC</v>
          </cell>
          <cell r="J3489" t="str">
            <v>R2YDOCCOC</v>
          </cell>
          <cell r="K3489" t="str">
            <v>2YD OCC-ON CALL</v>
          </cell>
          <cell r="S3489">
            <v>0</v>
          </cell>
          <cell r="T3489">
            <v>0</v>
          </cell>
          <cell r="U3489">
            <v>0</v>
          </cell>
          <cell r="V3489">
            <v>0</v>
          </cell>
          <cell r="W3489">
            <v>0</v>
          </cell>
          <cell r="X3489">
            <v>252.56</v>
          </cell>
          <cell r="Y3489">
            <v>0</v>
          </cell>
          <cell r="Z3489">
            <v>0</v>
          </cell>
          <cell r="AA3489">
            <v>0</v>
          </cell>
          <cell r="AB3489">
            <v>0</v>
          </cell>
          <cell r="AC3489">
            <v>0</v>
          </cell>
          <cell r="AD3489">
            <v>0</v>
          </cell>
        </row>
        <row r="3490">
          <cell r="B3490" t="str">
            <v>MASON CO-UNREGULATEDCOMMERCIAL RECYCLERECYLOCK</v>
          </cell>
          <cell r="J3490" t="str">
            <v>RECYLOCK</v>
          </cell>
          <cell r="K3490" t="str">
            <v>LOCK/UNLOCK RECYCLING</v>
          </cell>
          <cell r="S3490">
            <v>0</v>
          </cell>
          <cell r="T3490">
            <v>0</v>
          </cell>
          <cell r="U3490">
            <v>0</v>
          </cell>
          <cell r="V3490">
            <v>0</v>
          </cell>
          <cell r="W3490">
            <v>0</v>
          </cell>
          <cell r="X3490">
            <v>10.119999999999999</v>
          </cell>
          <cell r="Y3490">
            <v>0</v>
          </cell>
          <cell r="Z3490">
            <v>0</v>
          </cell>
          <cell r="AA3490">
            <v>0</v>
          </cell>
          <cell r="AB3490">
            <v>0</v>
          </cell>
          <cell r="AC3490">
            <v>0</v>
          </cell>
          <cell r="AD3490">
            <v>0</v>
          </cell>
        </row>
        <row r="3491">
          <cell r="B3491" t="str">
            <v>MASON CO-UNREGULATEDCOMMERCIAL RECYCLEROLLOUTOCC</v>
          </cell>
          <cell r="J3491" t="str">
            <v>ROLLOUTOCC</v>
          </cell>
          <cell r="K3491" t="str">
            <v>ROLL OUT FEE - RECYCLE</v>
          </cell>
          <cell r="S3491">
            <v>0</v>
          </cell>
          <cell r="T3491">
            <v>0</v>
          </cell>
          <cell r="U3491">
            <v>0</v>
          </cell>
          <cell r="V3491">
            <v>0</v>
          </cell>
          <cell r="W3491">
            <v>0</v>
          </cell>
          <cell r="X3491">
            <v>320.39999999999998</v>
          </cell>
          <cell r="Y3491">
            <v>0</v>
          </cell>
          <cell r="Z3491">
            <v>0</v>
          </cell>
          <cell r="AA3491">
            <v>0</v>
          </cell>
          <cell r="AB3491">
            <v>0</v>
          </cell>
          <cell r="AC3491">
            <v>0</v>
          </cell>
          <cell r="AD3491">
            <v>0</v>
          </cell>
        </row>
        <row r="3492">
          <cell r="B3492" t="str">
            <v>MASON CO-UNREGULATEDCOMMERCIAL RECYCLEWLKNRECY</v>
          </cell>
          <cell r="J3492" t="str">
            <v>WLKNRECY</v>
          </cell>
          <cell r="K3492" t="str">
            <v>WALK IN RECYCLE</v>
          </cell>
          <cell r="S3492">
            <v>0</v>
          </cell>
          <cell r="T3492">
            <v>0</v>
          </cell>
          <cell r="U3492">
            <v>0</v>
          </cell>
          <cell r="V3492">
            <v>0</v>
          </cell>
          <cell r="W3492">
            <v>0</v>
          </cell>
          <cell r="X3492">
            <v>303.24</v>
          </cell>
          <cell r="Y3492">
            <v>0</v>
          </cell>
          <cell r="Z3492">
            <v>0</v>
          </cell>
          <cell r="AA3492">
            <v>0</v>
          </cell>
          <cell r="AB3492">
            <v>0</v>
          </cell>
          <cell r="AC3492">
            <v>0</v>
          </cell>
          <cell r="AD3492">
            <v>0</v>
          </cell>
        </row>
        <row r="3493">
          <cell r="B3493" t="str">
            <v>MASON CO-UNREGULATEDPAYMENTSCC-KOL</v>
          </cell>
          <cell r="J3493" t="str">
            <v>CC-KOL</v>
          </cell>
          <cell r="K3493" t="str">
            <v>ONLINE PAYMENT-CC</v>
          </cell>
          <cell r="S3493">
            <v>0</v>
          </cell>
          <cell r="T3493">
            <v>0</v>
          </cell>
          <cell r="U3493">
            <v>0</v>
          </cell>
          <cell r="V3493">
            <v>0</v>
          </cell>
          <cell r="W3493">
            <v>0</v>
          </cell>
          <cell r="X3493">
            <v>-5768.42</v>
          </cell>
          <cell r="Y3493">
            <v>0</v>
          </cell>
          <cell r="Z3493">
            <v>0</v>
          </cell>
          <cell r="AA3493">
            <v>0</v>
          </cell>
          <cell r="AB3493">
            <v>0</v>
          </cell>
          <cell r="AC3493">
            <v>0</v>
          </cell>
          <cell r="AD3493">
            <v>0</v>
          </cell>
        </row>
        <row r="3494">
          <cell r="B3494" t="str">
            <v>MASON CO-UNREGULATEDPAYMENTSCCREF-KOL</v>
          </cell>
          <cell r="J3494" t="str">
            <v>CCREF-KOL</v>
          </cell>
          <cell r="K3494" t="str">
            <v>CREDIT CARD REFUND</v>
          </cell>
          <cell r="S3494">
            <v>0</v>
          </cell>
          <cell r="T3494">
            <v>0</v>
          </cell>
          <cell r="U3494">
            <v>0</v>
          </cell>
          <cell r="V3494">
            <v>0</v>
          </cell>
          <cell r="W3494">
            <v>0</v>
          </cell>
          <cell r="X3494">
            <v>400.52</v>
          </cell>
          <cell r="Y3494">
            <v>0</v>
          </cell>
          <cell r="Z3494">
            <v>0</v>
          </cell>
          <cell r="AA3494">
            <v>0</v>
          </cell>
          <cell r="AB3494">
            <v>0</v>
          </cell>
          <cell r="AC3494">
            <v>0</v>
          </cell>
          <cell r="AD3494">
            <v>0</v>
          </cell>
        </row>
        <row r="3495">
          <cell r="B3495" t="str">
            <v>MASON CO-UNREGULATEDPAYMENTSPAY</v>
          </cell>
          <cell r="J3495" t="str">
            <v>PAY</v>
          </cell>
          <cell r="K3495" t="str">
            <v>PAYMENT-THANK YOU!</v>
          </cell>
          <cell r="S3495">
            <v>0</v>
          </cell>
          <cell r="T3495">
            <v>0</v>
          </cell>
          <cell r="U3495">
            <v>0</v>
          </cell>
          <cell r="V3495">
            <v>0</v>
          </cell>
          <cell r="W3495">
            <v>0</v>
          </cell>
          <cell r="X3495">
            <v>-9615.1</v>
          </cell>
          <cell r="Y3495">
            <v>0</v>
          </cell>
          <cell r="Z3495">
            <v>0</v>
          </cell>
          <cell r="AA3495">
            <v>0</v>
          </cell>
          <cell r="AB3495">
            <v>0</v>
          </cell>
          <cell r="AC3495">
            <v>0</v>
          </cell>
          <cell r="AD3495">
            <v>0</v>
          </cell>
        </row>
        <row r="3496">
          <cell r="B3496" t="str">
            <v>MASON CO-UNREGULATEDPAYMENTSPAY-CFREE</v>
          </cell>
          <cell r="J3496" t="str">
            <v>PAY-CFREE</v>
          </cell>
          <cell r="K3496" t="str">
            <v>PAYMENT-THANK YOU</v>
          </cell>
          <cell r="S3496">
            <v>0</v>
          </cell>
          <cell r="T3496">
            <v>0</v>
          </cell>
          <cell r="U3496">
            <v>0</v>
          </cell>
          <cell r="V3496">
            <v>0</v>
          </cell>
          <cell r="W3496">
            <v>0</v>
          </cell>
          <cell r="X3496">
            <v>-282.10000000000002</v>
          </cell>
          <cell r="Y3496">
            <v>0</v>
          </cell>
          <cell r="Z3496">
            <v>0</v>
          </cell>
          <cell r="AA3496">
            <v>0</v>
          </cell>
          <cell r="AB3496">
            <v>0</v>
          </cell>
          <cell r="AC3496">
            <v>0</v>
          </cell>
          <cell r="AD3496">
            <v>0</v>
          </cell>
        </row>
        <row r="3497">
          <cell r="B3497" t="str">
            <v>MASON CO-UNREGULATEDPAYMENTSPAY-KOL</v>
          </cell>
          <cell r="J3497" t="str">
            <v>PAY-KOL</v>
          </cell>
          <cell r="K3497" t="str">
            <v>PAYMENT-THANK YOU - OL</v>
          </cell>
          <cell r="S3497">
            <v>0</v>
          </cell>
          <cell r="T3497">
            <v>0</v>
          </cell>
          <cell r="U3497">
            <v>0</v>
          </cell>
          <cell r="V3497">
            <v>0</v>
          </cell>
          <cell r="W3497">
            <v>0</v>
          </cell>
          <cell r="X3497">
            <v>-2465.4899999999998</v>
          </cell>
          <cell r="Y3497">
            <v>0</v>
          </cell>
          <cell r="Z3497">
            <v>0</v>
          </cell>
          <cell r="AA3497">
            <v>0</v>
          </cell>
          <cell r="AB3497">
            <v>0</v>
          </cell>
          <cell r="AC3497">
            <v>0</v>
          </cell>
          <cell r="AD3497">
            <v>0</v>
          </cell>
        </row>
        <row r="3498">
          <cell r="B3498" t="str">
            <v>MASON CO-UNREGULATEDPAYMENTSPAY-NATL</v>
          </cell>
          <cell r="J3498" t="str">
            <v>PAY-NATL</v>
          </cell>
          <cell r="K3498" t="str">
            <v>PAYMENT THANK YOU</v>
          </cell>
          <cell r="S3498">
            <v>0</v>
          </cell>
          <cell r="T3498">
            <v>0</v>
          </cell>
          <cell r="U3498">
            <v>0</v>
          </cell>
          <cell r="V3498">
            <v>0</v>
          </cell>
          <cell r="W3498">
            <v>0</v>
          </cell>
          <cell r="X3498">
            <v>-255.19</v>
          </cell>
          <cell r="Y3498">
            <v>0</v>
          </cell>
          <cell r="Z3498">
            <v>0</v>
          </cell>
          <cell r="AA3498">
            <v>0</v>
          </cell>
          <cell r="AB3498">
            <v>0</v>
          </cell>
          <cell r="AC3498">
            <v>0</v>
          </cell>
          <cell r="AD3498">
            <v>0</v>
          </cell>
        </row>
        <row r="3499">
          <cell r="B3499" t="str">
            <v>MASON CO-UNREGULATEDPAYMENTSPAY-OAK</v>
          </cell>
          <cell r="J3499" t="str">
            <v>PAY-OAK</v>
          </cell>
          <cell r="K3499" t="str">
            <v>OAKLEAF PAYMENT</v>
          </cell>
          <cell r="S3499">
            <v>0</v>
          </cell>
          <cell r="T3499">
            <v>0</v>
          </cell>
          <cell r="U3499">
            <v>0</v>
          </cell>
          <cell r="V3499">
            <v>0</v>
          </cell>
          <cell r="W3499">
            <v>0</v>
          </cell>
          <cell r="X3499">
            <v>-200.1</v>
          </cell>
          <cell r="Y3499">
            <v>0</v>
          </cell>
          <cell r="Z3499">
            <v>0</v>
          </cell>
          <cell r="AA3499">
            <v>0</v>
          </cell>
          <cell r="AB3499">
            <v>0</v>
          </cell>
          <cell r="AC3499">
            <v>0</v>
          </cell>
          <cell r="AD3499">
            <v>0</v>
          </cell>
        </row>
        <row r="3500">
          <cell r="B3500" t="str">
            <v>MASON CO-UNREGULATEDPAYMENTSPAY-RPPS</v>
          </cell>
          <cell r="J3500" t="str">
            <v>PAY-RPPS</v>
          </cell>
          <cell r="K3500" t="str">
            <v>RPSS PAYMENT</v>
          </cell>
          <cell r="S3500">
            <v>0</v>
          </cell>
          <cell r="T3500">
            <v>0</v>
          </cell>
          <cell r="U3500">
            <v>0</v>
          </cell>
          <cell r="V3500">
            <v>0</v>
          </cell>
          <cell r="W3500">
            <v>0</v>
          </cell>
          <cell r="X3500">
            <v>-19.329999999999998</v>
          </cell>
          <cell r="Y3500">
            <v>0</v>
          </cell>
          <cell r="Z3500">
            <v>0</v>
          </cell>
          <cell r="AA3500">
            <v>0</v>
          </cell>
          <cell r="AB3500">
            <v>0</v>
          </cell>
          <cell r="AC3500">
            <v>0</v>
          </cell>
          <cell r="AD3500">
            <v>0</v>
          </cell>
        </row>
        <row r="3501">
          <cell r="B3501" t="str">
            <v>MASON CO-UNREGULATEDPAYMENTSPAYL</v>
          </cell>
          <cell r="J3501" t="str">
            <v>PAYL</v>
          </cell>
          <cell r="K3501" t="str">
            <v>PAYMENT-THANK YOU!</v>
          </cell>
          <cell r="S3501">
            <v>0</v>
          </cell>
          <cell r="T3501">
            <v>0</v>
          </cell>
          <cell r="U3501">
            <v>0</v>
          </cell>
          <cell r="V3501">
            <v>0</v>
          </cell>
          <cell r="W3501">
            <v>0</v>
          </cell>
          <cell r="X3501">
            <v>-20618.490000000002</v>
          </cell>
          <cell r="Y3501">
            <v>0</v>
          </cell>
          <cell r="Z3501">
            <v>0</v>
          </cell>
          <cell r="AA3501">
            <v>0</v>
          </cell>
          <cell r="AB3501">
            <v>0</v>
          </cell>
          <cell r="AC3501">
            <v>0</v>
          </cell>
          <cell r="AD3501">
            <v>0</v>
          </cell>
        </row>
        <row r="3502">
          <cell r="B3502" t="str">
            <v>MASON CO-UNREGULATEDROLLOFFROLID</v>
          </cell>
          <cell r="J3502" t="str">
            <v>ROLID</v>
          </cell>
          <cell r="K3502" t="str">
            <v>ROLL OFF-LID</v>
          </cell>
          <cell r="S3502">
            <v>0</v>
          </cell>
          <cell r="T3502">
            <v>0</v>
          </cell>
          <cell r="U3502">
            <v>0</v>
          </cell>
          <cell r="V3502">
            <v>0</v>
          </cell>
          <cell r="W3502">
            <v>0</v>
          </cell>
          <cell r="X3502">
            <v>68.44</v>
          </cell>
          <cell r="Y3502">
            <v>0</v>
          </cell>
          <cell r="Z3502">
            <v>0</v>
          </cell>
          <cell r="AA3502">
            <v>0</v>
          </cell>
          <cell r="AB3502">
            <v>0</v>
          </cell>
          <cell r="AC3502">
            <v>0</v>
          </cell>
          <cell r="AD3502">
            <v>0</v>
          </cell>
        </row>
        <row r="3503">
          <cell r="B3503" t="str">
            <v>MASON CO-UNREGULATEDROLLOFFROLIDRECY</v>
          </cell>
          <cell r="J3503" t="str">
            <v>ROLIDRECY</v>
          </cell>
          <cell r="K3503" t="str">
            <v>ROLL OFF LID-RECYCLE</v>
          </cell>
          <cell r="S3503">
            <v>0</v>
          </cell>
          <cell r="T3503">
            <v>0</v>
          </cell>
          <cell r="U3503">
            <v>0</v>
          </cell>
          <cell r="V3503">
            <v>0</v>
          </cell>
          <cell r="W3503">
            <v>0</v>
          </cell>
          <cell r="X3503">
            <v>87.36</v>
          </cell>
          <cell r="Y3503">
            <v>0</v>
          </cell>
          <cell r="Z3503">
            <v>0</v>
          </cell>
          <cell r="AA3503">
            <v>0</v>
          </cell>
          <cell r="AB3503">
            <v>0</v>
          </cell>
          <cell r="AC3503">
            <v>0</v>
          </cell>
          <cell r="AD3503">
            <v>0</v>
          </cell>
        </row>
        <row r="3504">
          <cell r="B3504" t="str">
            <v>MASON CO-UNREGULATEDROLLOFFRORENT10MRECY</v>
          </cell>
          <cell r="J3504" t="str">
            <v>RORENT10MRECY</v>
          </cell>
          <cell r="K3504" t="str">
            <v>ROLL OFF RENT MONTHLY-REC</v>
          </cell>
          <cell r="S3504">
            <v>0</v>
          </cell>
          <cell r="T3504">
            <v>0</v>
          </cell>
          <cell r="U3504">
            <v>0</v>
          </cell>
          <cell r="V3504">
            <v>0</v>
          </cell>
          <cell r="W3504">
            <v>0</v>
          </cell>
          <cell r="X3504">
            <v>83.93</v>
          </cell>
          <cell r="Y3504">
            <v>0</v>
          </cell>
          <cell r="Z3504">
            <v>0</v>
          </cell>
          <cell r="AA3504">
            <v>0</v>
          </cell>
          <cell r="AB3504">
            <v>0</v>
          </cell>
          <cell r="AC3504">
            <v>0</v>
          </cell>
          <cell r="AD3504">
            <v>0</v>
          </cell>
        </row>
        <row r="3505">
          <cell r="B3505" t="str">
            <v>MASON CO-UNREGULATEDROLLOFFRORENT20DRECY</v>
          </cell>
          <cell r="J3505" t="str">
            <v>RORENT20DRECY</v>
          </cell>
          <cell r="K3505" t="str">
            <v>ROLL OFF RENT DAILY-RECYL</v>
          </cell>
          <cell r="S3505">
            <v>0</v>
          </cell>
          <cell r="T3505">
            <v>0</v>
          </cell>
          <cell r="U3505">
            <v>0</v>
          </cell>
          <cell r="V3505">
            <v>0</v>
          </cell>
          <cell r="W3505">
            <v>0</v>
          </cell>
          <cell r="X3505">
            <v>510.85</v>
          </cell>
          <cell r="Y3505">
            <v>0</v>
          </cell>
          <cell r="Z3505">
            <v>0</v>
          </cell>
          <cell r="AA3505">
            <v>0</v>
          </cell>
          <cell r="AB3505">
            <v>0</v>
          </cell>
          <cell r="AC3505">
            <v>0</v>
          </cell>
          <cell r="AD3505">
            <v>0</v>
          </cell>
        </row>
        <row r="3506">
          <cell r="B3506" t="str">
            <v>MASON CO-UNREGULATEDROLLOFFRORENT20M</v>
          </cell>
          <cell r="J3506" t="str">
            <v>RORENT20M</v>
          </cell>
          <cell r="K3506" t="str">
            <v>20YD ROLL OFF-MNTHLY RENT</v>
          </cell>
          <cell r="S3506">
            <v>0</v>
          </cell>
          <cell r="T3506">
            <v>0</v>
          </cell>
          <cell r="U3506">
            <v>0</v>
          </cell>
          <cell r="V3506">
            <v>0</v>
          </cell>
          <cell r="W3506">
            <v>0</v>
          </cell>
          <cell r="X3506">
            <v>97.48</v>
          </cell>
          <cell r="Y3506">
            <v>0</v>
          </cell>
          <cell r="Z3506">
            <v>0</v>
          </cell>
          <cell r="AA3506">
            <v>0</v>
          </cell>
          <cell r="AB3506">
            <v>0</v>
          </cell>
          <cell r="AC3506">
            <v>0</v>
          </cell>
          <cell r="AD3506">
            <v>0</v>
          </cell>
        </row>
        <row r="3507">
          <cell r="B3507" t="str">
            <v>MASON CO-UNREGULATEDROLLOFFRORENT20MRECY</v>
          </cell>
          <cell r="J3507" t="str">
            <v>RORENT20MRECY</v>
          </cell>
          <cell r="K3507" t="str">
            <v>ROLL OFF RENT MONTHLY-REC</v>
          </cell>
          <cell r="S3507">
            <v>0</v>
          </cell>
          <cell r="T3507">
            <v>0</v>
          </cell>
          <cell r="U3507">
            <v>0</v>
          </cell>
          <cell r="V3507">
            <v>0</v>
          </cell>
          <cell r="W3507">
            <v>0</v>
          </cell>
          <cell r="X3507">
            <v>3417.22</v>
          </cell>
          <cell r="Y3507">
            <v>0</v>
          </cell>
          <cell r="Z3507">
            <v>0</v>
          </cell>
          <cell r="AA3507">
            <v>0</v>
          </cell>
          <cell r="AB3507">
            <v>0</v>
          </cell>
          <cell r="AC3507">
            <v>0</v>
          </cell>
          <cell r="AD3507">
            <v>0</v>
          </cell>
        </row>
        <row r="3508">
          <cell r="B3508" t="str">
            <v>MASON CO-UNREGULATEDROLLOFFRORENT40DRECY</v>
          </cell>
          <cell r="J3508" t="str">
            <v>RORENT40DRECY</v>
          </cell>
          <cell r="K3508" t="str">
            <v>ROLL OFF RENT DAILY-RECYL</v>
          </cell>
          <cell r="S3508">
            <v>0</v>
          </cell>
          <cell r="T3508">
            <v>0</v>
          </cell>
          <cell r="U3508">
            <v>0</v>
          </cell>
          <cell r="V3508">
            <v>0</v>
          </cell>
          <cell r="W3508">
            <v>0</v>
          </cell>
          <cell r="X3508">
            <v>28.38</v>
          </cell>
          <cell r="Y3508">
            <v>0</v>
          </cell>
          <cell r="Z3508">
            <v>0</v>
          </cell>
          <cell r="AA3508">
            <v>0</v>
          </cell>
          <cell r="AB3508">
            <v>0</v>
          </cell>
          <cell r="AC3508">
            <v>0</v>
          </cell>
          <cell r="AD3508">
            <v>0</v>
          </cell>
        </row>
        <row r="3509">
          <cell r="B3509" t="str">
            <v>MASON CO-UNREGULATEDROLLOFFRORENT40M</v>
          </cell>
          <cell r="J3509" t="str">
            <v>RORENT40M</v>
          </cell>
          <cell r="K3509" t="str">
            <v>40YD ROLL OFF-MNTHLY RENT</v>
          </cell>
          <cell r="S3509">
            <v>0</v>
          </cell>
          <cell r="T3509">
            <v>0</v>
          </cell>
          <cell r="U3509">
            <v>0</v>
          </cell>
          <cell r="V3509">
            <v>0</v>
          </cell>
          <cell r="W3509">
            <v>0</v>
          </cell>
          <cell r="X3509">
            <v>1325.92</v>
          </cell>
          <cell r="Y3509">
            <v>0</v>
          </cell>
          <cell r="Z3509">
            <v>0</v>
          </cell>
          <cell r="AA3509">
            <v>0</v>
          </cell>
          <cell r="AB3509">
            <v>0</v>
          </cell>
          <cell r="AC3509">
            <v>0</v>
          </cell>
          <cell r="AD3509">
            <v>0</v>
          </cell>
        </row>
        <row r="3510">
          <cell r="B3510" t="str">
            <v>MASON CO-UNREGULATEDROLLOFFBELFAIR</v>
          </cell>
          <cell r="J3510" t="str">
            <v>BELFAIR</v>
          </cell>
          <cell r="K3510" t="str">
            <v>BELFAIR TRANSFER BOX HAUL</v>
          </cell>
          <cell r="S3510">
            <v>0</v>
          </cell>
          <cell r="T3510">
            <v>0</v>
          </cell>
          <cell r="U3510">
            <v>0</v>
          </cell>
          <cell r="V3510">
            <v>0</v>
          </cell>
          <cell r="W3510">
            <v>0</v>
          </cell>
          <cell r="X3510">
            <v>3712.5</v>
          </cell>
          <cell r="Y3510">
            <v>0</v>
          </cell>
          <cell r="Z3510">
            <v>0</v>
          </cell>
          <cell r="AA3510">
            <v>0</v>
          </cell>
          <cell r="AB3510">
            <v>0</v>
          </cell>
          <cell r="AC3510">
            <v>0</v>
          </cell>
          <cell r="AD3510">
            <v>0</v>
          </cell>
        </row>
        <row r="3511">
          <cell r="B3511" t="str">
            <v>MASON CO-UNREGULATEDROLLOFFRECYHAUL</v>
          </cell>
          <cell r="J3511" t="str">
            <v>RECYHAUL</v>
          </cell>
          <cell r="K3511" t="str">
            <v>ROLL OFF RECYCLE HAUL</v>
          </cell>
          <cell r="S3511">
            <v>0</v>
          </cell>
          <cell r="T3511">
            <v>0</v>
          </cell>
          <cell r="U3511">
            <v>0</v>
          </cell>
          <cell r="V3511">
            <v>0</v>
          </cell>
          <cell r="W3511">
            <v>0</v>
          </cell>
          <cell r="X3511">
            <v>823.12</v>
          </cell>
          <cell r="Y3511">
            <v>0</v>
          </cell>
          <cell r="Z3511">
            <v>0</v>
          </cell>
          <cell r="AA3511">
            <v>0</v>
          </cell>
          <cell r="AB3511">
            <v>0</v>
          </cell>
          <cell r="AC3511">
            <v>0</v>
          </cell>
          <cell r="AD3511">
            <v>0</v>
          </cell>
        </row>
        <row r="3512">
          <cell r="B3512" t="str">
            <v>MASON CO-UNREGULATEDROLLOFFRODEL</v>
          </cell>
          <cell r="J3512" t="str">
            <v>RODEL</v>
          </cell>
          <cell r="K3512" t="str">
            <v>ROLL OFF-DELIVERY</v>
          </cell>
          <cell r="S3512">
            <v>0</v>
          </cell>
          <cell r="T3512">
            <v>0</v>
          </cell>
          <cell r="U3512">
            <v>0</v>
          </cell>
          <cell r="V3512">
            <v>0</v>
          </cell>
          <cell r="W3512">
            <v>0</v>
          </cell>
          <cell r="X3512">
            <v>1482.52</v>
          </cell>
          <cell r="Y3512">
            <v>0</v>
          </cell>
          <cell r="Z3512">
            <v>0</v>
          </cell>
          <cell r="AA3512">
            <v>0</v>
          </cell>
          <cell r="AB3512">
            <v>0</v>
          </cell>
          <cell r="AC3512">
            <v>0</v>
          </cell>
          <cell r="AD3512">
            <v>0</v>
          </cell>
        </row>
        <row r="3513">
          <cell r="B3513" t="str">
            <v>MASON CO-UNREGULATEDROLLOFFRODELRECY</v>
          </cell>
          <cell r="J3513" t="str">
            <v>RODELRECY</v>
          </cell>
          <cell r="K3513" t="str">
            <v>ROLL OFF DELIVER-RECYCLE</v>
          </cell>
          <cell r="S3513">
            <v>0</v>
          </cell>
          <cell r="T3513">
            <v>0</v>
          </cell>
          <cell r="U3513">
            <v>0</v>
          </cell>
          <cell r="V3513">
            <v>0</v>
          </cell>
          <cell r="W3513">
            <v>0</v>
          </cell>
          <cell r="X3513">
            <v>389.8</v>
          </cell>
          <cell r="Y3513">
            <v>0</v>
          </cell>
          <cell r="Z3513">
            <v>0</v>
          </cell>
          <cell r="AA3513">
            <v>0</v>
          </cell>
          <cell r="AB3513">
            <v>0</v>
          </cell>
          <cell r="AC3513">
            <v>0</v>
          </cell>
          <cell r="AD3513">
            <v>0</v>
          </cell>
        </row>
        <row r="3514">
          <cell r="B3514" t="str">
            <v>MASON CO-UNREGULATEDROLLOFFROHOUR</v>
          </cell>
          <cell r="J3514" t="str">
            <v>ROHOUR</v>
          </cell>
          <cell r="K3514" t="str">
            <v>ROLL OFF PER HOUR</v>
          </cell>
          <cell r="S3514">
            <v>0</v>
          </cell>
          <cell r="T3514">
            <v>0</v>
          </cell>
          <cell r="U3514">
            <v>0</v>
          </cell>
          <cell r="V3514">
            <v>0</v>
          </cell>
          <cell r="W3514">
            <v>0</v>
          </cell>
          <cell r="X3514">
            <v>149.44999999999999</v>
          </cell>
          <cell r="Y3514">
            <v>0</v>
          </cell>
          <cell r="Z3514">
            <v>0</v>
          </cell>
          <cell r="AA3514">
            <v>0</v>
          </cell>
          <cell r="AB3514">
            <v>0</v>
          </cell>
          <cell r="AC3514">
            <v>0</v>
          </cell>
          <cell r="AD3514">
            <v>0</v>
          </cell>
        </row>
        <row r="3515">
          <cell r="B3515" t="str">
            <v>MASON CO-UNREGULATEDROLLOFFROMILERECY</v>
          </cell>
          <cell r="J3515" t="str">
            <v>ROMILERECY</v>
          </cell>
          <cell r="K3515" t="str">
            <v>ROLL OFF MILEAGE RECYCLE</v>
          </cell>
          <cell r="S3515">
            <v>0</v>
          </cell>
          <cell r="T3515">
            <v>0</v>
          </cell>
          <cell r="U3515">
            <v>0</v>
          </cell>
          <cell r="V3515">
            <v>0</v>
          </cell>
          <cell r="W3515">
            <v>0</v>
          </cell>
          <cell r="X3515">
            <v>179.82</v>
          </cell>
          <cell r="Y3515">
            <v>0</v>
          </cell>
          <cell r="Z3515">
            <v>0</v>
          </cell>
          <cell r="AA3515">
            <v>0</v>
          </cell>
          <cell r="AB3515">
            <v>0</v>
          </cell>
          <cell r="AC3515">
            <v>0</v>
          </cell>
          <cell r="AD3515">
            <v>0</v>
          </cell>
        </row>
        <row r="3516">
          <cell r="B3516" t="str">
            <v>MASON CO-UNREGULATEDSTORAGESTORENT22</v>
          </cell>
          <cell r="J3516" t="str">
            <v>STORENT22</v>
          </cell>
          <cell r="K3516" t="str">
            <v>PORTABLE STORAGE RENT 22</v>
          </cell>
          <cell r="S3516">
            <v>0</v>
          </cell>
          <cell r="T3516">
            <v>0</v>
          </cell>
          <cell r="U3516">
            <v>0</v>
          </cell>
          <cell r="V3516">
            <v>0</v>
          </cell>
          <cell r="W3516">
            <v>0</v>
          </cell>
          <cell r="X3516">
            <v>391</v>
          </cell>
          <cell r="Y3516">
            <v>0</v>
          </cell>
          <cell r="Z3516">
            <v>0</v>
          </cell>
          <cell r="AA3516">
            <v>0</v>
          </cell>
          <cell r="AB3516">
            <v>0</v>
          </cell>
          <cell r="AC3516">
            <v>0</v>
          </cell>
          <cell r="AD3516">
            <v>0</v>
          </cell>
        </row>
        <row r="3517">
          <cell r="B3517" t="str">
            <v>MASON CO-UNREGULATEDSURCFUEL-COM MASON</v>
          </cell>
          <cell r="J3517" t="str">
            <v>FUEL-COM MASON</v>
          </cell>
          <cell r="K3517" t="str">
            <v>FUEL &amp; MATERIAL SURCHARGE</v>
          </cell>
          <cell r="S3517">
            <v>0</v>
          </cell>
          <cell r="T3517">
            <v>0</v>
          </cell>
          <cell r="U3517">
            <v>0</v>
          </cell>
          <cell r="V3517">
            <v>0</v>
          </cell>
          <cell r="W3517">
            <v>0</v>
          </cell>
          <cell r="X3517">
            <v>0</v>
          </cell>
          <cell r="Y3517">
            <v>0</v>
          </cell>
          <cell r="Z3517">
            <v>0</v>
          </cell>
          <cell r="AA3517">
            <v>0</v>
          </cell>
          <cell r="AB3517">
            <v>0</v>
          </cell>
          <cell r="AC3517">
            <v>0</v>
          </cell>
          <cell r="AD3517">
            <v>0</v>
          </cell>
        </row>
        <row r="3518">
          <cell r="B3518" t="str">
            <v>MASON CO-UNREGULATEDSURCFUEL-RECY MASON</v>
          </cell>
          <cell r="J3518" t="str">
            <v>FUEL-RECY MASON</v>
          </cell>
          <cell r="K3518" t="str">
            <v>FUEL &amp; MATERIAL SURCHARGE</v>
          </cell>
          <cell r="S3518">
            <v>0</v>
          </cell>
          <cell r="T3518">
            <v>0</v>
          </cell>
          <cell r="U3518">
            <v>0</v>
          </cell>
          <cell r="V3518">
            <v>0</v>
          </cell>
          <cell r="W3518">
            <v>0</v>
          </cell>
          <cell r="X3518">
            <v>0</v>
          </cell>
          <cell r="Y3518">
            <v>0</v>
          </cell>
          <cell r="Z3518">
            <v>0</v>
          </cell>
          <cell r="AA3518">
            <v>0</v>
          </cell>
          <cell r="AB3518">
            <v>0</v>
          </cell>
          <cell r="AC3518">
            <v>0</v>
          </cell>
          <cell r="AD3518">
            <v>0</v>
          </cell>
        </row>
        <row r="3519">
          <cell r="B3519" t="str">
            <v>MASON CO-UNREGULATEDSURCFUEL-RECY MASON</v>
          </cell>
          <cell r="J3519" t="str">
            <v>FUEL-RECY MASON</v>
          </cell>
          <cell r="K3519" t="str">
            <v>FUEL &amp; MATERIAL SURCHARGE</v>
          </cell>
          <cell r="S3519">
            <v>0</v>
          </cell>
          <cell r="T3519">
            <v>0</v>
          </cell>
          <cell r="U3519">
            <v>0</v>
          </cell>
          <cell r="V3519">
            <v>0</v>
          </cell>
          <cell r="W3519">
            <v>0</v>
          </cell>
          <cell r="X3519">
            <v>0</v>
          </cell>
          <cell r="Y3519">
            <v>0</v>
          </cell>
          <cell r="Z3519">
            <v>0</v>
          </cell>
          <cell r="AA3519">
            <v>0</v>
          </cell>
          <cell r="AB3519">
            <v>0</v>
          </cell>
          <cell r="AC3519">
            <v>0</v>
          </cell>
          <cell r="AD3519">
            <v>0</v>
          </cell>
        </row>
        <row r="3520">
          <cell r="B3520" t="str">
            <v>MASON CO-UNREGULATEDSURCFUEL-RO MASON</v>
          </cell>
          <cell r="J3520" t="str">
            <v>FUEL-RO MASON</v>
          </cell>
          <cell r="K3520" t="str">
            <v>FUEL &amp; MATERIAL SURCHARGE</v>
          </cell>
          <cell r="S3520">
            <v>0</v>
          </cell>
          <cell r="T3520">
            <v>0</v>
          </cell>
          <cell r="U3520">
            <v>0</v>
          </cell>
          <cell r="V3520">
            <v>0</v>
          </cell>
          <cell r="W3520">
            <v>0</v>
          </cell>
          <cell r="X3520">
            <v>0</v>
          </cell>
          <cell r="Y3520">
            <v>0</v>
          </cell>
          <cell r="Z3520">
            <v>0</v>
          </cell>
          <cell r="AA3520">
            <v>0</v>
          </cell>
          <cell r="AB3520">
            <v>0</v>
          </cell>
          <cell r="AC3520">
            <v>0</v>
          </cell>
          <cell r="AD3520">
            <v>0</v>
          </cell>
        </row>
        <row r="3521">
          <cell r="B3521" t="str">
            <v>MASON CO-UNREGULATEDSURCFUEL-RECY MASON</v>
          </cell>
          <cell r="J3521" t="str">
            <v>FUEL-RECY MASON</v>
          </cell>
          <cell r="K3521" t="str">
            <v>FUEL &amp; MATERIAL SURCHARGE</v>
          </cell>
          <cell r="S3521">
            <v>0</v>
          </cell>
          <cell r="T3521">
            <v>0</v>
          </cell>
          <cell r="U3521">
            <v>0</v>
          </cell>
          <cell r="V3521">
            <v>0</v>
          </cell>
          <cell r="W3521">
            <v>0</v>
          </cell>
          <cell r="X3521">
            <v>0</v>
          </cell>
          <cell r="Y3521">
            <v>0</v>
          </cell>
          <cell r="Z3521">
            <v>0</v>
          </cell>
          <cell r="AA3521">
            <v>0</v>
          </cell>
          <cell r="AB3521">
            <v>0</v>
          </cell>
          <cell r="AC3521">
            <v>0</v>
          </cell>
          <cell r="AD3521">
            <v>0</v>
          </cell>
        </row>
        <row r="3522">
          <cell r="B3522" t="str">
            <v>MASON CO-UNREGULATEDSURCFUEL-RO MASON</v>
          </cell>
          <cell r="J3522" t="str">
            <v>FUEL-RO MASON</v>
          </cell>
          <cell r="K3522" t="str">
            <v>FUEL &amp; MATERIAL SURCHARGE</v>
          </cell>
          <cell r="S3522">
            <v>0</v>
          </cell>
          <cell r="T3522">
            <v>0</v>
          </cell>
          <cell r="U3522">
            <v>0</v>
          </cell>
          <cell r="V3522">
            <v>0</v>
          </cell>
          <cell r="W3522">
            <v>0</v>
          </cell>
          <cell r="X3522">
            <v>0</v>
          </cell>
          <cell r="Y3522">
            <v>0</v>
          </cell>
          <cell r="Z3522">
            <v>0</v>
          </cell>
          <cell r="AA3522">
            <v>0</v>
          </cell>
          <cell r="AB3522">
            <v>0</v>
          </cell>
          <cell r="AC3522">
            <v>0</v>
          </cell>
          <cell r="AD3522">
            <v>0</v>
          </cell>
        </row>
        <row r="3523">
          <cell r="B3523" t="str">
            <v>MASON CO-UNREGULATEDTAXESREF</v>
          </cell>
          <cell r="J3523" t="str">
            <v>REF</v>
          </cell>
          <cell r="K3523" t="str">
            <v>3.6% WA Refuse Tax</v>
          </cell>
          <cell r="S3523">
            <v>0</v>
          </cell>
          <cell r="T3523">
            <v>0</v>
          </cell>
          <cell r="U3523">
            <v>0</v>
          </cell>
          <cell r="V3523">
            <v>0</v>
          </cell>
          <cell r="W3523">
            <v>0</v>
          </cell>
          <cell r="X3523">
            <v>0.69</v>
          </cell>
          <cell r="Y3523">
            <v>0</v>
          </cell>
          <cell r="Z3523">
            <v>0</v>
          </cell>
          <cell r="AA3523">
            <v>0</v>
          </cell>
          <cell r="AB3523">
            <v>0</v>
          </cell>
          <cell r="AC3523">
            <v>0</v>
          </cell>
          <cell r="AD3523">
            <v>0</v>
          </cell>
        </row>
        <row r="3524">
          <cell r="B3524" t="str">
            <v>MASON CO-UNREGULATEDTAXESSALES TAX</v>
          </cell>
          <cell r="J3524" t="str">
            <v>SALES TAX</v>
          </cell>
          <cell r="K3524" t="str">
            <v>8.5% Sales Tax</v>
          </cell>
          <cell r="S3524">
            <v>0</v>
          </cell>
          <cell r="T3524">
            <v>0</v>
          </cell>
          <cell r="U3524">
            <v>0</v>
          </cell>
          <cell r="V3524">
            <v>0</v>
          </cell>
          <cell r="W3524">
            <v>0</v>
          </cell>
          <cell r="X3524">
            <v>12.89</v>
          </cell>
          <cell r="Y3524">
            <v>0</v>
          </cell>
          <cell r="Z3524">
            <v>0</v>
          </cell>
          <cell r="AA3524">
            <v>0</v>
          </cell>
          <cell r="AB3524">
            <v>0</v>
          </cell>
          <cell r="AC3524">
            <v>0</v>
          </cell>
          <cell r="AD3524">
            <v>0</v>
          </cell>
        </row>
        <row r="3525">
          <cell r="B3525" t="str">
            <v>MASON CO-UNREGULATEDTAXESREF</v>
          </cell>
          <cell r="J3525" t="str">
            <v>REF</v>
          </cell>
          <cell r="K3525" t="str">
            <v>3.6% WA Refuse Tax</v>
          </cell>
          <cell r="S3525">
            <v>0</v>
          </cell>
          <cell r="T3525">
            <v>0</v>
          </cell>
          <cell r="U3525">
            <v>0</v>
          </cell>
          <cell r="V3525">
            <v>0</v>
          </cell>
          <cell r="W3525">
            <v>0</v>
          </cell>
          <cell r="X3525">
            <v>5.38</v>
          </cell>
          <cell r="Y3525">
            <v>0</v>
          </cell>
          <cell r="Z3525">
            <v>0</v>
          </cell>
          <cell r="AA3525">
            <v>0</v>
          </cell>
          <cell r="AB3525">
            <v>0</v>
          </cell>
          <cell r="AC3525">
            <v>0</v>
          </cell>
          <cell r="AD3525">
            <v>0</v>
          </cell>
        </row>
        <row r="3526">
          <cell r="B3526" t="str">
            <v>MASON CO-UNREGULATEDTAXESSALES TAX</v>
          </cell>
          <cell r="J3526" t="str">
            <v>SALES TAX</v>
          </cell>
          <cell r="K3526" t="str">
            <v>8.5% Sales Tax</v>
          </cell>
          <cell r="S3526">
            <v>0</v>
          </cell>
          <cell r="T3526">
            <v>0</v>
          </cell>
          <cell r="U3526">
            <v>0</v>
          </cell>
          <cell r="V3526">
            <v>0</v>
          </cell>
          <cell r="W3526">
            <v>0</v>
          </cell>
          <cell r="X3526">
            <v>126.03</v>
          </cell>
          <cell r="Y3526">
            <v>0</v>
          </cell>
          <cell r="Z3526">
            <v>0</v>
          </cell>
          <cell r="AA3526">
            <v>0</v>
          </cell>
          <cell r="AB3526">
            <v>0</v>
          </cell>
          <cell r="AC3526">
            <v>0</v>
          </cell>
          <cell r="AD3526">
            <v>0</v>
          </cell>
        </row>
        <row r="3527">
          <cell r="B3527" t="str">
            <v>MASON CO-UNREGULATEDTAXESSALES TAX</v>
          </cell>
          <cell r="J3527" t="str">
            <v>SALES TAX</v>
          </cell>
          <cell r="K3527" t="str">
            <v>8.5% Sales Tax</v>
          </cell>
          <cell r="S3527">
            <v>0</v>
          </cell>
          <cell r="T3527">
            <v>0</v>
          </cell>
          <cell r="U3527">
            <v>0</v>
          </cell>
          <cell r="V3527">
            <v>0</v>
          </cell>
          <cell r="W3527">
            <v>0</v>
          </cell>
          <cell r="X3527">
            <v>218.67</v>
          </cell>
          <cell r="Y3527">
            <v>0</v>
          </cell>
          <cell r="Z3527">
            <v>0</v>
          </cell>
          <cell r="AA3527">
            <v>0</v>
          </cell>
          <cell r="AB3527">
            <v>0</v>
          </cell>
          <cell r="AC3527">
            <v>0</v>
          </cell>
          <cell r="AD3527">
            <v>0</v>
          </cell>
        </row>
        <row r="3528">
          <cell r="B3528" t="str">
            <v>CITY OF SHELTON-CONTRACTACCOUNTING ADJUSTMENTSFINCHG</v>
          </cell>
          <cell r="J3528" t="str">
            <v>FINCHG</v>
          </cell>
          <cell r="K3528" t="str">
            <v>LATE FEE</v>
          </cell>
          <cell r="S3528">
            <v>0</v>
          </cell>
          <cell r="T3528">
            <v>0</v>
          </cell>
          <cell r="U3528">
            <v>0</v>
          </cell>
          <cell r="V3528">
            <v>0</v>
          </cell>
          <cell r="W3528">
            <v>0</v>
          </cell>
          <cell r="X3528">
            <v>0</v>
          </cell>
          <cell r="Y3528">
            <v>886.02</v>
          </cell>
          <cell r="Z3528">
            <v>0</v>
          </cell>
          <cell r="AA3528">
            <v>0</v>
          </cell>
          <cell r="AB3528">
            <v>0</v>
          </cell>
          <cell r="AC3528">
            <v>0</v>
          </cell>
          <cell r="AD3528">
            <v>0</v>
          </cell>
        </row>
        <row r="3529">
          <cell r="B3529" t="str">
            <v>CITY OF SHELTON-CONTRACTACCOUNTING ADJUSTMENTSFINCHG</v>
          </cell>
          <cell r="J3529" t="str">
            <v>FINCHG</v>
          </cell>
          <cell r="K3529" t="str">
            <v>LATE FEE</v>
          </cell>
          <cell r="S3529">
            <v>0</v>
          </cell>
          <cell r="T3529">
            <v>0</v>
          </cell>
          <cell r="U3529">
            <v>0</v>
          </cell>
          <cell r="V3529">
            <v>0</v>
          </cell>
          <cell r="W3529">
            <v>0</v>
          </cell>
          <cell r="X3529">
            <v>0</v>
          </cell>
          <cell r="Y3529">
            <v>-4.25</v>
          </cell>
          <cell r="Z3529">
            <v>0</v>
          </cell>
          <cell r="AA3529">
            <v>0</v>
          </cell>
          <cell r="AB3529">
            <v>0</v>
          </cell>
          <cell r="AC3529">
            <v>0</v>
          </cell>
          <cell r="AD3529">
            <v>0</v>
          </cell>
        </row>
        <row r="3530">
          <cell r="B3530" t="str">
            <v>CITY OF SHELTON-CONTRACTACCOUNTING ADJUSTMENTSMM</v>
          </cell>
          <cell r="J3530" t="str">
            <v>MM</v>
          </cell>
          <cell r="K3530" t="str">
            <v>MOVE MONEY</v>
          </cell>
          <cell r="S3530">
            <v>0</v>
          </cell>
          <cell r="T3530">
            <v>0</v>
          </cell>
          <cell r="U3530">
            <v>0</v>
          </cell>
          <cell r="V3530">
            <v>0</v>
          </cell>
          <cell r="W3530">
            <v>0</v>
          </cell>
          <cell r="X3530">
            <v>0</v>
          </cell>
          <cell r="Y3530">
            <v>83.69</v>
          </cell>
          <cell r="Z3530">
            <v>0</v>
          </cell>
          <cell r="AA3530">
            <v>0</v>
          </cell>
          <cell r="AB3530">
            <v>0</v>
          </cell>
          <cell r="AC3530">
            <v>0</v>
          </cell>
          <cell r="AD3530">
            <v>0</v>
          </cell>
        </row>
        <row r="3531">
          <cell r="B3531" t="str">
            <v>CITY OF SHELTON-CONTRACTACCOUNTING ADJUSTMENTSNSF FEES</v>
          </cell>
          <cell r="J3531" t="str">
            <v>NSF FEES</v>
          </cell>
          <cell r="K3531" t="str">
            <v>RETURNED CHECK FEE</v>
          </cell>
          <cell r="S3531">
            <v>0</v>
          </cell>
          <cell r="T3531">
            <v>0</v>
          </cell>
          <cell r="U3531">
            <v>0</v>
          </cell>
          <cell r="V3531">
            <v>0</v>
          </cell>
          <cell r="W3531">
            <v>0</v>
          </cell>
          <cell r="X3531">
            <v>0</v>
          </cell>
          <cell r="Y3531">
            <v>50</v>
          </cell>
          <cell r="Z3531">
            <v>0</v>
          </cell>
          <cell r="AA3531">
            <v>0</v>
          </cell>
          <cell r="AB3531">
            <v>0</v>
          </cell>
          <cell r="AC3531">
            <v>0</v>
          </cell>
          <cell r="AD3531">
            <v>0</v>
          </cell>
        </row>
        <row r="3532">
          <cell r="B3532" t="str">
            <v>CITY OF SHELTON-CONTRACTACCOUNTING ADJUSTMENTSREFUND</v>
          </cell>
          <cell r="J3532" t="str">
            <v>REFUND</v>
          </cell>
          <cell r="K3532" t="str">
            <v>REFUND</v>
          </cell>
          <cell r="S3532">
            <v>0</v>
          </cell>
          <cell r="T3532">
            <v>0</v>
          </cell>
          <cell r="U3532">
            <v>0</v>
          </cell>
          <cell r="V3532">
            <v>0</v>
          </cell>
          <cell r="W3532">
            <v>0</v>
          </cell>
          <cell r="X3532">
            <v>0</v>
          </cell>
          <cell r="Y3532">
            <v>26.96</v>
          </cell>
          <cell r="Z3532">
            <v>0</v>
          </cell>
          <cell r="AA3532">
            <v>0</v>
          </cell>
          <cell r="AB3532">
            <v>0</v>
          </cell>
          <cell r="AC3532">
            <v>0</v>
          </cell>
          <cell r="AD3532">
            <v>0</v>
          </cell>
        </row>
        <row r="3533">
          <cell r="B3533" t="str">
            <v>CITY OF SHELTON-CONTRACTACCOUNTING ADJUSTMENTSRETCK</v>
          </cell>
          <cell r="J3533" t="str">
            <v>RETCK</v>
          </cell>
          <cell r="K3533" t="str">
            <v>RETURNED CHECK</v>
          </cell>
          <cell r="S3533">
            <v>0</v>
          </cell>
          <cell r="T3533">
            <v>0</v>
          </cell>
          <cell r="U3533">
            <v>0</v>
          </cell>
          <cell r="V3533">
            <v>0</v>
          </cell>
          <cell r="W3533">
            <v>0</v>
          </cell>
          <cell r="X3533">
            <v>0</v>
          </cell>
          <cell r="Y3533">
            <v>36.43</v>
          </cell>
          <cell r="Z3533">
            <v>0</v>
          </cell>
          <cell r="AA3533">
            <v>0</v>
          </cell>
          <cell r="AB3533">
            <v>0</v>
          </cell>
          <cell r="AC3533">
            <v>0</v>
          </cell>
          <cell r="AD3533">
            <v>0</v>
          </cell>
        </row>
        <row r="3534">
          <cell r="B3534" t="str">
            <v>CITY OF SHELTON-CONTRACTCOMMERCIAL  FRONTLOADLOOSE-COMM</v>
          </cell>
          <cell r="J3534" t="str">
            <v>LOOSE-COMM</v>
          </cell>
          <cell r="K3534" t="str">
            <v>LOOSE MATERIAL - COMM</v>
          </cell>
          <cell r="S3534">
            <v>0</v>
          </cell>
          <cell r="T3534">
            <v>0</v>
          </cell>
          <cell r="U3534">
            <v>0</v>
          </cell>
          <cell r="V3534">
            <v>0</v>
          </cell>
          <cell r="W3534">
            <v>0</v>
          </cell>
          <cell r="X3534">
            <v>0</v>
          </cell>
          <cell r="Y3534">
            <v>394.45</v>
          </cell>
          <cell r="Z3534">
            <v>0</v>
          </cell>
          <cell r="AA3534">
            <v>0</v>
          </cell>
          <cell r="AB3534">
            <v>0</v>
          </cell>
          <cell r="AC3534">
            <v>0</v>
          </cell>
          <cell r="AD3534">
            <v>0</v>
          </cell>
        </row>
        <row r="3535">
          <cell r="B3535" t="str">
            <v>CITY OF SHELTON-CONTRACTCOMMERCIAL - REARLOAD300CW1</v>
          </cell>
          <cell r="J3535" t="str">
            <v>300CW1</v>
          </cell>
          <cell r="K3535" t="str">
            <v>1-300 GL CART WEEKLY SVC</v>
          </cell>
          <cell r="S3535">
            <v>0</v>
          </cell>
          <cell r="T3535">
            <v>0</v>
          </cell>
          <cell r="U3535">
            <v>0</v>
          </cell>
          <cell r="V3535">
            <v>0</v>
          </cell>
          <cell r="W3535">
            <v>0</v>
          </cell>
          <cell r="X3535">
            <v>0</v>
          </cell>
          <cell r="Y3535">
            <v>36324.36</v>
          </cell>
          <cell r="Z3535">
            <v>0</v>
          </cell>
          <cell r="AA3535">
            <v>0</v>
          </cell>
          <cell r="AB3535">
            <v>0</v>
          </cell>
          <cell r="AC3535">
            <v>0</v>
          </cell>
          <cell r="AD3535">
            <v>0</v>
          </cell>
        </row>
        <row r="3536">
          <cell r="B3536" t="str">
            <v>CITY OF SHELTON-CONTRACTCOMMERCIAL - REARLOAD64CW1</v>
          </cell>
          <cell r="J3536" t="str">
            <v>64CW1</v>
          </cell>
          <cell r="K3536" t="str">
            <v>1-64 GL CART WEEKLY SVC</v>
          </cell>
          <cell r="S3536">
            <v>0</v>
          </cell>
          <cell r="T3536">
            <v>0</v>
          </cell>
          <cell r="U3536">
            <v>0</v>
          </cell>
          <cell r="V3536">
            <v>0</v>
          </cell>
          <cell r="W3536">
            <v>0</v>
          </cell>
          <cell r="X3536">
            <v>0</v>
          </cell>
          <cell r="Y3536">
            <v>1325.63</v>
          </cell>
          <cell r="Z3536">
            <v>0</v>
          </cell>
          <cell r="AA3536">
            <v>0</v>
          </cell>
          <cell r="AB3536">
            <v>0</v>
          </cell>
          <cell r="AC3536">
            <v>0</v>
          </cell>
          <cell r="AD3536">
            <v>0</v>
          </cell>
        </row>
        <row r="3537">
          <cell r="B3537" t="str">
            <v>CITY OF SHELTON-CONTRACTCOMMERCIAL - REARLOAD96CW1</v>
          </cell>
          <cell r="J3537" t="str">
            <v>96CW1</v>
          </cell>
          <cell r="K3537" t="str">
            <v>1-96 GL CART WEEKLY SVC</v>
          </cell>
          <cell r="S3537">
            <v>0</v>
          </cell>
          <cell r="T3537">
            <v>0</v>
          </cell>
          <cell r="U3537">
            <v>0</v>
          </cell>
          <cell r="V3537">
            <v>0</v>
          </cell>
          <cell r="W3537">
            <v>0</v>
          </cell>
          <cell r="X3537">
            <v>0</v>
          </cell>
          <cell r="Y3537">
            <v>3353.31</v>
          </cell>
          <cell r="Z3537">
            <v>0</v>
          </cell>
          <cell r="AA3537">
            <v>0</v>
          </cell>
          <cell r="AB3537">
            <v>0</v>
          </cell>
          <cell r="AC3537">
            <v>0</v>
          </cell>
          <cell r="AD3537">
            <v>0</v>
          </cell>
        </row>
        <row r="3538">
          <cell r="B3538" t="str">
            <v>CITY OF SHELTON-CONTRACTCOMMERCIAL - REARLOADSL096.0GEO001CGW</v>
          </cell>
          <cell r="J3538" t="str">
            <v>SL096.0GEO001CGW</v>
          </cell>
          <cell r="K3538" t="str">
            <v>96 GL EOW COM GREENWASTE</v>
          </cell>
          <cell r="S3538">
            <v>0</v>
          </cell>
          <cell r="T3538">
            <v>0</v>
          </cell>
          <cell r="U3538">
            <v>0</v>
          </cell>
          <cell r="V3538">
            <v>0</v>
          </cell>
          <cell r="W3538">
            <v>0</v>
          </cell>
          <cell r="X3538">
            <v>0</v>
          </cell>
          <cell r="Y3538">
            <v>104.75</v>
          </cell>
          <cell r="Z3538">
            <v>0</v>
          </cell>
          <cell r="AA3538">
            <v>0</v>
          </cell>
          <cell r="AB3538">
            <v>0</v>
          </cell>
          <cell r="AC3538">
            <v>0</v>
          </cell>
          <cell r="AD3538">
            <v>0</v>
          </cell>
        </row>
        <row r="3539">
          <cell r="B3539" t="str">
            <v>CITY OF SHELTON-CONTRACTCOMMERCIAL - REARLOADUNLOCKREF</v>
          </cell>
          <cell r="J3539" t="str">
            <v>UNLOCKREF</v>
          </cell>
          <cell r="K3539" t="str">
            <v>UNLOCK / UNLATCH REFUSE</v>
          </cell>
          <cell r="S3539">
            <v>0</v>
          </cell>
          <cell r="T3539">
            <v>0</v>
          </cell>
          <cell r="U3539">
            <v>0</v>
          </cell>
          <cell r="V3539">
            <v>0</v>
          </cell>
          <cell r="W3539">
            <v>0</v>
          </cell>
          <cell r="X3539">
            <v>0</v>
          </cell>
          <cell r="Y3539">
            <v>346.43</v>
          </cell>
          <cell r="Z3539">
            <v>0</v>
          </cell>
          <cell r="AA3539">
            <v>0</v>
          </cell>
          <cell r="AB3539">
            <v>0</v>
          </cell>
          <cell r="AC3539">
            <v>0</v>
          </cell>
          <cell r="AD3539">
            <v>0</v>
          </cell>
        </row>
        <row r="3540">
          <cell r="B3540" t="str">
            <v>CITY OF SHELTON-CONTRACTCOMMERCIAL - REARLOADEP300-COM</v>
          </cell>
          <cell r="J3540" t="str">
            <v>EP300-COM</v>
          </cell>
          <cell r="K3540" t="str">
            <v>EXTRA PICKUP 300 GL - COM</v>
          </cell>
          <cell r="S3540">
            <v>0</v>
          </cell>
          <cell r="T3540">
            <v>0</v>
          </cell>
          <cell r="U3540">
            <v>0</v>
          </cell>
          <cell r="V3540">
            <v>0</v>
          </cell>
          <cell r="W3540">
            <v>0</v>
          </cell>
          <cell r="X3540">
            <v>0</v>
          </cell>
          <cell r="Y3540">
            <v>150.30000000000001</v>
          </cell>
          <cell r="Z3540">
            <v>0</v>
          </cell>
          <cell r="AA3540">
            <v>0</v>
          </cell>
          <cell r="AB3540">
            <v>0</v>
          </cell>
          <cell r="AC3540">
            <v>0</v>
          </cell>
          <cell r="AD3540">
            <v>0</v>
          </cell>
        </row>
        <row r="3541">
          <cell r="B3541" t="str">
            <v>CITY OF SHELTON-CONTRACTCOMMERCIAL - REARLOADEP64-COM</v>
          </cell>
          <cell r="J3541" t="str">
            <v>EP64-COM</v>
          </cell>
          <cell r="K3541" t="str">
            <v>EXTRA PICKUP 64 GL - COM</v>
          </cell>
          <cell r="S3541">
            <v>0</v>
          </cell>
          <cell r="T3541">
            <v>0</v>
          </cell>
          <cell r="U3541">
            <v>0</v>
          </cell>
          <cell r="V3541">
            <v>0</v>
          </cell>
          <cell r="W3541">
            <v>0</v>
          </cell>
          <cell r="X3541">
            <v>0</v>
          </cell>
          <cell r="Y3541">
            <v>350.7</v>
          </cell>
          <cell r="Z3541">
            <v>0</v>
          </cell>
          <cell r="AA3541">
            <v>0</v>
          </cell>
          <cell r="AB3541">
            <v>0</v>
          </cell>
          <cell r="AC3541">
            <v>0</v>
          </cell>
          <cell r="AD3541">
            <v>0</v>
          </cell>
        </row>
        <row r="3542">
          <cell r="B3542" t="str">
            <v>CITY OF SHELTON-CONTRACTCOMMERCIAL - REARLOADEP96-COM</v>
          </cell>
          <cell r="J3542" t="str">
            <v>EP96-COM</v>
          </cell>
          <cell r="K3542" t="str">
            <v>EXTRA PICKUP 96 GL - COM</v>
          </cell>
          <cell r="S3542">
            <v>0</v>
          </cell>
          <cell r="T3542">
            <v>0</v>
          </cell>
          <cell r="U3542">
            <v>0</v>
          </cell>
          <cell r="V3542">
            <v>0</v>
          </cell>
          <cell r="W3542">
            <v>0</v>
          </cell>
          <cell r="X3542">
            <v>0</v>
          </cell>
          <cell r="Y3542">
            <v>226.1</v>
          </cell>
          <cell r="Z3542">
            <v>0</v>
          </cell>
          <cell r="AA3542">
            <v>0</v>
          </cell>
          <cell r="AB3542">
            <v>0</v>
          </cell>
          <cell r="AC3542">
            <v>0</v>
          </cell>
          <cell r="AD3542">
            <v>0</v>
          </cell>
        </row>
        <row r="3543">
          <cell r="B3543" t="str">
            <v>CITY OF SHELTON-CONTRACTCOMMERCIAL - REARLOADROLLOUTOC</v>
          </cell>
          <cell r="J3543" t="str">
            <v>ROLLOUTOC</v>
          </cell>
          <cell r="K3543" t="str">
            <v>ROLL OUT</v>
          </cell>
          <cell r="S3543">
            <v>0</v>
          </cell>
          <cell r="T3543">
            <v>0</v>
          </cell>
          <cell r="U3543">
            <v>0</v>
          </cell>
          <cell r="V3543">
            <v>0</v>
          </cell>
          <cell r="W3543">
            <v>0</v>
          </cell>
          <cell r="X3543">
            <v>0</v>
          </cell>
          <cell r="Y3543">
            <v>20.58</v>
          </cell>
          <cell r="Z3543">
            <v>0</v>
          </cell>
          <cell r="AA3543">
            <v>0</v>
          </cell>
          <cell r="AB3543">
            <v>0</v>
          </cell>
          <cell r="AC3543">
            <v>0</v>
          </cell>
          <cell r="AD3543">
            <v>0</v>
          </cell>
        </row>
        <row r="3544">
          <cell r="B3544" t="str">
            <v>CITY OF SHELTON-CONTRACTCOMMERCIAL - REARLOADUNLOCKREF</v>
          </cell>
          <cell r="J3544" t="str">
            <v>UNLOCKREF</v>
          </cell>
          <cell r="K3544" t="str">
            <v>UNLOCK / UNLATCH REFUSE</v>
          </cell>
          <cell r="S3544">
            <v>0</v>
          </cell>
          <cell r="T3544">
            <v>0</v>
          </cell>
          <cell r="U3544">
            <v>0</v>
          </cell>
          <cell r="V3544">
            <v>0</v>
          </cell>
          <cell r="W3544">
            <v>0</v>
          </cell>
          <cell r="X3544">
            <v>0</v>
          </cell>
          <cell r="Y3544">
            <v>17.149999999999999</v>
          </cell>
          <cell r="Z3544">
            <v>0</v>
          </cell>
          <cell r="AA3544">
            <v>0</v>
          </cell>
          <cell r="AB3544">
            <v>0</v>
          </cell>
          <cell r="AC3544">
            <v>0</v>
          </cell>
          <cell r="AD3544">
            <v>0</v>
          </cell>
        </row>
        <row r="3545">
          <cell r="B3545" t="str">
            <v>CITY OF SHELTON-CONTRACTPAYMENTSCC-KOL</v>
          </cell>
          <cell r="J3545" t="str">
            <v>CC-KOL</v>
          </cell>
          <cell r="K3545" t="str">
            <v>ONLINE PAYMENT-CC</v>
          </cell>
          <cell r="S3545">
            <v>0</v>
          </cell>
          <cell r="T3545">
            <v>0</v>
          </cell>
          <cell r="U3545">
            <v>0</v>
          </cell>
          <cell r="V3545">
            <v>0</v>
          </cell>
          <cell r="W3545">
            <v>0</v>
          </cell>
          <cell r="X3545">
            <v>0</v>
          </cell>
          <cell r="Y3545">
            <v>-45654.14</v>
          </cell>
          <cell r="Z3545">
            <v>0</v>
          </cell>
          <cell r="AA3545">
            <v>0</v>
          </cell>
          <cell r="AB3545">
            <v>0</v>
          </cell>
          <cell r="AC3545">
            <v>0</v>
          </cell>
          <cell r="AD3545">
            <v>0</v>
          </cell>
        </row>
        <row r="3546">
          <cell r="B3546" t="str">
            <v>CITY OF SHELTON-CONTRACTPAYMENTSCCREF-KOL</v>
          </cell>
          <cell r="J3546" t="str">
            <v>CCREF-KOL</v>
          </cell>
          <cell r="K3546" t="str">
            <v>CREDIT CARD REFUND</v>
          </cell>
          <cell r="S3546">
            <v>0</v>
          </cell>
          <cell r="T3546">
            <v>0</v>
          </cell>
          <cell r="U3546">
            <v>0</v>
          </cell>
          <cell r="V3546">
            <v>0</v>
          </cell>
          <cell r="W3546">
            <v>0</v>
          </cell>
          <cell r="X3546">
            <v>0</v>
          </cell>
          <cell r="Y3546">
            <v>31.82</v>
          </cell>
          <cell r="Z3546">
            <v>0</v>
          </cell>
          <cell r="AA3546">
            <v>0</v>
          </cell>
          <cell r="AB3546">
            <v>0</v>
          </cell>
          <cell r="AC3546">
            <v>0</v>
          </cell>
          <cell r="AD3546">
            <v>0</v>
          </cell>
        </row>
        <row r="3547">
          <cell r="B3547" t="str">
            <v>CITY OF SHELTON-CONTRACTPAYMENTSPAY</v>
          </cell>
          <cell r="J3547" t="str">
            <v>PAY</v>
          </cell>
          <cell r="K3547" t="str">
            <v>PAYMENT-THANK YOU!</v>
          </cell>
          <cell r="S3547">
            <v>0</v>
          </cell>
          <cell r="T3547">
            <v>0</v>
          </cell>
          <cell r="U3547">
            <v>0</v>
          </cell>
          <cell r="V3547">
            <v>0</v>
          </cell>
          <cell r="W3547">
            <v>0</v>
          </cell>
          <cell r="X3547">
            <v>0</v>
          </cell>
          <cell r="Y3547">
            <v>-37225.199999999997</v>
          </cell>
          <cell r="Z3547">
            <v>0</v>
          </cell>
          <cell r="AA3547">
            <v>0</v>
          </cell>
          <cell r="AB3547">
            <v>0</v>
          </cell>
          <cell r="AC3547">
            <v>0</v>
          </cell>
          <cell r="AD3547">
            <v>0</v>
          </cell>
        </row>
        <row r="3548">
          <cell r="B3548" t="str">
            <v>CITY OF SHELTON-CONTRACTPAYMENTSPAY EFT</v>
          </cell>
          <cell r="J3548" t="str">
            <v>PAY EFT</v>
          </cell>
          <cell r="K3548" t="str">
            <v>ELECTRONIC PAYMENT</v>
          </cell>
          <cell r="S3548">
            <v>0</v>
          </cell>
          <cell r="T3548">
            <v>0</v>
          </cell>
          <cell r="U3548">
            <v>0</v>
          </cell>
          <cell r="V3548">
            <v>0</v>
          </cell>
          <cell r="W3548">
            <v>0</v>
          </cell>
          <cell r="X3548">
            <v>0</v>
          </cell>
          <cell r="Y3548">
            <v>-634.67999999999995</v>
          </cell>
          <cell r="Z3548">
            <v>0</v>
          </cell>
          <cell r="AA3548">
            <v>0</v>
          </cell>
          <cell r="AB3548">
            <v>0</v>
          </cell>
          <cell r="AC3548">
            <v>0</v>
          </cell>
          <cell r="AD3548">
            <v>0</v>
          </cell>
        </row>
        <row r="3549">
          <cell r="B3549" t="str">
            <v>CITY OF SHELTON-CONTRACTPAYMENTSPAY ICT</v>
          </cell>
          <cell r="J3549" t="str">
            <v>PAY ICT</v>
          </cell>
          <cell r="K3549" t="str">
            <v>I/C PAYMENT THANK YOU!</v>
          </cell>
          <cell r="S3549">
            <v>0</v>
          </cell>
          <cell r="T3549">
            <v>0</v>
          </cell>
          <cell r="U3549">
            <v>0</v>
          </cell>
          <cell r="V3549">
            <v>0</v>
          </cell>
          <cell r="W3549">
            <v>0</v>
          </cell>
          <cell r="X3549">
            <v>0</v>
          </cell>
          <cell r="Y3549">
            <v>-1262.58</v>
          </cell>
          <cell r="Z3549">
            <v>0</v>
          </cell>
          <cell r="AA3549">
            <v>0</v>
          </cell>
          <cell r="AB3549">
            <v>0</v>
          </cell>
          <cell r="AC3549">
            <v>0</v>
          </cell>
          <cell r="AD3549">
            <v>0</v>
          </cell>
        </row>
        <row r="3550">
          <cell r="B3550" t="str">
            <v>CITY OF SHELTON-CONTRACTPAYMENTSPAY-CFREE</v>
          </cell>
          <cell r="J3550" t="str">
            <v>PAY-CFREE</v>
          </cell>
          <cell r="K3550" t="str">
            <v>PAYMENT-THANK YOU</v>
          </cell>
          <cell r="S3550">
            <v>0</v>
          </cell>
          <cell r="T3550">
            <v>0</v>
          </cell>
          <cell r="U3550">
            <v>0</v>
          </cell>
          <cell r="V3550">
            <v>0</v>
          </cell>
          <cell r="W3550">
            <v>0</v>
          </cell>
          <cell r="X3550">
            <v>0</v>
          </cell>
          <cell r="Y3550">
            <v>-5256.6</v>
          </cell>
          <cell r="Z3550">
            <v>0</v>
          </cell>
          <cell r="AA3550">
            <v>0</v>
          </cell>
          <cell r="AB3550">
            <v>0</v>
          </cell>
          <cell r="AC3550">
            <v>0</v>
          </cell>
          <cell r="AD3550">
            <v>0</v>
          </cell>
        </row>
        <row r="3551">
          <cell r="B3551" t="str">
            <v>CITY OF SHELTON-CONTRACTPAYMENTSPAY-KOL</v>
          </cell>
          <cell r="J3551" t="str">
            <v>PAY-KOL</v>
          </cell>
          <cell r="K3551" t="str">
            <v>PAYMENT-THANK YOU - OL</v>
          </cell>
          <cell r="S3551">
            <v>0</v>
          </cell>
          <cell r="T3551">
            <v>0</v>
          </cell>
          <cell r="U3551">
            <v>0</v>
          </cell>
          <cell r="V3551">
            <v>0</v>
          </cell>
          <cell r="W3551">
            <v>0</v>
          </cell>
          <cell r="X3551">
            <v>0</v>
          </cell>
          <cell r="Y3551">
            <v>-13376.54</v>
          </cell>
          <cell r="Z3551">
            <v>0</v>
          </cell>
          <cell r="AA3551">
            <v>0</v>
          </cell>
          <cell r="AB3551">
            <v>0</v>
          </cell>
          <cell r="AC3551">
            <v>0</v>
          </cell>
          <cell r="AD3551">
            <v>0</v>
          </cell>
        </row>
        <row r="3552">
          <cell r="B3552" t="str">
            <v>CITY OF SHELTON-CONTRACTPAYMENTSPAY-NATL</v>
          </cell>
          <cell r="J3552" t="str">
            <v>PAY-NATL</v>
          </cell>
          <cell r="K3552" t="str">
            <v>PAYMENT THANK YOU</v>
          </cell>
          <cell r="S3552">
            <v>0</v>
          </cell>
          <cell r="T3552">
            <v>0</v>
          </cell>
          <cell r="U3552">
            <v>0</v>
          </cell>
          <cell r="V3552">
            <v>0</v>
          </cell>
          <cell r="W3552">
            <v>0</v>
          </cell>
          <cell r="X3552">
            <v>0</v>
          </cell>
          <cell r="Y3552">
            <v>-127.64</v>
          </cell>
          <cell r="Z3552">
            <v>0</v>
          </cell>
          <cell r="AA3552">
            <v>0</v>
          </cell>
          <cell r="AB3552">
            <v>0</v>
          </cell>
          <cell r="AC3552">
            <v>0</v>
          </cell>
          <cell r="AD3552">
            <v>0</v>
          </cell>
        </row>
        <row r="3553">
          <cell r="B3553" t="str">
            <v>CITY OF SHELTON-CONTRACTPAYMENTSPAY-OAK</v>
          </cell>
          <cell r="J3553" t="str">
            <v>PAY-OAK</v>
          </cell>
          <cell r="K3553" t="str">
            <v>OAKLEAF PAYMENT</v>
          </cell>
          <cell r="S3553">
            <v>0</v>
          </cell>
          <cell r="T3553">
            <v>0</v>
          </cell>
          <cell r="U3553">
            <v>0</v>
          </cell>
          <cell r="V3553">
            <v>0</v>
          </cell>
          <cell r="W3553">
            <v>0</v>
          </cell>
          <cell r="X3553">
            <v>0</v>
          </cell>
          <cell r="Y3553">
            <v>-442.92</v>
          </cell>
          <cell r="Z3553">
            <v>0</v>
          </cell>
          <cell r="AA3553">
            <v>0</v>
          </cell>
          <cell r="AB3553">
            <v>0</v>
          </cell>
          <cell r="AC3553">
            <v>0</v>
          </cell>
          <cell r="AD3553">
            <v>0</v>
          </cell>
        </row>
        <row r="3554">
          <cell r="B3554" t="str">
            <v>CITY OF SHELTON-CONTRACTPAYMENTSPAY-RPPS</v>
          </cell>
          <cell r="J3554" t="str">
            <v>PAY-RPPS</v>
          </cell>
          <cell r="K3554" t="str">
            <v>RPSS PAYMENT</v>
          </cell>
          <cell r="S3554">
            <v>0</v>
          </cell>
          <cell r="T3554">
            <v>0</v>
          </cell>
          <cell r="U3554">
            <v>0</v>
          </cell>
          <cell r="V3554">
            <v>0</v>
          </cell>
          <cell r="W3554">
            <v>0</v>
          </cell>
          <cell r="X3554">
            <v>0</v>
          </cell>
          <cell r="Y3554">
            <v>-441.54</v>
          </cell>
          <cell r="Z3554">
            <v>0</v>
          </cell>
          <cell r="AA3554">
            <v>0</v>
          </cell>
          <cell r="AB3554">
            <v>0</v>
          </cell>
          <cell r="AC3554">
            <v>0</v>
          </cell>
          <cell r="AD3554">
            <v>0</v>
          </cell>
        </row>
        <row r="3555">
          <cell r="B3555" t="str">
            <v>CITY OF SHELTON-CONTRACTPAYMENTSPAYL</v>
          </cell>
          <cell r="J3555" t="str">
            <v>PAYL</v>
          </cell>
          <cell r="K3555" t="str">
            <v>PAYMENT-THANK YOU!</v>
          </cell>
          <cell r="S3555">
            <v>0</v>
          </cell>
          <cell r="T3555">
            <v>0</v>
          </cell>
          <cell r="U3555">
            <v>0</v>
          </cell>
          <cell r="V3555">
            <v>0</v>
          </cell>
          <cell r="W3555">
            <v>0</v>
          </cell>
          <cell r="X3555">
            <v>0</v>
          </cell>
          <cell r="Y3555">
            <v>-52711.51</v>
          </cell>
          <cell r="Z3555">
            <v>0</v>
          </cell>
          <cell r="AA3555">
            <v>0</v>
          </cell>
          <cell r="AB3555">
            <v>0</v>
          </cell>
          <cell r="AC3555">
            <v>0</v>
          </cell>
          <cell r="AD3555">
            <v>0</v>
          </cell>
        </row>
        <row r="3556">
          <cell r="B3556" t="str">
            <v>CITY OF SHELTON-CONTRACTPAYMENTSPAYMET</v>
          </cell>
          <cell r="J3556" t="str">
            <v>PAYMET</v>
          </cell>
          <cell r="K3556" t="str">
            <v>METAVANTE ONLINE PAYMENT</v>
          </cell>
          <cell r="S3556">
            <v>0</v>
          </cell>
          <cell r="T3556">
            <v>0</v>
          </cell>
          <cell r="U3556">
            <v>0</v>
          </cell>
          <cell r="V3556">
            <v>0</v>
          </cell>
          <cell r="W3556">
            <v>0</v>
          </cell>
          <cell r="X3556">
            <v>0</v>
          </cell>
          <cell r="Y3556">
            <v>-2409.81</v>
          </cell>
          <cell r="Z3556">
            <v>0</v>
          </cell>
          <cell r="AA3556">
            <v>0</v>
          </cell>
          <cell r="AB3556">
            <v>0</v>
          </cell>
          <cell r="AC3556">
            <v>0</v>
          </cell>
          <cell r="AD3556">
            <v>0</v>
          </cell>
        </row>
        <row r="3557">
          <cell r="B3557" t="str">
            <v>CITY OF SHELTON-CONTRACTPAYMENTSRET-KOL</v>
          </cell>
          <cell r="J3557" t="str">
            <v>RET-KOL</v>
          </cell>
          <cell r="K3557" t="str">
            <v>ONLINE PAYMENT RETURN</v>
          </cell>
          <cell r="S3557">
            <v>0</v>
          </cell>
          <cell r="T3557">
            <v>0</v>
          </cell>
          <cell r="U3557">
            <v>0</v>
          </cell>
          <cell r="V3557">
            <v>0</v>
          </cell>
          <cell r="W3557">
            <v>0</v>
          </cell>
          <cell r="X3557">
            <v>0</v>
          </cell>
          <cell r="Y3557">
            <v>90.56</v>
          </cell>
          <cell r="Z3557">
            <v>0</v>
          </cell>
          <cell r="AA3557">
            <v>0</v>
          </cell>
          <cell r="AB3557">
            <v>0</v>
          </cell>
          <cell r="AC3557">
            <v>0</v>
          </cell>
          <cell r="AD3557">
            <v>0</v>
          </cell>
        </row>
        <row r="3558">
          <cell r="B3558" t="str">
            <v>CITY OF SHELTON-CONTRACTRESIDENTIAL300RW1</v>
          </cell>
          <cell r="J3558" t="str">
            <v>300RW1</v>
          </cell>
          <cell r="K3558" t="str">
            <v>1-300 GL CART WEEKLY SVC</v>
          </cell>
          <cell r="S3558">
            <v>0</v>
          </cell>
          <cell r="T3558">
            <v>0</v>
          </cell>
          <cell r="U3558">
            <v>0</v>
          </cell>
          <cell r="V3558">
            <v>0</v>
          </cell>
          <cell r="W3558">
            <v>0</v>
          </cell>
          <cell r="X3558">
            <v>0</v>
          </cell>
          <cell r="Y3558">
            <v>9873.2199999999993</v>
          </cell>
          <cell r="Z3558">
            <v>0</v>
          </cell>
          <cell r="AA3558">
            <v>0</v>
          </cell>
          <cell r="AB3558">
            <v>0</v>
          </cell>
          <cell r="AC3558">
            <v>0</v>
          </cell>
          <cell r="AD3558">
            <v>0</v>
          </cell>
        </row>
        <row r="3559">
          <cell r="B3559" t="str">
            <v>CITY OF SHELTON-CONTRACTRESIDENTIAL35RE1</v>
          </cell>
          <cell r="J3559" t="str">
            <v>35RE1</v>
          </cell>
          <cell r="K3559" t="str">
            <v>1-35 GAL CART EOW SVC</v>
          </cell>
          <cell r="S3559">
            <v>0</v>
          </cell>
          <cell r="T3559">
            <v>0</v>
          </cell>
          <cell r="U3559">
            <v>0</v>
          </cell>
          <cell r="V3559">
            <v>0</v>
          </cell>
          <cell r="W3559">
            <v>0</v>
          </cell>
          <cell r="X3559">
            <v>0</v>
          </cell>
          <cell r="Y3559">
            <v>6134.33</v>
          </cell>
          <cell r="Z3559">
            <v>0</v>
          </cell>
          <cell r="AA3559">
            <v>0</v>
          </cell>
          <cell r="AB3559">
            <v>0</v>
          </cell>
          <cell r="AC3559">
            <v>0</v>
          </cell>
          <cell r="AD3559">
            <v>0</v>
          </cell>
        </row>
        <row r="3560">
          <cell r="B3560" t="str">
            <v>CITY OF SHELTON-CONTRACTRESIDENTIAL35RE1RR</v>
          </cell>
          <cell r="J3560" t="str">
            <v>35RE1RR</v>
          </cell>
          <cell r="K3560" t="str">
            <v>1-35 GL CART EOW REDUCED RATE</v>
          </cell>
          <cell r="S3560">
            <v>0</v>
          </cell>
          <cell r="T3560">
            <v>0</v>
          </cell>
          <cell r="U3560">
            <v>0</v>
          </cell>
          <cell r="V3560">
            <v>0</v>
          </cell>
          <cell r="W3560">
            <v>0</v>
          </cell>
          <cell r="X3560">
            <v>0</v>
          </cell>
          <cell r="Y3560">
            <v>807.23</v>
          </cell>
          <cell r="Z3560">
            <v>0</v>
          </cell>
          <cell r="AA3560">
            <v>0</v>
          </cell>
          <cell r="AB3560">
            <v>0</v>
          </cell>
          <cell r="AC3560">
            <v>0</v>
          </cell>
          <cell r="AD3560">
            <v>0</v>
          </cell>
        </row>
        <row r="3561">
          <cell r="B3561" t="str">
            <v>CITY OF SHELTON-CONTRACTRESIDENTIAL64RE1</v>
          </cell>
          <cell r="J3561" t="str">
            <v>64RE1</v>
          </cell>
          <cell r="K3561" t="str">
            <v>1-64 GAL EOW</v>
          </cell>
          <cell r="S3561">
            <v>0</v>
          </cell>
          <cell r="T3561">
            <v>0</v>
          </cell>
          <cell r="U3561">
            <v>0</v>
          </cell>
          <cell r="V3561">
            <v>0</v>
          </cell>
          <cell r="W3561">
            <v>0</v>
          </cell>
          <cell r="X3561">
            <v>0</v>
          </cell>
          <cell r="Y3561">
            <v>22008.6</v>
          </cell>
          <cell r="Z3561">
            <v>0</v>
          </cell>
          <cell r="AA3561">
            <v>0</v>
          </cell>
          <cell r="AB3561">
            <v>0</v>
          </cell>
          <cell r="AC3561">
            <v>0</v>
          </cell>
          <cell r="AD3561">
            <v>0</v>
          </cell>
        </row>
        <row r="3562">
          <cell r="B3562" t="str">
            <v>CITY OF SHELTON-CONTRACTRESIDENTIAL64RE1RR</v>
          </cell>
          <cell r="J3562" t="str">
            <v>64RE1RR</v>
          </cell>
          <cell r="K3562" t="str">
            <v>1-64 GL CART EOW REDUCED RATE</v>
          </cell>
          <cell r="S3562">
            <v>0</v>
          </cell>
          <cell r="T3562">
            <v>0</v>
          </cell>
          <cell r="U3562">
            <v>0</v>
          </cell>
          <cell r="V3562">
            <v>0</v>
          </cell>
          <cell r="W3562">
            <v>0</v>
          </cell>
          <cell r="X3562">
            <v>0</v>
          </cell>
          <cell r="Y3562">
            <v>1421.2</v>
          </cell>
          <cell r="Z3562">
            <v>0</v>
          </cell>
          <cell r="AA3562">
            <v>0</v>
          </cell>
          <cell r="AB3562">
            <v>0</v>
          </cell>
          <cell r="AC3562">
            <v>0</v>
          </cell>
          <cell r="AD3562">
            <v>0</v>
          </cell>
        </row>
        <row r="3563">
          <cell r="B3563" t="str">
            <v>CITY OF SHELTON-CONTRACTRESIDENTIAL64RW1</v>
          </cell>
          <cell r="J3563" t="str">
            <v>64RW1</v>
          </cell>
          <cell r="K3563" t="str">
            <v>1-64 GAL CART WEEKLY SVC</v>
          </cell>
          <cell r="S3563">
            <v>0</v>
          </cell>
          <cell r="T3563">
            <v>0</v>
          </cell>
          <cell r="U3563">
            <v>0</v>
          </cell>
          <cell r="V3563">
            <v>0</v>
          </cell>
          <cell r="W3563">
            <v>0</v>
          </cell>
          <cell r="X3563">
            <v>0</v>
          </cell>
          <cell r="Y3563">
            <v>2508.91</v>
          </cell>
          <cell r="Z3563">
            <v>0</v>
          </cell>
          <cell r="AA3563">
            <v>0</v>
          </cell>
          <cell r="AB3563">
            <v>0</v>
          </cell>
          <cell r="AC3563">
            <v>0</v>
          </cell>
          <cell r="AD3563">
            <v>0</v>
          </cell>
        </row>
        <row r="3564">
          <cell r="B3564" t="str">
            <v>CITY OF SHELTON-CONTRACTRESIDENTIAL64RW1RR</v>
          </cell>
          <cell r="J3564" t="str">
            <v>64RW1RR</v>
          </cell>
          <cell r="K3564" t="str">
            <v>1-64 GL CART WKLY REDUCED RATE</v>
          </cell>
          <cell r="S3564">
            <v>0</v>
          </cell>
          <cell r="T3564">
            <v>0</v>
          </cell>
          <cell r="U3564">
            <v>0</v>
          </cell>
          <cell r="V3564">
            <v>0</v>
          </cell>
          <cell r="W3564">
            <v>0</v>
          </cell>
          <cell r="X3564">
            <v>0</v>
          </cell>
          <cell r="Y3564">
            <v>122.2</v>
          </cell>
          <cell r="Z3564">
            <v>0</v>
          </cell>
          <cell r="AA3564">
            <v>0</v>
          </cell>
          <cell r="AB3564">
            <v>0</v>
          </cell>
          <cell r="AC3564">
            <v>0</v>
          </cell>
          <cell r="AD3564">
            <v>0</v>
          </cell>
        </row>
        <row r="3565">
          <cell r="B3565" t="str">
            <v>CITY OF SHELTON-CONTRACTRESIDENTIAL96RE1</v>
          </cell>
          <cell r="J3565" t="str">
            <v>96RE1</v>
          </cell>
          <cell r="K3565" t="str">
            <v>1-96 GAL EOW</v>
          </cell>
          <cell r="S3565">
            <v>0</v>
          </cell>
          <cell r="T3565">
            <v>0</v>
          </cell>
          <cell r="U3565">
            <v>0</v>
          </cell>
          <cell r="V3565">
            <v>0</v>
          </cell>
          <cell r="W3565">
            <v>0</v>
          </cell>
          <cell r="X3565">
            <v>0</v>
          </cell>
          <cell r="Y3565">
            <v>13245.7</v>
          </cell>
          <cell r="Z3565">
            <v>0</v>
          </cell>
          <cell r="AA3565">
            <v>0</v>
          </cell>
          <cell r="AB3565">
            <v>0</v>
          </cell>
          <cell r="AC3565">
            <v>0</v>
          </cell>
          <cell r="AD3565">
            <v>0</v>
          </cell>
        </row>
        <row r="3566">
          <cell r="B3566" t="str">
            <v>CITY OF SHELTON-CONTRACTRESIDENTIAL96RE1RR</v>
          </cell>
          <cell r="J3566" t="str">
            <v>96RE1RR</v>
          </cell>
          <cell r="K3566" t="str">
            <v>1-96 GL CART EOW REDUCED RATE</v>
          </cell>
          <cell r="S3566">
            <v>0</v>
          </cell>
          <cell r="T3566">
            <v>0</v>
          </cell>
          <cell r="U3566">
            <v>0</v>
          </cell>
          <cell r="V3566">
            <v>0</v>
          </cell>
          <cell r="W3566">
            <v>0</v>
          </cell>
          <cell r="X3566">
            <v>0</v>
          </cell>
          <cell r="Y3566">
            <v>612.16</v>
          </cell>
          <cell r="Z3566">
            <v>0</v>
          </cell>
          <cell r="AA3566">
            <v>0</v>
          </cell>
          <cell r="AB3566">
            <v>0</v>
          </cell>
          <cell r="AC3566">
            <v>0</v>
          </cell>
          <cell r="AD3566">
            <v>0</v>
          </cell>
        </row>
        <row r="3567">
          <cell r="B3567" t="str">
            <v>CITY OF SHELTON-CONTRACTRESIDENTIAL96RW1</v>
          </cell>
          <cell r="J3567" t="str">
            <v>96RW1</v>
          </cell>
          <cell r="K3567" t="str">
            <v>1-96 GAL CART WEEKLY SVC</v>
          </cell>
          <cell r="S3567">
            <v>0</v>
          </cell>
          <cell r="T3567">
            <v>0</v>
          </cell>
          <cell r="U3567">
            <v>0</v>
          </cell>
          <cell r="V3567">
            <v>0</v>
          </cell>
          <cell r="W3567">
            <v>0</v>
          </cell>
          <cell r="X3567">
            <v>0</v>
          </cell>
          <cell r="Y3567">
            <v>1884.19</v>
          </cell>
          <cell r="Z3567">
            <v>0</v>
          </cell>
          <cell r="AA3567">
            <v>0</v>
          </cell>
          <cell r="AB3567">
            <v>0</v>
          </cell>
          <cell r="AC3567">
            <v>0</v>
          </cell>
          <cell r="AD3567">
            <v>0</v>
          </cell>
        </row>
        <row r="3568">
          <cell r="B3568" t="str">
            <v>CITY OF SHELTON-CONTRACTRESIDENTIAL96RW1RR</v>
          </cell>
          <cell r="J3568" t="str">
            <v>96RW1RR</v>
          </cell>
          <cell r="K3568" t="str">
            <v>1-96 GL CART WKLY REDUCED RATE</v>
          </cell>
          <cell r="S3568">
            <v>0</v>
          </cell>
          <cell r="T3568">
            <v>0</v>
          </cell>
          <cell r="U3568">
            <v>0</v>
          </cell>
          <cell r="V3568">
            <v>0</v>
          </cell>
          <cell r="W3568">
            <v>0</v>
          </cell>
          <cell r="X3568">
            <v>0</v>
          </cell>
          <cell r="Y3568">
            <v>68.599999999999994</v>
          </cell>
          <cell r="Z3568">
            <v>0</v>
          </cell>
          <cell r="AA3568">
            <v>0</v>
          </cell>
          <cell r="AB3568">
            <v>0</v>
          </cell>
          <cell r="AC3568">
            <v>0</v>
          </cell>
          <cell r="AD3568">
            <v>0</v>
          </cell>
        </row>
        <row r="3569">
          <cell r="B3569" t="str">
            <v>CITY OF SHELTON-CONTRACTRESIDENTIALMINSVC-RESI</v>
          </cell>
          <cell r="J3569" t="str">
            <v>MINSVC-RESI</v>
          </cell>
          <cell r="K3569" t="str">
            <v>MINIMUM SERVICE</v>
          </cell>
          <cell r="S3569">
            <v>0</v>
          </cell>
          <cell r="T3569">
            <v>0</v>
          </cell>
          <cell r="U3569">
            <v>0</v>
          </cell>
          <cell r="V3569">
            <v>0</v>
          </cell>
          <cell r="W3569">
            <v>0</v>
          </cell>
          <cell r="X3569">
            <v>0</v>
          </cell>
          <cell r="Y3569">
            <v>182.74</v>
          </cell>
          <cell r="Z3569">
            <v>0</v>
          </cell>
          <cell r="AA3569">
            <v>0</v>
          </cell>
          <cell r="AB3569">
            <v>0</v>
          </cell>
          <cell r="AC3569">
            <v>0</v>
          </cell>
          <cell r="AD3569">
            <v>0</v>
          </cell>
        </row>
        <row r="3570">
          <cell r="B3570" t="str">
            <v>CITY OF SHELTON-CONTRACTRESIDENTIALROLLOUT 5-25</v>
          </cell>
          <cell r="J3570" t="str">
            <v>ROLLOUT 5-25</v>
          </cell>
          <cell r="K3570" t="str">
            <v>ROLL OUT FEE 5 - 25 FT</v>
          </cell>
          <cell r="S3570">
            <v>0</v>
          </cell>
          <cell r="T3570">
            <v>0</v>
          </cell>
          <cell r="U3570">
            <v>0</v>
          </cell>
          <cell r="V3570">
            <v>0</v>
          </cell>
          <cell r="W3570">
            <v>0</v>
          </cell>
          <cell r="X3570">
            <v>0</v>
          </cell>
          <cell r="Y3570">
            <v>13.72</v>
          </cell>
          <cell r="Z3570">
            <v>0</v>
          </cell>
          <cell r="AA3570">
            <v>0</v>
          </cell>
          <cell r="AB3570">
            <v>0</v>
          </cell>
          <cell r="AC3570">
            <v>0</v>
          </cell>
          <cell r="AD3570">
            <v>0</v>
          </cell>
        </row>
        <row r="3571">
          <cell r="B3571" t="str">
            <v>CITY OF SHELTON-CONTRACTRESIDENTIALSL096.0GEO001GW</v>
          </cell>
          <cell r="J3571" t="str">
            <v>SL096.0GEO001GW</v>
          </cell>
          <cell r="K3571" t="str">
            <v>SL 96 GL EOW GREENWASTE 1</v>
          </cell>
          <cell r="S3571">
            <v>0</v>
          </cell>
          <cell r="T3571">
            <v>0</v>
          </cell>
          <cell r="U3571">
            <v>0</v>
          </cell>
          <cell r="V3571">
            <v>0</v>
          </cell>
          <cell r="W3571">
            <v>0</v>
          </cell>
          <cell r="X3571">
            <v>0</v>
          </cell>
          <cell r="Y3571">
            <v>2637.66</v>
          </cell>
          <cell r="Z3571">
            <v>0</v>
          </cell>
          <cell r="AA3571">
            <v>0</v>
          </cell>
          <cell r="AB3571">
            <v>0</v>
          </cell>
          <cell r="AC3571">
            <v>0</v>
          </cell>
          <cell r="AD3571">
            <v>0</v>
          </cell>
        </row>
        <row r="3572">
          <cell r="B3572" t="str">
            <v>CITY OF SHELTON-CONTRACTRESIDENTIAL64RE1</v>
          </cell>
          <cell r="J3572" t="str">
            <v>64RE1</v>
          </cell>
          <cell r="K3572" t="str">
            <v>1-64 GAL EOW</v>
          </cell>
          <cell r="S3572">
            <v>0</v>
          </cell>
          <cell r="T3572">
            <v>0</v>
          </cell>
          <cell r="U3572">
            <v>0</v>
          </cell>
          <cell r="V3572">
            <v>0</v>
          </cell>
          <cell r="W3572">
            <v>0</v>
          </cell>
          <cell r="X3572">
            <v>0</v>
          </cell>
          <cell r="Y3572">
            <v>-34.229999999999997</v>
          </cell>
          <cell r="Z3572">
            <v>0</v>
          </cell>
          <cell r="AA3572">
            <v>0</v>
          </cell>
          <cell r="AB3572">
            <v>0</v>
          </cell>
          <cell r="AC3572">
            <v>0</v>
          </cell>
          <cell r="AD3572">
            <v>0</v>
          </cell>
        </row>
        <row r="3573">
          <cell r="B3573" t="str">
            <v>CITY OF SHELTON-CONTRACTRESIDENTIALADJOTHR</v>
          </cell>
          <cell r="J3573" t="str">
            <v>ADJOTHR</v>
          </cell>
          <cell r="K3573" t="str">
            <v>ADJUSTMENT</v>
          </cell>
          <cell r="S3573">
            <v>0</v>
          </cell>
          <cell r="T3573">
            <v>0</v>
          </cell>
          <cell r="U3573">
            <v>0</v>
          </cell>
          <cell r="V3573">
            <v>0</v>
          </cell>
          <cell r="W3573">
            <v>0</v>
          </cell>
          <cell r="X3573">
            <v>0</v>
          </cell>
          <cell r="Y3573">
            <v>-2.4900000000000002</v>
          </cell>
          <cell r="Z3573">
            <v>0</v>
          </cell>
          <cell r="AA3573">
            <v>0</v>
          </cell>
          <cell r="AB3573">
            <v>0</v>
          </cell>
          <cell r="AC3573">
            <v>0</v>
          </cell>
          <cell r="AD3573">
            <v>0</v>
          </cell>
        </row>
        <row r="3574">
          <cell r="B3574" t="str">
            <v>CITY OF SHELTON-CONTRACTRESIDENTIALEP300-RES</v>
          </cell>
          <cell r="J3574" t="str">
            <v>EP300-RES</v>
          </cell>
          <cell r="K3574" t="str">
            <v>EXTRA PICKUP 300 GL - RES</v>
          </cell>
          <cell r="S3574">
            <v>0</v>
          </cell>
          <cell r="T3574">
            <v>0</v>
          </cell>
          <cell r="U3574">
            <v>0</v>
          </cell>
          <cell r="V3574">
            <v>0</v>
          </cell>
          <cell r="W3574">
            <v>0</v>
          </cell>
          <cell r="X3574">
            <v>0</v>
          </cell>
          <cell r="Y3574">
            <v>397.28</v>
          </cell>
          <cell r="Z3574">
            <v>0</v>
          </cell>
          <cell r="AA3574">
            <v>0</v>
          </cell>
          <cell r="AB3574">
            <v>0</v>
          </cell>
          <cell r="AC3574">
            <v>0</v>
          </cell>
          <cell r="AD3574">
            <v>0</v>
          </cell>
        </row>
        <row r="3575">
          <cell r="B3575" t="str">
            <v>CITY OF SHELTON-CONTRACTRESIDENTIALEP35-RES</v>
          </cell>
          <cell r="J3575" t="str">
            <v>EP35-RES</v>
          </cell>
          <cell r="K3575" t="str">
            <v>EXTRA PICKUP 35 GL - RES</v>
          </cell>
          <cell r="S3575">
            <v>0</v>
          </cell>
          <cell r="T3575">
            <v>0</v>
          </cell>
          <cell r="U3575">
            <v>0</v>
          </cell>
          <cell r="V3575">
            <v>0</v>
          </cell>
          <cell r="W3575">
            <v>0</v>
          </cell>
          <cell r="X3575">
            <v>0</v>
          </cell>
          <cell r="Y3575">
            <v>207</v>
          </cell>
          <cell r="Z3575">
            <v>0</v>
          </cell>
          <cell r="AA3575">
            <v>0</v>
          </cell>
          <cell r="AB3575">
            <v>0</v>
          </cell>
          <cell r="AC3575">
            <v>0</v>
          </cell>
          <cell r="AD3575">
            <v>0</v>
          </cell>
        </row>
        <row r="3576">
          <cell r="B3576" t="str">
            <v>CITY OF SHELTON-CONTRACTRESIDENTIALEP64-RES</v>
          </cell>
          <cell r="J3576" t="str">
            <v>EP64-RES</v>
          </cell>
          <cell r="K3576" t="str">
            <v>EXTRA PICKUP 64 GL - RES</v>
          </cell>
          <cell r="S3576">
            <v>0</v>
          </cell>
          <cell r="T3576">
            <v>0</v>
          </cell>
          <cell r="U3576">
            <v>0</v>
          </cell>
          <cell r="V3576">
            <v>0</v>
          </cell>
          <cell r="W3576">
            <v>0</v>
          </cell>
          <cell r="X3576">
            <v>0</v>
          </cell>
          <cell r="Y3576">
            <v>228.39</v>
          </cell>
          <cell r="Z3576">
            <v>0</v>
          </cell>
          <cell r="AA3576">
            <v>0</v>
          </cell>
          <cell r="AB3576">
            <v>0</v>
          </cell>
          <cell r="AC3576">
            <v>0</v>
          </cell>
          <cell r="AD3576">
            <v>0</v>
          </cell>
        </row>
        <row r="3577">
          <cell r="B3577" t="str">
            <v>CITY OF SHELTON-CONTRACTRESIDENTIALEP96-RES</v>
          </cell>
          <cell r="J3577" t="str">
            <v>EP96-RES</v>
          </cell>
          <cell r="K3577" t="str">
            <v>EXTRA PICKUP 96 GL - RES</v>
          </cell>
          <cell r="S3577">
            <v>0</v>
          </cell>
          <cell r="T3577">
            <v>0</v>
          </cell>
          <cell r="U3577">
            <v>0</v>
          </cell>
          <cell r="V3577">
            <v>0</v>
          </cell>
          <cell r="W3577">
            <v>0</v>
          </cell>
          <cell r="X3577">
            <v>0</v>
          </cell>
          <cell r="Y3577">
            <v>330.4</v>
          </cell>
          <cell r="Z3577">
            <v>0</v>
          </cell>
          <cell r="AA3577">
            <v>0</v>
          </cell>
          <cell r="AB3577">
            <v>0</v>
          </cell>
          <cell r="AC3577">
            <v>0</v>
          </cell>
          <cell r="AD3577">
            <v>0</v>
          </cell>
        </row>
        <row r="3578">
          <cell r="B3578" t="str">
            <v>CITY OF SHELTON-CONTRACTRESIDENTIALREDELIVER</v>
          </cell>
          <cell r="J3578" t="str">
            <v>REDELIVER</v>
          </cell>
          <cell r="K3578" t="str">
            <v>DELIVERY CHARGE</v>
          </cell>
          <cell r="S3578">
            <v>0</v>
          </cell>
          <cell r="T3578">
            <v>0</v>
          </cell>
          <cell r="U3578">
            <v>0</v>
          </cell>
          <cell r="V3578">
            <v>0</v>
          </cell>
          <cell r="W3578">
            <v>0</v>
          </cell>
          <cell r="X3578">
            <v>0</v>
          </cell>
          <cell r="Y3578">
            <v>171.6</v>
          </cell>
          <cell r="Z3578">
            <v>0</v>
          </cell>
          <cell r="AA3578">
            <v>0</v>
          </cell>
          <cell r="AB3578">
            <v>0</v>
          </cell>
          <cell r="AC3578">
            <v>0</v>
          </cell>
          <cell r="AD3578">
            <v>0</v>
          </cell>
        </row>
        <row r="3579">
          <cell r="B3579" t="str">
            <v>CITY OF SHELTON-CONTRACTSURCFUEL-RES MASON</v>
          </cell>
          <cell r="J3579" t="str">
            <v>FUEL-RES MASON</v>
          </cell>
          <cell r="K3579" t="str">
            <v>FUEL &amp; MATERIAL SURCHARGE</v>
          </cell>
          <cell r="S3579">
            <v>0</v>
          </cell>
          <cell r="T3579">
            <v>0</v>
          </cell>
          <cell r="U3579">
            <v>0</v>
          </cell>
          <cell r="V3579">
            <v>0</v>
          </cell>
          <cell r="W3579">
            <v>0</v>
          </cell>
          <cell r="X3579">
            <v>0</v>
          </cell>
          <cell r="Y3579">
            <v>0</v>
          </cell>
          <cell r="Z3579">
            <v>0</v>
          </cell>
          <cell r="AA3579">
            <v>0</v>
          </cell>
          <cell r="AB3579">
            <v>0</v>
          </cell>
          <cell r="AC3579">
            <v>0</v>
          </cell>
          <cell r="AD3579">
            <v>0</v>
          </cell>
        </row>
        <row r="3580">
          <cell r="B3580" t="str">
            <v>CITY OF SHELTON-CONTRACTSURCFUEL-ACCTG MASON</v>
          </cell>
          <cell r="J3580" t="str">
            <v>FUEL-ACCTG MASON</v>
          </cell>
          <cell r="K3580" t="str">
            <v>FUEL &amp; MATERIAL SURCHARGE</v>
          </cell>
          <cell r="S3580">
            <v>0</v>
          </cell>
          <cell r="T3580">
            <v>0</v>
          </cell>
          <cell r="U3580">
            <v>0</v>
          </cell>
          <cell r="V3580">
            <v>0</v>
          </cell>
          <cell r="W3580">
            <v>0</v>
          </cell>
          <cell r="X3580">
            <v>0</v>
          </cell>
          <cell r="Y3580">
            <v>0</v>
          </cell>
          <cell r="Z3580">
            <v>0</v>
          </cell>
          <cell r="AA3580">
            <v>0</v>
          </cell>
          <cell r="AB3580">
            <v>0</v>
          </cell>
          <cell r="AC3580">
            <v>0</v>
          </cell>
          <cell r="AD3580">
            <v>0</v>
          </cell>
        </row>
        <row r="3581">
          <cell r="B3581" t="str">
            <v>CITY OF SHELTON-CONTRACTSURCFUEL-RES MASON</v>
          </cell>
          <cell r="J3581" t="str">
            <v>FUEL-RES MASON</v>
          </cell>
          <cell r="K3581" t="str">
            <v>FUEL &amp; MATERIAL SURCHARGE</v>
          </cell>
          <cell r="S3581">
            <v>0</v>
          </cell>
          <cell r="T3581">
            <v>0</v>
          </cell>
          <cell r="U3581">
            <v>0</v>
          </cell>
          <cell r="V3581">
            <v>0</v>
          </cell>
          <cell r="W3581">
            <v>0</v>
          </cell>
          <cell r="X3581">
            <v>0</v>
          </cell>
          <cell r="Y3581">
            <v>0</v>
          </cell>
          <cell r="Z3581">
            <v>0</v>
          </cell>
          <cell r="AA3581">
            <v>0</v>
          </cell>
          <cell r="AB3581">
            <v>0</v>
          </cell>
          <cell r="AC3581">
            <v>0</v>
          </cell>
          <cell r="AD3581">
            <v>0</v>
          </cell>
        </row>
        <row r="3582">
          <cell r="B3582" t="str">
            <v>CITY OF SHELTON-CONTRACTSURCFUEL-RES MASON</v>
          </cell>
          <cell r="J3582" t="str">
            <v>FUEL-RES MASON</v>
          </cell>
          <cell r="K3582" t="str">
            <v>FUEL &amp; MATERIAL SURCHARGE</v>
          </cell>
          <cell r="S3582">
            <v>0</v>
          </cell>
          <cell r="T3582">
            <v>0</v>
          </cell>
          <cell r="U3582">
            <v>0</v>
          </cell>
          <cell r="V3582">
            <v>0</v>
          </cell>
          <cell r="W3582">
            <v>0</v>
          </cell>
          <cell r="X3582">
            <v>0</v>
          </cell>
          <cell r="Y3582">
            <v>0</v>
          </cell>
          <cell r="Z3582">
            <v>0</v>
          </cell>
          <cell r="AA3582">
            <v>0</v>
          </cell>
          <cell r="AB3582">
            <v>0</v>
          </cell>
          <cell r="AC3582">
            <v>0</v>
          </cell>
          <cell r="AD3582">
            <v>0</v>
          </cell>
        </row>
        <row r="3583">
          <cell r="B3583" t="str">
            <v>CITY OF SHELTON-CONTRACTTAXESCITY OF SHELTON</v>
          </cell>
          <cell r="J3583" t="str">
            <v>CITY OF SHELTON</v>
          </cell>
          <cell r="K3583" t="str">
            <v>41.9% CITY UTILITY TAX</v>
          </cell>
          <cell r="S3583">
            <v>0</v>
          </cell>
          <cell r="T3583">
            <v>0</v>
          </cell>
          <cell r="U3583">
            <v>0</v>
          </cell>
          <cell r="V3583">
            <v>0</v>
          </cell>
          <cell r="W3583">
            <v>0</v>
          </cell>
          <cell r="X3583">
            <v>0</v>
          </cell>
          <cell r="Y3583">
            <v>22962.400000000001</v>
          </cell>
          <cell r="Z3583">
            <v>0</v>
          </cell>
          <cell r="AA3583">
            <v>0</v>
          </cell>
          <cell r="AB3583">
            <v>0</v>
          </cell>
          <cell r="AC3583">
            <v>0</v>
          </cell>
          <cell r="AD3583">
            <v>0</v>
          </cell>
        </row>
        <row r="3584">
          <cell r="B3584" t="str">
            <v>CITY OF SHELTON-CONTRACTTAXESCITY OF SHELTON UTILITY</v>
          </cell>
          <cell r="J3584" t="str">
            <v>CITY OF SHELTON UTILITY</v>
          </cell>
          <cell r="K3584" t="str">
            <v>CONTRACT UTILITY ONLY</v>
          </cell>
          <cell r="S3584">
            <v>0</v>
          </cell>
          <cell r="T3584">
            <v>0</v>
          </cell>
          <cell r="U3584">
            <v>0</v>
          </cell>
          <cell r="V3584">
            <v>0</v>
          </cell>
          <cell r="W3584">
            <v>0</v>
          </cell>
          <cell r="X3584">
            <v>0</v>
          </cell>
          <cell r="Y3584">
            <v>264.77</v>
          </cell>
          <cell r="Z3584">
            <v>0</v>
          </cell>
          <cell r="AA3584">
            <v>0</v>
          </cell>
          <cell r="AB3584">
            <v>0</v>
          </cell>
          <cell r="AC3584">
            <v>0</v>
          </cell>
          <cell r="AD3584">
            <v>0</v>
          </cell>
        </row>
        <row r="3585">
          <cell r="B3585" t="str">
            <v>CITY OF SHELTON-CONTRACTTAXESREF</v>
          </cell>
          <cell r="J3585" t="str">
            <v>REF</v>
          </cell>
          <cell r="K3585" t="str">
            <v>3.6% WA Refuse Tax</v>
          </cell>
          <cell r="S3585">
            <v>0</v>
          </cell>
          <cell r="T3585">
            <v>0</v>
          </cell>
          <cell r="U3585">
            <v>0</v>
          </cell>
          <cell r="V3585">
            <v>0</v>
          </cell>
          <cell r="W3585">
            <v>0</v>
          </cell>
          <cell r="X3585">
            <v>0</v>
          </cell>
          <cell r="Y3585">
            <v>1.49</v>
          </cell>
          <cell r="Z3585">
            <v>0</v>
          </cell>
          <cell r="AA3585">
            <v>0</v>
          </cell>
          <cell r="AB3585">
            <v>0</v>
          </cell>
          <cell r="AC3585">
            <v>0</v>
          </cell>
          <cell r="AD3585">
            <v>0</v>
          </cell>
        </row>
        <row r="3586">
          <cell r="B3586" t="str">
            <v>CITY OF SHELTON-CONTRACTTAXESSHELTON SALES TAX</v>
          </cell>
          <cell r="J3586" t="str">
            <v>SHELTON SALES TAX</v>
          </cell>
          <cell r="K3586" t="str">
            <v>8.8% Sales Tax</v>
          </cell>
          <cell r="S3586">
            <v>0</v>
          </cell>
          <cell r="T3586">
            <v>0</v>
          </cell>
          <cell r="U3586">
            <v>0</v>
          </cell>
          <cell r="V3586">
            <v>0</v>
          </cell>
          <cell r="W3586">
            <v>0</v>
          </cell>
          <cell r="X3586">
            <v>0</v>
          </cell>
          <cell r="Y3586">
            <v>2.2799999999999998</v>
          </cell>
          <cell r="Z3586">
            <v>0</v>
          </cell>
          <cell r="AA3586">
            <v>0</v>
          </cell>
          <cell r="AB3586">
            <v>0</v>
          </cell>
          <cell r="AC3586">
            <v>0</v>
          </cell>
          <cell r="AD3586">
            <v>0</v>
          </cell>
        </row>
        <row r="3587">
          <cell r="B3587" t="str">
            <v>CITY OF SHELTON-CONTRACTTAXESSHELTON WA REFUSE</v>
          </cell>
          <cell r="J3587" t="str">
            <v>SHELTON WA REFUSE</v>
          </cell>
          <cell r="K3587" t="str">
            <v>3.6% WA Refuse Tax</v>
          </cell>
          <cell r="S3587">
            <v>0</v>
          </cell>
          <cell r="T3587">
            <v>0</v>
          </cell>
          <cell r="U3587">
            <v>0</v>
          </cell>
          <cell r="V3587">
            <v>0</v>
          </cell>
          <cell r="W3587">
            <v>0</v>
          </cell>
          <cell r="X3587">
            <v>0</v>
          </cell>
          <cell r="Y3587">
            <v>1968.88</v>
          </cell>
          <cell r="Z3587">
            <v>0</v>
          </cell>
          <cell r="AA3587">
            <v>0</v>
          </cell>
          <cell r="AB3587">
            <v>0</v>
          </cell>
          <cell r="AC3587">
            <v>0</v>
          </cell>
          <cell r="AD3587">
            <v>0</v>
          </cell>
        </row>
        <row r="3588">
          <cell r="B3588" t="str">
            <v>CITY OF SHELTON-CONTRACTTAXESCITY OF SHELTON</v>
          </cell>
          <cell r="J3588" t="str">
            <v>CITY OF SHELTON</v>
          </cell>
          <cell r="K3588" t="str">
            <v>41.9% CITY UTILITY TAX</v>
          </cell>
          <cell r="S3588">
            <v>0</v>
          </cell>
          <cell r="T3588">
            <v>0</v>
          </cell>
          <cell r="U3588">
            <v>0</v>
          </cell>
          <cell r="V3588">
            <v>0</v>
          </cell>
          <cell r="W3588">
            <v>0</v>
          </cell>
          <cell r="X3588">
            <v>0</v>
          </cell>
          <cell r="Y3588">
            <v>20708.46</v>
          </cell>
          <cell r="Z3588">
            <v>0</v>
          </cell>
          <cell r="AA3588">
            <v>0</v>
          </cell>
          <cell r="AB3588">
            <v>0</v>
          </cell>
          <cell r="AC3588">
            <v>0</v>
          </cell>
          <cell r="AD3588">
            <v>0</v>
          </cell>
        </row>
        <row r="3589">
          <cell r="B3589" t="str">
            <v>CITY OF SHELTON-CONTRACTTAXESCITY OF SHELTON UTILITY</v>
          </cell>
          <cell r="J3589" t="str">
            <v>CITY OF SHELTON UTILITY</v>
          </cell>
          <cell r="K3589" t="str">
            <v>CONTRACT UTILITY ONLY</v>
          </cell>
          <cell r="S3589">
            <v>0</v>
          </cell>
          <cell r="T3589">
            <v>0</v>
          </cell>
          <cell r="U3589">
            <v>0</v>
          </cell>
          <cell r="V3589">
            <v>0</v>
          </cell>
          <cell r="W3589">
            <v>0</v>
          </cell>
          <cell r="X3589">
            <v>0</v>
          </cell>
          <cell r="Y3589">
            <v>45.5</v>
          </cell>
          <cell r="Z3589">
            <v>0</v>
          </cell>
          <cell r="AA3589">
            <v>0</v>
          </cell>
          <cell r="AB3589">
            <v>0</v>
          </cell>
          <cell r="AC3589">
            <v>0</v>
          </cell>
          <cell r="AD3589">
            <v>0</v>
          </cell>
        </row>
        <row r="3590">
          <cell r="B3590" t="str">
            <v>CITY OF SHELTON-CONTRACTTAXESREF</v>
          </cell>
          <cell r="J3590" t="str">
            <v>REF</v>
          </cell>
          <cell r="K3590" t="str">
            <v>3.6% WA Refuse Tax</v>
          </cell>
          <cell r="S3590">
            <v>0</v>
          </cell>
          <cell r="T3590">
            <v>0</v>
          </cell>
          <cell r="U3590">
            <v>0</v>
          </cell>
          <cell r="V3590">
            <v>0</v>
          </cell>
          <cell r="W3590">
            <v>0</v>
          </cell>
          <cell r="X3590">
            <v>0</v>
          </cell>
          <cell r="Y3590">
            <v>12.74</v>
          </cell>
          <cell r="Z3590">
            <v>0</v>
          </cell>
          <cell r="AA3590">
            <v>0</v>
          </cell>
          <cell r="AB3590">
            <v>0</v>
          </cell>
          <cell r="AC3590">
            <v>0</v>
          </cell>
          <cell r="AD3590">
            <v>0</v>
          </cell>
        </row>
        <row r="3591">
          <cell r="B3591" t="str">
            <v>CITY OF SHELTON-CONTRACTTAXESSHELTON SALES TAX</v>
          </cell>
          <cell r="J3591" t="str">
            <v>SHELTON SALES TAX</v>
          </cell>
          <cell r="K3591" t="str">
            <v>8.8% Sales Tax</v>
          </cell>
          <cell r="S3591">
            <v>0</v>
          </cell>
          <cell r="T3591">
            <v>0</v>
          </cell>
          <cell r="U3591">
            <v>0</v>
          </cell>
          <cell r="V3591">
            <v>0</v>
          </cell>
          <cell r="W3591">
            <v>0</v>
          </cell>
          <cell r="X3591">
            <v>0</v>
          </cell>
          <cell r="Y3591">
            <v>12.92</v>
          </cell>
          <cell r="Z3591">
            <v>0</v>
          </cell>
          <cell r="AA3591">
            <v>0</v>
          </cell>
          <cell r="AB3591">
            <v>0</v>
          </cell>
          <cell r="AC3591">
            <v>0</v>
          </cell>
          <cell r="AD3591">
            <v>0</v>
          </cell>
        </row>
        <row r="3592">
          <cell r="B3592" t="str">
            <v>CITY OF SHELTON-CONTRACTTAXESSHELTON UNREG REFUSE</v>
          </cell>
          <cell r="J3592" t="str">
            <v>SHELTON UNREG REFUSE</v>
          </cell>
          <cell r="K3592" t="str">
            <v>3.6% WA STATE REFUSE TAX</v>
          </cell>
          <cell r="S3592">
            <v>0</v>
          </cell>
          <cell r="T3592">
            <v>0</v>
          </cell>
          <cell r="U3592">
            <v>0</v>
          </cell>
          <cell r="V3592">
            <v>0</v>
          </cell>
          <cell r="W3592">
            <v>0</v>
          </cell>
          <cell r="X3592">
            <v>0</v>
          </cell>
          <cell r="Y3592">
            <v>0.56000000000000005</v>
          </cell>
          <cell r="Z3592">
            <v>0</v>
          </cell>
          <cell r="AA3592">
            <v>0</v>
          </cell>
          <cell r="AB3592">
            <v>0</v>
          </cell>
          <cell r="AC3592">
            <v>0</v>
          </cell>
          <cell r="AD3592">
            <v>0</v>
          </cell>
        </row>
        <row r="3593">
          <cell r="B3593" t="str">
            <v>CITY OF SHELTON-CONTRACTTAXESSHELTON WA REFUSE</v>
          </cell>
          <cell r="J3593" t="str">
            <v>SHELTON WA REFUSE</v>
          </cell>
          <cell r="K3593" t="str">
            <v>3.6% WA Refuse Tax</v>
          </cell>
          <cell r="S3593">
            <v>0</v>
          </cell>
          <cell r="T3593">
            <v>0</v>
          </cell>
          <cell r="U3593">
            <v>0</v>
          </cell>
          <cell r="V3593">
            <v>0</v>
          </cell>
          <cell r="W3593">
            <v>0</v>
          </cell>
          <cell r="X3593">
            <v>0</v>
          </cell>
          <cell r="Y3593">
            <v>1671.74</v>
          </cell>
          <cell r="Z3593">
            <v>0</v>
          </cell>
          <cell r="AA3593">
            <v>0</v>
          </cell>
          <cell r="AB3593">
            <v>0</v>
          </cell>
          <cell r="AC3593">
            <v>0</v>
          </cell>
          <cell r="AD3593">
            <v>0</v>
          </cell>
        </row>
        <row r="3594">
          <cell r="B3594" t="str">
            <v>CITY OF SHELTON-CONTRACTTAXESCITY OF SHELTON</v>
          </cell>
          <cell r="J3594" t="str">
            <v>CITY OF SHELTON</v>
          </cell>
          <cell r="K3594" t="str">
            <v>41.9% CITY UTILITY TAX</v>
          </cell>
          <cell r="S3594">
            <v>0</v>
          </cell>
          <cell r="T3594">
            <v>0</v>
          </cell>
          <cell r="U3594">
            <v>0</v>
          </cell>
          <cell r="V3594">
            <v>0</v>
          </cell>
          <cell r="W3594">
            <v>0</v>
          </cell>
          <cell r="X3594">
            <v>0</v>
          </cell>
          <cell r="Y3594">
            <v>13.04</v>
          </cell>
          <cell r="Z3594">
            <v>0</v>
          </cell>
          <cell r="AA3594">
            <v>0</v>
          </cell>
          <cell r="AB3594">
            <v>0</v>
          </cell>
          <cell r="AC3594">
            <v>0</v>
          </cell>
          <cell r="AD3594">
            <v>0</v>
          </cell>
        </row>
        <row r="3595">
          <cell r="B3595" t="str">
            <v>CITY OF SHELTON-CONTRACTTAXESSHELTON WA REFUSE</v>
          </cell>
          <cell r="J3595" t="str">
            <v>SHELTON WA REFUSE</v>
          </cell>
          <cell r="K3595" t="str">
            <v>3.6% WA Refuse Tax</v>
          </cell>
          <cell r="S3595">
            <v>0</v>
          </cell>
          <cell r="T3595">
            <v>0</v>
          </cell>
          <cell r="U3595">
            <v>0</v>
          </cell>
          <cell r="V3595">
            <v>0</v>
          </cell>
          <cell r="W3595">
            <v>0</v>
          </cell>
          <cell r="X3595">
            <v>0</v>
          </cell>
          <cell r="Y3595">
            <v>1.1200000000000001</v>
          </cell>
          <cell r="Z3595">
            <v>0</v>
          </cell>
          <cell r="AA3595">
            <v>0</v>
          </cell>
          <cell r="AB3595">
            <v>0</v>
          </cell>
          <cell r="AC3595">
            <v>0</v>
          </cell>
          <cell r="AD3595">
            <v>0</v>
          </cell>
        </row>
        <row r="3596">
          <cell r="B3596" t="str">
            <v>CITY of SHELTON-REGULATEDACCOUNTING ADJUSTMENTSFINCHG</v>
          </cell>
          <cell r="J3596" t="str">
            <v>FINCHG</v>
          </cell>
          <cell r="K3596" t="str">
            <v>LATE FEE</v>
          </cell>
          <cell r="S3596">
            <v>0</v>
          </cell>
          <cell r="T3596">
            <v>0</v>
          </cell>
          <cell r="U3596">
            <v>0</v>
          </cell>
          <cell r="V3596">
            <v>0</v>
          </cell>
          <cell r="W3596">
            <v>0</v>
          </cell>
          <cell r="X3596">
            <v>0</v>
          </cell>
          <cell r="Y3596">
            <v>41.8</v>
          </cell>
          <cell r="Z3596">
            <v>0</v>
          </cell>
          <cell r="AA3596">
            <v>0</v>
          </cell>
          <cell r="AB3596">
            <v>0</v>
          </cell>
          <cell r="AC3596">
            <v>0</v>
          </cell>
          <cell r="AD3596">
            <v>0</v>
          </cell>
        </row>
        <row r="3597">
          <cell r="B3597" t="str">
            <v>CITY of SHELTON-REGULATEDACCOUNTING ADJUSTMENTSFINCHG</v>
          </cell>
          <cell r="J3597" t="str">
            <v>FINCHG</v>
          </cell>
          <cell r="K3597" t="str">
            <v>LATE FEE</v>
          </cell>
          <cell r="S3597">
            <v>0</v>
          </cell>
          <cell r="T3597">
            <v>0</v>
          </cell>
          <cell r="U3597">
            <v>0</v>
          </cell>
          <cell r="V3597">
            <v>0</v>
          </cell>
          <cell r="W3597">
            <v>0</v>
          </cell>
          <cell r="X3597">
            <v>0</v>
          </cell>
          <cell r="Y3597">
            <v>1</v>
          </cell>
          <cell r="Z3597">
            <v>0</v>
          </cell>
          <cell r="AA3597">
            <v>0</v>
          </cell>
          <cell r="AB3597">
            <v>0</v>
          </cell>
          <cell r="AC3597">
            <v>0</v>
          </cell>
          <cell r="AD3597">
            <v>0</v>
          </cell>
        </row>
        <row r="3598">
          <cell r="B3598" t="str">
            <v>CITY of SHELTON-REGULATEDCOMMERCIAL - REARLOADR1.5YDE</v>
          </cell>
          <cell r="J3598" t="str">
            <v>R1.5YDE</v>
          </cell>
          <cell r="K3598" t="str">
            <v>1.5 YD 1X EOW</v>
          </cell>
          <cell r="S3598">
            <v>0</v>
          </cell>
          <cell r="T3598">
            <v>0</v>
          </cell>
          <cell r="U3598">
            <v>0</v>
          </cell>
          <cell r="V3598">
            <v>0</v>
          </cell>
          <cell r="W3598">
            <v>0</v>
          </cell>
          <cell r="X3598">
            <v>0</v>
          </cell>
          <cell r="Y3598">
            <v>40.24</v>
          </cell>
          <cell r="Z3598">
            <v>0</v>
          </cell>
          <cell r="AA3598">
            <v>0</v>
          </cell>
          <cell r="AB3598">
            <v>0</v>
          </cell>
          <cell r="AC3598">
            <v>0</v>
          </cell>
          <cell r="AD3598">
            <v>0</v>
          </cell>
        </row>
        <row r="3599">
          <cell r="B3599" t="str">
            <v>CITY of SHELTON-REGULATEDCOMMERCIAL - REARLOADR1.5YDRENTM</v>
          </cell>
          <cell r="J3599" t="str">
            <v>R1.5YDRENTM</v>
          </cell>
          <cell r="K3599" t="str">
            <v>1.5YD CONTAINER RENT-MTH</v>
          </cell>
          <cell r="S3599">
            <v>0</v>
          </cell>
          <cell r="T3599">
            <v>0</v>
          </cell>
          <cell r="U3599">
            <v>0</v>
          </cell>
          <cell r="V3599">
            <v>0</v>
          </cell>
          <cell r="W3599">
            <v>0</v>
          </cell>
          <cell r="X3599">
            <v>0</v>
          </cell>
          <cell r="Y3599">
            <v>19.079999999999998</v>
          </cell>
          <cell r="Z3599">
            <v>0</v>
          </cell>
          <cell r="AA3599">
            <v>0</v>
          </cell>
          <cell r="AB3599">
            <v>0</v>
          </cell>
          <cell r="AC3599">
            <v>0</v>
          </cell>
          <cell r="AD3599">
            <v>0</v>
          </cell>
        </row>
        <row r="3600">
          <cell r="B3600" t="str">
            <v>CITY of SHELTON-REGULATEDCOMMERCIAL - REARLOADR1.5YDWM</v>
          </cell>
          <cell r="J3600" t="str">
            <v>R1.5YDWM</v>
          </cell>
          <cell r="K3600" t="str">
            <v>1.5 YD 1X WEEKLY</v>
          </cell>
          <cell r="S3600">
            <v>0</v>
          </cell>
          <cell r="T3600">
            <v>0</v>
          </cell>
          <cell r="U3600">
            <v>0</v>
          </cell>
          <cell r="V3600">
            <v>0</v>
          </cell>
          <cell r="W3600">
            <v>0</v>
          </cell>
          <cell r="X3600">
            <v>0</v>
          </cell>
          <cell r="Y3600">
            <v>80.47</v>
          </cell>
          <cell r="Z3600">
            <v>0</v>
          </cell>
          <cell r="AA3600">
            <v>0</v>
          </cell>
          <cell r="AB3600">
            <v>0</v>
          </cell>
          <cell r="AC3600">
            <v>0</v>
          </cell>
          <cell r="AD3600">
            <v>0</v>
          </cell>
        </row>
        <row r="3601">
          <cell r="B3601" t="str">
            <v>CITY of SHELTON-REGULATEDCOMMERCIAL - REARLOADR2YDRENTM</v>
          </cell>
          <cell r="J3601" t="str">
            <v>R2YDRENTM</v>
          </cell>
          <cell r="K3601" t="str">
            <v>2YD CONTAINER RENT-MTHLY</v>
          </cell>
          <cell r="S3601">
            <v>0</v>
          </cell>
          <cell r="T3601">
            <v>0</v>
          </cell>
          <cell r="U3601">
            <v>0</v>
          </cell>
          <cell r="V3601">
            <v>0</v>
          </cell>
          <cell r="W3601">
            <v>0</v>
          </cell>
          <cell r="X3601">
            <v>0</v>
          </cell>
          <cell r="Y3601">
            <v>27.54</v>
          </cell>
          <cell r="Z3601">
            <v>0</v>
          </cell>
          <cell r="AA3601">
            <v>0</v>
          </cell>
          <cell r="AB3601">
            <v>0</v>
          </cell>
          <cell r="AC3601">
            <v>0</v>
          </cell>
          <cell r="AD3601">
            <v>0</v>
          </cell>
        </row>
        <row r="3602">
          <cell r="B3602" t="str">
            <v>CITY of SHELTON-REGULATEDCOMMERCIAL - REARLOADR2YDW</v>
          </cell>
          <cell r="J3602" t="str">
            <v>R2YDW</v>
          </cell>
          <cell r="K3602" t="str">
            <v>2 YD 1X WEEKLY</v>
          </cell>
          <cell r="S3602">
            <v>0</v>
          </cell>
          <cell r="T3602">
            <v>0</v>
          </cell>
          <cell r="U3602">
            <v>0</v>
          </cell>
          <cell r="V3602">
            <v>0</v>
          </cell>
          <cell r="W3602">
            <v>0</v>
          </cell>
          <cell r="X3602">
            <v>0</v>
          </cell>
          <cell r="Y3602">
            <v>215.64</v>
          </cell>
          <cell r="Z3602">
            <v>0</v>
          </cell>
          <cell r="AA3602">
            <v>0</v>
          </cell>
          <cell r="AB3602">
            <v>0</v>
          </cell>
          <cell r="AC3602">
            <v>0</v>
          </cell>
          <cell r="AD3602">
            <v>0</v>
          </cell>
        </row>
        <row r="3603">
          <cell r="B3603" t="str">
            <v>CITY of SHELTON-REGULATEDCOMMERCIAL - REARLOADUNLOCKREF</v>
          </cell>
          <cell r="J3603" t="str">
            <v>UNLOCKREF</v>
          </cell>
          <cell r="K3603" t="str">
            <v>UNLOCK / UNLATCH REFUSE</v>
          </cell>
          <cell r="S3603">
            <v>0</v>
          </cell>
          <cell r="T3603">
            <v>0</v>
          </cell>
          <cell r="U3603">
            <v>0</v>
          </cell>
          <cell r="V3603">
            <v>0</v>
          </cell>
          <cell r="W3603">
            <v>0</v>
          </cell>
          <cell r="X3603">
            <v>0</v>
          </cell>
          <cell r="Y3603">
            <v>10.119999999999999</v>
          </cell>
          <cell r="Z3603">
            <v>0</v>
          </cell>
          <cell r="AA3603">
            <v>0</v>
          </cell>
          <cell r="AB3603">
            <v>0</v>
          </cell>
          <cell r="AC3603">
            <v>0</v>
          </cell>
          <cell r="AD3603">
            <v>0</v>
          </cell>
        </row>
        <row r="3604">
          <cell r="B3604" t="str">
            <v>CITY of SHELTON-REGULATEDCOMMERCIAL - REARLOADR2YDPU</v>
          </cell>
          <cell r="J3604" t="str">
            <v>R2YDPU</v>
          </cell>
          <cell r="K3604" t="str">
            <v>2YD CONTAINER PICKUP</v>
          </cell>
          <cell r="S3604">
            <v>0</v>
          </cell>
          <cell r="T3604">
            <v>0</v>
          </cell>
          <cell r="U3604">
            <v>0</v>
          </cell>
          <cell r="V3604">
            <v>0</v>
          </cell>
          <cell r="W3604">
            <v>0</v>
          </cell>
          <cell r="X3604">
            <v>0</v>
          </cell>
          <cell r="Y3604">
            <v>24.9</v>
          </cell>
          <cell r="Z3604">
            <v>0</v>
          </cell>
          <cell r="AA3604">
            <v>0</v>
          </cell>
          <cell r="AB3604">
            <v>0</v>
          </cell>
          <cell r="AC3604">
            <v>0</v>
          </cell>
          <cell r="AD3604">
            <v>0</v>
          </cell>
        </row>
        <row r="3605">
          <cell r="B3605" t="str">
            <v>CITY of SHELTON-REGULATEDPAYMENTSCC-KOL</v>
          </cell>
          <cell r="J3605" t="str">
            <v>CC-KOL</v>
          </cell>
          <cell r="K3605" t="str">
            <v>ONLINE PAYMENT-CC</v>
          </cell>
          <cell r="S3605">
            <v>0</v>
          </cell>
          <cell r="T3605">
            <v>0</v>
          </cell>
          <cell r="U3605">
            <v>0</v>
          </cell>
          <cell r="V3605">
            <v>0</v>
          </cell>
          <cell r="W3605">
            <v>0</v>
          </cell>
          <cell r="X3605">
            <v>0</v>
          </cell>
          <cell r="Y3605">
            <v>-8593.34</v>
          </cell>
          <cell r="Z3605">
            <v>0</v>
          </cell>
          <cell r="AA3605">
            <v>0</v>
          </cell>
          <cell r="AB3605">
            <v>0</v>
          </cell>
          <cell r="AC3605">
            <v>0</v>
          </cell>
          <cell r="AD3605">
            <v>0</v>
          </cell>
        </row>
        <row r="3606">
          <cell r="B3606" t="str">
            <v>CITY of SHELTON-REGULATEDPAYMENTSCCREF-KOL</v>
          </cell>
          <cell r="J3606" t="str">
            <v>CCREF-KOL</v>
          </cell>
          <cell r="K3606" t="str">
            <v>CREDIT CARD REFUND</v>
          </cell>
          <cell r="S3606">
            <v>0</v>
          </cell>
          <cell r="T3606">
            <v>0</v>
          </cell>
          <cell r="U3606">
            <v>0</v>
          </cell>
          <cell r="V3606">
            <v>0</v>
          </cell>
          <cell r="W3606">
            <v>0</v>
          </cell>
          <cell r="X3606">
            <v>0</v>
          </cell>
          <cell r="Y3606">
            <v>799.34</v>
          </cell>
          <cell r="Z3606">
            <v>0</v>
          </cell>
          <cell r="AA3606">
            <v>0</v>
          </cell>
          <cell r="AB3606">
            <v>0</v>
          </cell>
          <cell r="AC3606">
            <v>0</v>
          </cell>
          <cell r="AD3606">
            <v>0</v>
          </cell>
        </row>
        <row r="3607">
          <cell r="B3607" t="str">
            <v>CITY of SHELTON-REGULATEDPAYMENTSPAY</v>
          </cell>
          <cell r="J3607" t="str">
            <v>PAY</v>
          </cell>
          <cell r="K3607" t="str">
            <v>PAYMENT-THANK YOU!</v>
          </cell>
          <cell r="S3607">
            <v>0</v>
          </cell>
          <cell r="T3607">
            <v>0</v>
          </cell>
          <cell r="U3607">
            <v>0</v>
          </cell>
          <cell r="V3607">
            <v>0</v>
          </cell>
          <cell r="W3607">
            <v>0</v>
          </cell>
          <cell r="X3607">
            <v>0</v>
          </cell>
          <cell r="Y3607">
            <v>-11718.17</v>
          </cell>
          <cell r="Z3607">
            <v>0</v>
          </cell>
          <cell r="AA3607">
            <v>0</v>
          </cell>
          <cell r="AB3607">
            <v>0</v>
          </cell>
          <cell r="AC3607">
            <v>0</v>
          </cell>
          <cell r="AD3607">
            <v>0</v>
          </cell>
        </row>
        <row r="3608">
          <cell r="B3608" t="str">
            <v>CITY of SHELTON-REGULATEDPAYMENTSPAY-KOL</v>
          </cell>
          <cell r="J3608" t="str">
            <v>PAY-KOL</v>
          </cell>
          <cell r="K3608" t="str">
            <v>PAYMENT-THANK YOU - OL</v>
          </cell>
          <cell r="S3608">
            <v>0</v>
          </cell>
          <cell r="T3608">
            <v>0</v>
          </cell>
          <cell r="U3608">
            <v>0</v>
          </cell>
          <cell r="V3608">
            <v>0</v>
          </cell>
          <cell r="W3608">
            <v>0</v>
          </cell>
          <cell r="X3608">
            <v>0</v>
          </cell>
          <cell r="Y3608">
            <v>-764.94</v>
          </cell>
          <cell r="Z3608">
            <v>0</v>
          </cell>
          <cell r="AA3608">
            <v>0</v>
          </cell>
          <cell r="AB3608">
            <v>0</v>
          </cell>
          <cell r="AC3608">
            <v>0</v>
          </cell>
          <cell r="AD3608">
            <v>0</v>
          </cell>
        </row>
        <row r="3609">
          <cell r="B3609" t="str">
            <v>CITY of SHELTON-REGULATEDPAYMENTSPAY-NATL</v>
          </cell>
          <cell r="J3609" t="str">
            <v>PAY-NATL</v>
          </cell>
          <cell r="K3609" t="str">
            <v>PAYMENT THANK YOU</v>
          </cell>
          <cell r="S3609">
            <v>0</v>
          </cell>
          <cell r="T3609">
            <v>0</v>
          </cell>
          <cell r="U3609">
            <v>0</v>
          </cell>
          <cell r="V3609">
            <v>0</v>
          </cell>
          <cell r="W3609">
            <v>0</v>
          </cell>
          <cell r="X3609">
            <v>0</v>
          </cell>
          <cell r="Y3609">
            <v>-1965.27</v>
          </cell>
          <cell r="Z3609">
            <v>0</v>
          </cell>
          <cell r="AA3609">
            <v>0</v>
          </cell>
          <cell r="AB3609">
            <v>0</v>
          </cell>
          <cell r="AC3609">
            <v>0</v>
          </cell>
          <cell r="AD3609">
            <v>0</v>
          </cell>
        </row>
        <row r="3610">
          <cell r="B3610" t="str">
            <v>CITY of SHELTON-REGULATEDPAYMENTSPAYL</v>
          </cell>
          <cell r="J3610" t="str">
            <v>PAYL</v>
          </cell>
          <cell r="K3610" t="str">
            <v>PAYMENT-THANK YOU!</v>
          </cell>
          <cell r="S3610">
            <v>0</v>
          </cell>
          <cell r="T3610">
            <v>0</v>
          </cell>
          <cell r="U3610">
            <v>0</v>
          </cell>
          <cell r="V3610">
            <v>0</v>
          </cell>
          <cell r="W3610">
            <v>0</v>
          </cell>
          <cell r="X3610">
            <v>0</v>
          </cell>
          <cell r="Y3610">
            <v>-4947.74</v>
          </cell>
          <cell r="Z3610">
            <v>0</v>
          </cell>
          <cell r="AA3610">
            <v>0</v>
          </cell>
          <cell r="AB3610">
            <v>0</v>
          </cell>
          <cell r="AC3610">
            <v>0</v>
          </cell>
          <cell r="AD3610">
            <v>0</v>
          </cell>
        </row>
        <row r="3611">
          <cell r="B3611" t="str">
            <v>CITY of SHELTON-REGULATEDROLLOFFROLID</v>
          </cell>
          <cell r="J3611" t="str">
            <v>ROLID</v>
          </cell>
          <cell r="K3611" t="str">
            <v>ROLL OFF-LID</v>
          </cell>
          <cell r="S3611">
            <v>0</v>
          </cell>
          <cell r="T3611">
            <v>0</v>
          </cell>
          <cell r="U3611">
            <v>0</v>
          </cell>
          <cell r="V3611">
            <v>0</v>
          </cell>
          <cell r="W3611">
            <v>0</v>
          </cell>
          <cell r="X3611">
            <v>0</v>
          </cell>
          <cell r="Y3611">
            <v>145.6</v>
          </cell>
          <cell r="Z3611">
            <v>0</v>
          </cell>
          <cell r="AA3611">
            <v>0</v>
          </cell>
          <cell r="AB3611">
            <v>0</v>
          </cell>
          <cell r="AC3611">
            <v>0</v>
          </cell>
          <cell r="AD3611">
            <v>0</v>
          </cell>
        </row>
        <row r="3612">
          <cell r="B3612" t="str">
            <v>CITY of SHELTON-REGULATEDROLLOFFRORENT10D</v>
          </cell>
          <cell r="J3612" t="str">
            <v>RORENT10D</v>
          </cell>
          <cell r="K3612" t="str">
            <v>10YD ROLL OFF DAILY RENT</v>
          </cell>
          <cell r="S3612">
            <v>0</v>
          </cell>
          <cell r="T3612">
            <v>0</v>
          </cell>
          <cell r="U3612">
            <v>0</v>
          </cell>
          <cell r="V3612">
            <v>0</v>
          </cell>
          <cell r="W3612">
            <v>0</v>
          </cell>
          <cell r="X3612">
            <v>0</v>
          </cell>
          <cell r="Y3612">
            <v>60.45</v>
          </cell>
          <cell r="Z3612">
            <v>0</v>
          </cell>
          <cell r="AA3612">
            <v>0</v>
          </cell>
          <cell r="AB3612">
            <v>0</v>
          </cell>
          <cell r="AC3612">
            <v>0</v>
          </cell>
          <cell r="AD3612">
            <v>0</v>
          </cell>
        </row>
        <row r="3613">
          <cell r="B3613" t="str">
            <v>CITY of SHELTON-REGULATEDROLLOFFRORENT10M</v>
          </cell>
          <cell r="J3613" t="str">
            <v>RORENT10M</v>
          </cell>
          <cell r="K3613" t="str">
            <v>10YD ROLL OFF MTHLY RENT</v>
          </cell>
          <cell r="S3613">
            <v>0</v>
          </cell>
          <cell r="T3613">
            <v>0</v>
          </cell>
          <cell r="U3613">
            <v>0</v>
          </cell>
          <cell r="V3613">
            <v>0</v>
          </cell>
          <cell r="W3613">
            <v>0</v>
          </cell>
          <cell r="X3613">
            <v>0</v>
          </cell>
          <cell r="Y3613">
            <v>83.93</v>
          </cell>
          <cell r="Z3613">
            <v>0</v>
          </cell>
          <cell r="AA3613">
            <v>0</v>
          </cell>
          <cell r="AB3613">
            <v>0</v>
          </cell>
          <cell r="AC3613">
            <v>0</v>
          </cell>
          <cell r="AD3613">
            <v>0</v>
          </cell>
        </row>
        <row r="3614">
          <cell r="B3614" t="str">
            <v>CITY of SHELTON-REGULATEDROLLOFFRORENT20D</v>
          </cell>
          <cell r="J3614" t="str">
            <v>RORENT20D</v>
          </cell>
          <cell r="K3614" t="str">
            <v>20YD ROLL OFF-DAILY RENT</v>
          </cell>
          <cell r="S3614">
            <v>0</v>
          </cell>
          <cell r="T3614">
            <v>0</v>
          </cell>
          <cell r="U3614">
            <v>0</v>
          </cell>
          <cell r="V3614">
            <v>0</v>
          </cell>
          <cell r="W3614">
            <v>0</v>
          </cell>
          <cell r="X3614">
            <v>0</v>
          </cell>
          <cell r="Y3614">
            <v>913.52</v>
          </cell>
          <cell r="Z3614">
            <v>0</v>
          </cell>
          <cell r="AA3614">
            <v>0</v>
          </cell>
          <cell r="AB3614">
            <v>0</v>
          </cell>
          <cell r="AC3614">
            <v>0</v>
          </cell>
          <cell r="AD3614">
            <v>0</v>
          </cell>
        </row>
        <row r="3615">
          <cell r="B3615" t="str">
            <v>CITY of SHELTON-REGULATEDROLLOFFRORENT20M</v>
          </cell>
          <cell r="J3615" t="str">
            <v>RORENT20M</v>
          </cell>
          <cell r="K3615" t="str">
            <v>20YD ROLL OFF-MNTHLY RENT</v>
          </cell>
          <cell r="S3615">
            <v>0</v>
          </cell>
          <cell r="T3615">
            <v>0</v>
          </cell>
          <cell r="U3615">
            <v>0</v>
          </cell>
          <cell r="V3615">
            <v>0</v>
          </cell>
          <cell r="W3615">
            <v>0</v>
          </cell>
          <cell r="X3615">
            <v>0</v>
          </cell>
          <cell r="Y3615">
            <v>584.88</v>
          </cell>
          <cell r="Z3615">
            <v>0</v>
          </cell>
          <cell r="AA3615">
            <v>0</v>
          </cell>
          <cell r="AB3615">
            <v>0</v>
          </cell>
          <cell r="AC3615">
            <v>0</v>
          </cell>
          <cell r="AD3615">
            <v>0</v>
          </cell>
        </row>
        <row r="3616">
          <cell r="B3616" t="str">
            <v>CITY of SHELTON-REGULATEDROLLOFFRORENT40D</v>
          </cell>
          <cell r="J3616" t="str">
            <v>RORENT40D</v>
          </cell>
          <cell r="K3616" t="str">
            <v>40YD ROLL OFF-DAILY RENT</v>
          </cell>
          <cell r="S3616">
            <v>0</v>
          </cell>
          <cell r="T3616">
            <v>0</v>
          </cell>
          <cell r="U3616">
            <v>0</v>
          </cell>
          <cell r="V3616">
            <v>0</v>
          </cell>
          <cell r="W3616">
            <v>0</v>
          </cell>
          <cell r="X3616">
            <v>0</v>
          </cell>
          <cell r="Y3616">
            <v>860.86</v>
          </cell>
          <cell r="Z3616">
            <v>0</v>
          </cell>
          <cell r="AA3616">
            <v>0</v>
          </cell>
          <cell r="AB3616">
            <v>0</v>
          </cell>
          <cell r="AC3616">
            <v>0</v>
          </cell>
          <cell r="AD3616">
            <v>0</v>
          </cell>
        </row>
        <row r="3617">
          <cell r="B3617" t="str">
            <v>CITY of SHELTON-REGULATEDROLLOFFRORENT40M</v>
          </cell>
          <cell r="J3617" t="str">
            <v>RORENT40M</v>
          </cell>
          <cell r="K3617" t="str">
            <v>40YD ROLL OFF-MNTHLY RENT</v>
          </cell>
          <cell r="S3617">
            <v>0</v>
          </cell>
          <cell r="T3617">
            <v>0</v>
          </cell>
          <cell r="U3617">
            <v>0</v>
          </cell>
          <cell r="V3617">
            <v>0</v>
          </cell>
          <cell r="W3617">
            <v>0</v>
          </cell>
          <cell r="X3617">
            <v>0</v>
          </cell>
          <cell r="Y3617">
            <v>331.48</v>
          </cell>
          <cell r="Z3617">
            <v>0</v>
          </cell>
          <cell r="AA3617">
            <v>0</v>
          </cell>
          <cell r="AB3617">
            <v>0</v>
          </cell>
          <cell r="AC3617">
            <v>0</v>
          </cell>
          <cell r="AD3617">
            <v>0</v>
          </cell>
        </row>
        <row r="3618">
          <cell r="B3618" t="str">
            <v>CITY of SHELTON-REGULATEDROLLOFFCPHAUL20</v>
          </cell>
          <cell r="J3618" t="str">
            <v>CPHAUL20</v>
          </cell>
          <cell r="K3618" t="str">
            <v>20YD COMPACTOR-HAUL</v>
          </cell>
          <cell r="S3618">
            <v>0</v>
          </cell>
          <cell r="T3618">
            <v>0</v>
          </cell>
          <cell r="U3618">
            <v>0</v>
          </cell>
          <cell r="V3618">
            <v>0</v>
          </cell>
          <cell r="W3618">
            <v>0</v>
          </cell>
          <cell r="X3618">
            <v>0</v>
          </cell>
          <cell r="Y3618">
            <v>1403.37</v>
          </cell>
          <cell r="Z3618">
            <v>0</v>
          </cell>
          <cell r="AA3618">
            <v>0</v>
          </cell>
          <cell r="AB3618">
            <v>0</v>
          </cell>
          <cell r="AC3618">
            <v>0</v>
          </cell>
          <cell r="AD3618">
            <v>0</v>
          </cell>
        </row>
        <row r="3619">
          <cell r="B3619" t="str">
            <v>CITY of SHELTON-REGULATEDROLLOFFCPHAUL25</v>
          </cell>
          <cell r="J3619" t="str">
            <v>CPHAUL25</v>
          </cell>
          <cell r="K3619" t="str">
            <v>25YD COMPACTOR-HAUL</v>
          </cell>
          <cell r="S3619">
            <v>0</v>
          </cell>
          <cell r="T3619">
            <v>0</v>
          </cell>
          <cell r="U3619">
            <v>0</v>
          </cell>
          <cell r="V3619">
            <v>0</v>
          </cell>
          <cell r="W3619">
            <v>0</v>
          </cell>
          <cell r="X3619">
            <v>0</v>
          </cell>
          <cell r="Y3619">
            <v>170.69</v>
          </cell>
          <cell r="Z3619">
            <v>0</v>
          </cell>
          <cell r="AA3619">
            <v>0</v>
          </cell>
          <cell r="AB3619">
            <v>0</v>
          </cell>
          <cell r="AC3619">
            <v>0</v>
          </cell>
          <cell r="AD3619">
            <v>0</v>
          </cell>
        </row>
        <row r="3620">
          <cell r="B3620" t="str">
            <v>CITY of SHELTON-REGULATEDROLLOFFCPHAUL35</v>
          </cell>
          <cell r="J3620" t="str">
            <v>CPHAUL35</v>
          </cell>
          <cell r="K3620" t="str">
            <v>35YD COMPACTOR-HAUL</v>
          </cell>
          <cell r="S3620">
            <v>0</v>
          </cell>
          <cell r="T3620">
            <v>0</v>
          </cell>
          <cell r="U3620">
            <v>0</v>
          </cell>
          <cell r="V3620">
            <v>0</v>
          </cell>
          <cell r="W3620">
            <v>0</v>
          </cell>
          <cell r="X3620">
            <v>0</v>
          </cell>
          <cell r="Y3620">
            <v>672.27</v>
          </cell>
          <cell r="Z3620">
            <v>0</v>
          </cell>
          <cell r="AA3620">
            <v>0</v>
          </cell>
          <cell r="AB3620">
            <v>0</v>
          </cell>
          <cell r="AC3620">
            <v>0</v>
          </cell>
          <cell r="AD3620">
            <v>0</v>
          </cell>
        </row>
        <row r="3621">
          <cell r="B3621" t="str">
            <v>CITY of SHELTON-REGULATEDROLLOFFDISPMC-TON</v>
          </cell>
          <cell r="J3621" t="str">
            <v>DISPMC-TON</v>
          </cell>
          <cell r="K3621" t="str">
            <v>MC LANDFILL PER TON</v>
          </cell>
          <cell r="S3621">
            <v>0</v>
          </cell>
          <cell r="T3621">
            <v>0</v>
          </cell>
          <cell r="U3621">
            <v>0</v>
          </cell>
          <cell r="V3621">
            <v>0</v>
          </cell>
          <cell r="W3621">
            <v>0</v>
          </cell>
          <cell r="X3621">
            <v>0</v>
          </cell>
          <cell r="Y3621">
            <v>21465.83</v>
          </cell>
          <cell r="Z3621">
            <v>0</v>
          </cell>
          <cell r="AA3621">
            <v>0</v>
          </cell>
          <cell r="AB3621">
            <v>0</v>
          </cell>
          <cell r="AC3621">
            <v>0</v>
          </cell>
          <cell r="AD3621">
            <v>0</v>
          </cell>
        </row>
        <row r="3622">
          <cell r="B3622" t="str">
            <v>CITY of SHELTON-REGULATEDROLLOFFDISPMCMISC</v>
          </cell>
          <cell r="J3622" t="str">
            <v>DISPMCMISC</v>
          </cell>
          <cell r="K3622" t="str">
            <v>DISPOSAL MISCELLANOUS</v>
          </cell>
          <cell r="S3622">
            <v>0</v>
          </cell>
          <cell r="T3622">
            <v>0</v>
          </cell>
          <cell r="U3622">
            <v>0</v>
          </cell>
          <cell r="V3622">
            <v>0</v>
          </cell>
          <cell r="W3622">
            <v>0</v>
          </cell>
          <cell r="X3622">
            <v>0</v>
          </cell>
          <cell r="Y3622">
            <v>31.32</v>
          </cell>
          <cell r="Z3622">
            <v>0</v>
          </cell>
          <cell r="AA3622">
            <v>0</v>
          </cell>
          <cell r="AB3622">
            <v>0</v>
          </cell>
          <cell r="AC3622">
            <v>0</v>
          </cell>
          <cell r="AD3622">
            <v>0</v>
          </cell>
        </row>
        <row r="3623">
          <cell r="B3623" t="str">
            <v>CITY of SHELTON-REGULATEDROLLOFFRODEL</v>
          </cell>
          <cell r="J3623" t="str">
            <v>RODEL</v>
          </cell>
          <cell r="K3623" t="str">
            <v>ROLL OFF-DELIVERY</v>
          </cell>
          <cell r="S3623">
            <v>0</v>
          </cell>
          <cell r="T3623">
            <v>0</v>
          </cell>
          <cell r="U3623">
            <v>0</v>
          </cell>
          <cell r="V3623">
            <v>0</v>
          </cell>
          <cell r="W3623">
            <v>0</v>
          </cell>
          <cell r="X3623">
            <v>0</v>
          </cell>
          <cell r="Y3623">
            <v>857.56</v>
          </cell>
          <cell r="Z3623">
            <v>0</v>
          </cell>
          <cell r="AA3623">
            <v>0</v>
          </cell>
          <cell r="AB3623">
            <v>0</v>
          </cell>
          <cell r="AC3623">
            <v>0</v>
          </cell>
          <cell r="AD3623">
            <v>0</v>
          </cell>
        </row>
        <row r="3624">
          <cell r="B3624" t="str">
            <v>CITY of SHELTON-REGULATEDROLLOFFROHAUL10</v>
          </cell>
          <cell r="J3624" t="str">
            <v>ROHAUL10</v>
          </cell>
          <cell r="K3624" t="str">
            <v>10YD ROLL OFF HAUL</v>
          </cell>
          <cell r="S3624">
            <v>0</v>
          </cell>
          <cell r="T3624">
            <v>0</v>
          </cell>
          <cell r="U3624">
            <v>0</v>
          </cell>
          <cell r="V3624">
            <v>0</v>
          </cell>
          <cell r="W3624">
            <v>0</v>
          </cell>
          <cell r="X3624">
            <v>0</v>
          </cell>
          <cell r="Y3624">
            <v>251.79</v>
          </cell>
          <cell r="Z3624">
            <v>0</v>
          </cell>
          <cell r="AA3624">
            <v>0</v>
          </cell>
          <cell r="AB3624">
            <v>0</v>
          </cell>
          <cell r="AC3624">
            <v>0</v>
          </cell>
          <cell r="AD3624">
            <v>0</v>
          </cell>
        </row>
        <row r="3625">
          <cell r="B3625" t="str">
            <v>CITY of SHELTON-REGULATEDROLLOFFROHAUL10T</v>
          </cell>
          <cell r="J3625" t="str">
            <v>ROHAUL10T</v>
          </cell>
          <cell r="K3625" t="str">
            <v>ROHAUL10T</v>
          </cell>
          <cell r="S3625">
            <v>0</v>
          </cell>
          <cell r="T3625">
            <v>0</v>
          </cell>
          <cell r="U3625">
            <v>0</v>
          </cell>
          <cell r="V3625">
            <v>0</v>
          </cell>
          <cell r="W3625">
            <v>0</v>
          </cell>
          <cell r="X3625">
            <v>0</v>
          </cell>
          <cell r="Y3625">
            <v>251.79</v>
          </cell>
          <cell r="Z3625">
            <v>0</v>
          </cell>
          <cell r="AA3625">
            <v>0</v>
          </cell>
          <cell r="AB3625">
            <v>0</v>
          </cell>
          <cell r="AC3625">
            <v>0</v>
          </cell>
          <cell r="AD3625">
            <v>0</v>
          </cell>
        </row>
        <row r="3626">
          <cell r="B3626" t="str">
            <v>CITY of SHELTON-REGULATEDROLLOFFROHAUL20</v>
          </cell>
          <cell r="J3626" t="str">
            <v>ROHAUL20</v>
          </cell>
          <cell r="K3626" t="str">
            <v>20YD ROLL OFF-HAUL</v>
          </cell>
          <cell r="S3626">
            <v>0</v>
          </cell>
          <cell r="T3626">
            <v>0</v>
          </cell>
          <cell r="U3626">
            <v>0</v>
          </cell>
          <cell r="V3626">
            <v>0</v>
          </cell>
          <cell r="W3626">
            <v>0</v>
          </cell>
          <cell r="X3626">
            <v>0</v>
          </cell>
          <cell r="Y3626">
            <v>1852.12</v>
          </cell>
          <cell r="Z3626">
            <v>0</v>
          </cell>
          <cell r="AA3626">
            <v>0</v>
          </cell>
          <cell r="AB3626">
            <v>0</v>
          </cell>
          <cell r="AC3626">
            <v>0</v>
          </cell>
          <cell r="AD3626">
            <v>0</v>
          </cell>
        </row>
        <row r="3627">
          <cell r="B3627" t="str">
            <v>CITY of SHELTON-REGULATEDROLLOFFROHAUL20T</v>
          </cell>
          <cell r="J3627" t="str">
            <v>ROHAUL20T</v>
          </cell>
          <cell r="K3627" t="str">
            <v>20YD ROLL OFF TEMP HAUL</v>
          </cell>
          <cell r="S3627">
            <v>0</v>
          </cell>
          <cell r="T3627">
            <v>0</v>
          </cell>
          <cell r="U3627">
            <v>0</v>
          </cell>
          <cell r="V3627">
            <v>0</v>
          </cell>
          <cell r="W3627">
            <v>0</v>
          </cell>
          <cell r="X3627">
            <v>0</v>
          </cell>
          <cell r="Y3627">
            <v>584.88</v>
          </cell>
          <cell r="Z3627">
            <v>0</v>
          </cell>
          <cell r="AA3627">
            <v>0</v>
          </cell>
          <cell r="AB3627">
            <v>0</v>
          </cell>
          <cell r="AC3627">
            <v>0</v>
          </cell>
          <cell r="AD3627">
            <v>0</v>
          </cell>
        </row>
        <row r="3628">
          <cell r="B3628" t="str">
            <v>CITY of SHELTON-REGULATEDROLLOFFROHAUL40</v>
          </cell>
          <cell r="J3628" t="str">
            <v>ROHAUL40</v>
          </cell>
          <cell r="K3628" t="str">
            <v>40YD ROLL OFF-HAUL</v>
          </cell>
          <cell r="S3628">
            <v>0</v>
          </cell>
          <cell r="T3628">
            <v>0</v>
          </cell>
          <cell r="U3628">
            <v>0</v>
          </cell>
          <cell r="V3628">
            <v>0</v>
          </cell>
          <cell r="W3628">
            <v>0</v>
          </cell>
          <cell r="X3628">
            <v>0</v>
          </cell>
          <cell r="Y3628">
            <v>1988.88</v>
          </cell>
          <cell r="Z3628">
            <v>0</v>
          </cell>
          <cell r="AA3628">
            <v>0</v>
          </cell>
          <cell r="AB3628">
            <v>0</v>
          </cell>
          <cell r="AC3628">
            <v>0</v>
          </cell>
          <cell r="AD3628">
            <v>0</v>
          </cell>
        </row>
        <row r="3629">
          <cell r="B3629" t="str">
            <v>CITY of SHELTON-REGULATEDROLLOFFROHAUL40T</v>
          </cell>
          <cell r="J3629" t="str">
            <v>ROHAUL40T</v>
          </cell>
          <cell r="K3629" t="str">
            <v>40YD ROLL OFF TEMP HAUL</v>
          </cell>
          <cell r="S3629">
            <v>0</v>
          </cell>
          <cell r="T3629">
            <v>0</v>
          </cell>
          <cell r="U3629">
            <v>0</v>
          </cell>
          <cell r="V3629">
            <v>0</v>
          </cell>
          <cell r="W3629">
            <v>0</v>
          </cell>
          <cell r="X3629">
            <v>0</v>
          </cell>
          <cell r="Y3629">
            <v>1988.88</v>
          </cell>
          <cell r="Z3629">
            <v>0</v>
          </cell>
          <cell r="AA3629">
            <v>0</v>
          </cell>
          <cell r="AB3629">
            <v>0</v>
          </cell>
          <cell r="AC3629">
            <v>0</v>
          </cell>
          <cell r="AD3629">
            <v>0</v>
          </cell>
        </row>
        <row r="3630">
          <cell r="B3630" t="str">
            <v>CITY of SHELTON-REGULATEDROLLOFFROHOUR</v>
          </cell>
          <cell r="J3630" t="str">
            <v>ROHOUR</v>
          </cell>
          <cell r="K3630" t="str">
            <v>ROLL OFF PER HOUR</v>
          </cell>
          <cell r="S3630">
            <v>0</v>
          </cell>
          <cell r="T3630">
            <v>0</v>
          </cell>
          <cell r="U3630">
            <v>0</v>
          </cell>
          <cell r="V3630">
            <v>0</v>
          </cell>
          <cell r="W3630">
            <v>0</v>
          </cell>
          <cell r="X3630">
            <v>0</v>
          </cell>
          <cell r="Y3630">
            <v>151.68</v>
          </cell>
          <cell r="Z3630">
            <v>0</v>
          </cell>
          <cell r="AA3630">
            <v>0</v>
          </cell>
          <cell r="AB3630">
            <v>0</v>
          </cell>
          <cell r="AC3630">
            <v>0</v>
          </cell>
          <cell r="AD3630">
            <v>0</v>
          </cell>
        </row>
        <row r="3631">
          <cell r="B3631" t="str">
            <v>CITY of SHELTON-REGULATEDROLLOFFRORELOCATE</v>
          </cell>
          <cell r="J3631" t="str">
            <v>RORELOCATE</v>
          </cell>
          <cell r="K3631" t="str">
            <v>ROLL OFF RELOCATE</v>
          </cell>
          <cell r="S3631">
            <v>0</v>
          </cell>
          <cell r="T3631">
            <v>0</v>
          </cell>
          <cell r="U3631">
            <v>0</v>
          </cell>
          <cell r="V3631">
            <v>0</v>
          </cell>
          <cell r="W3631">
            <v>0</v>
          </cell>
          <cell r="X3631">
            <v>0</v>
          </cell>
          <cell r="Y3631">
            <v>165.74</v>
          </cell>
          <cell r="Z3631">
            <v>0</v>
          </cell>
          <cell r="AA3631">
            <v>0</v>
          </cell>
          <cell r="AB3631">
            <v>0</v>
          </cell>
          <cell r="AC3631">
            <v>0</v>
          </cell>
          <cell r="AD3631">
            <v>0</v>
          </cell>
        </row>
        <row r="3632">
          <cell r="B3632" t="str">
            <v>CITY of SHELTON-REGULATEDROLLOFFRORENT10D</v>
          </cell>
          <cell r="J3632" t="str">
            <v>RORENT10D</v>
          </cell>
          <cell r="K3632" t="str">
            <v>10YD ROLL OFF DAILY RENT</v>
          </cell>
          <cell r="S3632">
            <v>0</v>
          </cell>
          <cell r="T3632">
            <v>0</v>
          </cell>
          <cell r="U3632">
            <v>0</v>
          </cell>
          <cell r="V3632">
            <v>0</v>
          </cell>
          <cell r="W3632">
            <v>0</v>
          </cell>
          <cell r="X3632">
            <v>0</v>
          </cell>
          <cell r="Y3632">
            <v>55.8</v>
          </cell>
          <cell r="Z3632">
            <v>0</v>
          </cell>
          <cell r="AA3632">
            <v>0</v>
          </cell>
          <cell r="AB3632">
            <v>0</v>
          </cell>
          <cell r="AC3632">
            <v>0</v>
          </cell>
          <cell r="AD3632">
            <v>0</v>
          </cell>
        </row>
        <row r="3633">
          <cell r="B3633" t="str">
            <v>CITY of SHELTON-REGULATEDROLLOFFRORENT20D</v>
          </cell>
          <cell r="J3633" t="str">
            <v>RORENT20D</v>
          </cell>
          <cell r="K3633" t="str">
            <v>20YD ROLL OFF-DAILY RENT</v>
          </cell>
          <cell r="S3633">
            <v>0</v>
          </cell>
          <cell r="T3633">
            <v>0</v>
          </cell>
          <cell r="U3633">
            <v>0</v>
          </cell>
          <cell r="V3633">
            <v>0</v>
          </cell>
          <cell r="W3633">
            <v>0</v>
          </cell>
          <cell r="X3633">
            <v>0</v>
          </cell>
          <cell r="Y3633">
            <v>264.44</v>
          </cell>
          <cell r="Z3633">
            <v>0</v>
          </cell>
          <cell r="AA3633">
            <v>0</v>
          </cell>
          <cell r="AB3633">
            <v>0</v>
          </cell>
          <cell r="AC3633">
            <v>0</v>
          </cell>
          <cell r="AD3633">
            <v>0</v>
          </cell>
        </row>
        <row r="3634">
          <cell r="B3634" t="str">
            <v>CITY of SHELTON-REGULATEDROLLOFFRORENT40D</v>
          </cell>
          <cell r="J3634" t="str">
            <v>RORENT40D</v>
          </cell>
          <cell r="K3634" t="str">
            <v>40YD ROLL OFF-DAILY RENT</v>
          </cell>
          <cell r="S3634">
            <v>0</v>
          </cell>
          <cell r="T3634">
            <v>0</v>
          </cell>
          <cell r="U3634">
            <v>0</v>
          </cell>
          <cell r="V3634">
            <v>0</v>
          </cell>
          <cell r="W3634">
            <v>0</v>
          </cell>
          <cell r="X3634">
            <v>0</v>
          </cell>
          <cell r="Y3634">
            <v>446.18</v>
          </cell>
          <cell r="Z3634">
            <v>0</v>
          </cell>
          <cell r="AA3634">
            <v>0</v>
          </cell>
          <cell r="AB3634">
            <v>0</v>
          </cell>
          <cell r="AC3634">
            <v>0</v>
          </cell>
          <cell r="AD3634">
            <v>0</v>
          </cell>
        </row>
        <row r="3635">
          <cell r="B3635" t="str">
            <v>CITY of SHELTON-REGULATEDROLLOFFSP</v>
          </cell>
          <cell r="J3635" t="str">
            <v>SP</v>
          </cell>
          <cell r="K3635" t="str">
            <v>SPECIAL PICKUP</v>
          </cell>
          <cell r="S3635">
            <v>0</v>
          </cell>
          <cell r="T3635">
            <v>0</v>
          </cell>
          <cell r="U3635">
            <v>0</v>
          </cell>
          <cell r="V3635">
            <v>0</v>
          </cell>
          <cell r="W3635">
            <v>0</v>
          </cell>
          <cell r="X3635">
            <v>0</v>
          </cell>
          <cell r="Y3635">
            <v>151.68</v>
          </cell>
          <cell r="Z3635">
            <v>0</v>
          </cell>
          <cell r="AA3635">
            <v>0</v>
          </cell>
          <cell r="AB3635">
            <v>0</v>
          </cell>
          <cell r="AC3635">
            <v>0</v>
          </cell>
          <cell r="AD3635">
            <v>0</v>
          </cell>
        </row>
        <row r="3636">
          <cell r="B3636" t="str">
            <v>CITY of SHELTON-REGULATEDSURCFUEL-COM MASON</v>
          </cell>
          <cell r="J3636" t="str">
            <v>FUEL-COM MASON</v>
          </cell>
          <cell r="K3636" t="str">
            <v>FUEL &amp; MATERIAL SURCHARGE</v>
          </cell>
          <cell r="S3636">
            <v>0</v>
          </cell>
          <cell r="T3636">
            <v>0</v>
          </cell>
          <cell r="U3636">
            <v>0</v>
          </cell>
          <cell r="V3636">
            <v>0</v>
          </cell>
          <cell r="W3636">
            <v>0</v>
          </cell>
          <cell r="X3636">
            <v>0</v>
          </cell>
          <cell r="Y3636">
            <v>0</v>
          </cell>
          <cell r="Z3636">
            <v>0</v>
          </cell>
          <cell r="AA3636">
            <v>0</v>
          </cell>
          <cell r="AB3636">
            <v>0</v>
          </cell>
          <cell r="AC3636">
            <v>0</v>
          </cell>
          <cell r="AD3636">
            <v>0</v>
          </cell>
        </row>
        <row r="3637">
          <cell r="B3637" t="str">
            <v>CITY of SHELTON-REGULATEDSURCFUEL-RO MASON</v>
          </cell>
          <cell r="J3637" t="str">
            <v>FUEL-RO MASON</v>
          </cell>
          <cell r="K3637" t="str">
            <v>FUEL &amp; MATERIAL SURCHARGE</v>
          </cell>
          <cell r="S3637">
            <v>0</v>
          </cell>
          <cell r="T3637">
            <v>0</v>
          </cell>
          <cell r="U3637">
            <v>0</v>
          </cell>
          <cell r="V3637">
            <v>0</v>
          </cell>
          <cell r="W3637">
            <v>0</v>
          </cell>
          <cell r="X3637">
            <v>0</v>
          </cell>
          <cell r="Y3637">
            <v>0</v>
          </cell>
          <cell r="Z3637">
            <v>0</v>
          </cell>
          <cell r="AA3637">
            <v>0</v>
          </cell>
          <cell r="AB3637">
            <v>0</v>
          </cell>
          <cell r="AC3637">
            <v>0</v>
          </cell>
          <cell r="AD3637">
            <v>0</v>
          </cell>
        </row>
        <row r="3638">
          <cell r="B3638" t="str">
            <v>CITY of SHELTON-REGULATEDTAXESSHELTON SALES TAX</v>
          </cell>
          <cell r="J3638" t="str">
            <v>SHELTON SALES TAX</v>
          </cell>
          <cell r="K3638" t="str">
            <v>8.8% Sales Tax</v>
          </cell>
          <cell r="S3638">
            <v>0</v>
          </cell>
          <cell r="T3638">
            <v>0</v>
          </cell>
          <cell r="U3638">
            <v>0</v>
          </cell>
          <cell r="V3638">
            <v>0</v>
          </cell>
          <cell r="W3638">
            <v>0</v>
          </cell>
          <cell r="X3638">
            <v>0</v>
          </cell>
          <cell r="Y3638">
            <v>0.84</v>
          </cell>
          <cell r="Z3638">
            <v>0</v>
          </cell>
          <cell r="AA3638">
            <v>0</v>
          </cell>
          <cell r="AB3638">
            <v>0</v>
          </cell>
          <cell r="AC3638">
            <v>0</v>
          </cell>
          <cell r="AD3638">
            <v>0</v>
          </cell>
        </row>
        <row r="3639">
          <cell r="B3639" t="str">
            <v>CITY of SHELTON-REGULATEDTAXESSHELTON UNREG REFUSE</v>
          </cell>
          <cell r="J3639" t="str">
            <v>SHELTON UNREG REFUSE</v>
          </cell>
          <cell r="K3639" t="str">
            <v>3.6% WA STATE REFUSE TAX</v>
          </cell>
          <cell r="S3639">
            <v>0</v>
          </cell>
          <cell r="T3639">
            <v>0</v>
          </cell>
          <cell r="U3639">
            <v>0</v>
          </cell>
          <cell r="V3639">
            <v>0</v>
          </cell>
          <cell r="W3639">
            <v>0</v>
          </cell>
          <cell r="X3639">
            <v>0</v>
          </cell>
          <cell r="Y3639">
            <v>11.92</v>
          </cell>
          <cell r="Z3639">
            <v>0</v>
          </cell>
          <cell r="AA3639">
            <v>0</v>
          </cell>
          <cell r="AB3639">
            <v>0</v>
          </cell>
          <cell r="AC3639">
            <v>0</v>
          </cell>
          <cell r="AD3639">
            <v>0</v>
          </cell>
        </row>
        <row r="3640">
          <cell r="B3640" t="str">
            <v>CITY of SHELTON-REGULATEDTAXESSHELTON UNREG SALES</v>
          </cell>
          <cell r="J3640" t="str">
            <v>SHELTON UNREG SALES</v>
          </cell>
          <cell r="K3640" t="str">
            <v>WA STATE SALES TAX</v>
          </cell>
          <cell r="S3640">
            <v>0</v>
          </cell>
          <cell r="T3640">
            <v>0</v>
          </cell>
          <cell r="U3640">
            <v>0</v>
          </cell>
          <cell r="V3640">
            <v>0</v>
          </cell>
          <cell r="W3640">
            <v>0</v>
          </cell>
          <cell r="X3640">
            <v>0</v>
          </cell>
          <cell r="Y3640">
            <v>3.26</v>
          </cell>
          <cell r="Z3640">
            <v>0</v>
          </cell>
          <cell r="AA3640">
            <v>0</v>
          </cell>
          <cell r="AB3640">
            <v>0</v>
          </cell>
          <cell r="AC3640">
            <v>0</v>
          </cell>
          <cell r="AD3640">
            <v>0</v>
          </cell>
        </row>
        <row r="3641">
          <cell r="B3641" t="str">
            <v>CITY of SHELTON-REGULATEDTAXESSHELTON WA REFUSE</v>
          </cell>
          <cell r="J3641" t="str">
            <v>SHELTON WA REFUSE</v>
          </cell>
          <cell r="K3641" t="str">
            <v>3.6% WA Refuse Tax</v>
          </cell>
          <cell r="S3641">
            <v>0</v>
          </cell>
          <cell r="T3641">
            <v>0</v>
          </cell>
          <cell r="U3641">
            <v>0</v>
          </cell>
          <cell r="V3641">
            <v>0</v>
          </cell>
          <cell r="W3641">
            <v>0</v>
          </cell>
          <cell r="X3641">
            <v>0</v>
          </cell>
          <cell r="Y3641">
            <v>1.45</v>
          </cell>
          <cell r="Z3641">
            <v>0</v>
          </cell>
          <cell r="AA3641">
            <v>0</v>
          </cell>
          <cell r="AB3641">
            <v>0</v>
          </cell>
          <cell r="AC3641">
            <v>0</v>
          </cell>
          <cell r="AD3641">
            <v>0</v>
          </cell>
        </row>
        <row r="3642">
          <cell r="B3642" t="str">
            <v>CITY of SHELTON-REGULATEDTAXESREF</v>
          </cell>
          <cell r="J3642" t="str">
            <v>REF</v>
          </cell>
          <cell r="K3642" t="str">
            <v>3.6% WA Refuse Tax</v>
          </cell>
          <cell r="S3642">
            <v>0</v>
          </cell>
          <cell r="T3642">
            <v>0</v>
          </cell>
          <cell r="U3642">
            <v>0</v>
          </cell>
          <cell r="V3642">
            <v>0</v>
          </cell>
          <cell r="W3642">
            <v>0</v>
          </cell>
          <cell r="X3642">
            <v>0</v>
          </cell>
          <cell r="Y3642">
            <v>22.63</v>
          </cell>
          <cell r="Z3642">
            <v>0</v>
          </cell>
          <cell r="AA3642">
            <v>0</v>
          </cell>
          <cell r="AB3642">
            <v>0</v>
          </cell>
          <cell r="AC3642">
            <v>0</v>
          </cell>
          <cell r="AD3642">
            <v>0</v>
          </cell>
        </row>
        <row r="3643">
          <cell r="B3643" t="str">
            <v>CITY of SHELTON-REGULATEDTAXESSALES TAX</v>
          </cell>
          <cell r="J3643" t="str">
            <v>SALES TAX</v>
          </cell>
          <cell r="K3643" t="str">
            <v>8.5% Sales Tax</v>
          </cell>
          <cell r="S3643">
            <v>0</v>
          </cell>
          <cell r="T3643">
            <v>0</v>
          </cell>
          <cell r="U3643">
            <v>0</v>
          </cell>
          <cell r="V3643">
            <v>0</v>
          </cell>
          <cell r="W3643">
            <v>0</v>
          </cell>
          <cell r="X3643">
            <v>0</v>
          </cell>
          <cell r="Y3643">
            <v>30.13</v>
          </cell>
          <cell r="Z3643">
            <v>0</v>
          </cell>
          <cell r="AA3643">
            <v>0</v>
          </cell>
          <cell r="AB3643">
            <v>0</v>
          </cell>
          <cell r="AC3643">
            <v>0</v>
          </cell>
          <cell r="AD3643">
            <v>0</v>
          </cell>
        </row>
        <row r="3644">
          <cell r="B3644" t="str">
            <v>CITY of SHELTON-REGULATEDTAXESSHELTON SALES TAX</v>
          </cell>
          <cell r="J3644" t="str">
            <v>SHELTON SALES TAX</v>
          </cell>
          <cell r="K3644" t="str">
            <v>8.8% Sales Tax</v>
          </cell>
          <cell r="S3644">
            <v>0</v>
          </cell>
          <cell r="T3644">
            <v>0</v>
          </cell>
          <cell r="U3644">
            <v>0</v>
          </cell>
          <cell r="V3644">
            <v>0</v>
          </cell>
          <cell r="W3644">
            <v>0</v>
          </cell>
          <cell r="X3644">
            <v>0</v>
          </cell>
          <cell r="Y3644">
            <v>25.17</v>
          </cell>
          <cell r="Z3644">
            <v>0</v>
          </cell>
          <cell r="AA3644">
            <v>0</v>
          </cell>
          <cell r="AB3644">
            <v>0</v>
          </cell>
          <cell r="AC3644">
            <v>0</v>
          </cell>
          <cell r="AD3644">
            <v>0</v>
          </cell>
        </row>
        <row r="3645">
          <cell r="B3645" t="str">
            <v>CITY of SHELTON-REGULATEDTAXESSHELTON UNREG REFUSE</v>
          </cell>
          <cell r="J3645" t="str">
            <v>SHELTON UNREG REFUSE</v>
          </cell>
          <cell r="K3645" t="str">
            <v>3.6% WA STATE REFUSE TAX</v>
          </cell>
          <cell r="S3645">
            <v>0</v>
          </cell>
          <cell r="T3645">
            <v>0</v>
          </cell>
          <cell r="U3645">
            <v>0</v>
          </cell>
          <cell r="V3645">
            <v>0</v>
          </cell>
          <cell r="W3645">
            <v>0</v>
          </cell>
          <cell r="X3645">
            <v>0</v>
          </cell>
          <cell r="Y3645">
            <v>953.35</v>
          </cell>
          <cell r="Z3645">
            <v>0</v>
          </cell>
          <cell r="AA3645">
            <v>0</v>
          </cell>
          <cell r="AB3645">
            <v>0</v>
          </cell>
          <cell r="AC3645">
            <v>0</v>
          </cell>
          <cell r="AD3645">
            <v>0</v>
          </cell>
        </row>
        <row r="3646">
          <cell r="B3646" t="str">
            <v>CITY of SHELTON-REGULATEDTAXESSHELTON UNREG SALES</v>
          </cell>
          <cell r="J3646" t="str">
            <v>SHELTON UNREG SALES</v>
          </cell>
          <cell r="K3646" t="str">
            <v>WA STATE SALES TAX</v>
          </cell>
          <cell r="S3646">
            <v>0</v>
          </cell>
          <cell r="T3646">
            <v>0</v>
          </cell>
          <cell r="U3646">
            <v>0</v>
          </cell>
          <cell r="V3646">
            <v>0</v>
          </cell>
          <cell r="W3646">
            <v>0</v>
          </cell>
          <cell r="X3646">
            <v>0</v>
          </cell>
          <cell r="Y3646">
            <v>336.03</v>
          </cell>
          <cell r="Z3646">
            <v>0</v>
          </cell>
          <cell r="AA3646">
            <v>0</v>
          </cell>
          <cell r="AB3646">
            <v>0</v>
          </cell>
          <cell r="AC3646">
            <v>0</v>
          </cell>
          <cell r="AD3646">
            <v>0</v>
          </cell>
        </row>
        <row r="3647">
          <cell r="B3647" t="str">
            <v>CITY of SHELTON-REGULATEDTAXESSHELTON WA REFUSE</v>
          </cell>
          <cell r="J3647" t="str">
            <v>SHELTON WA REFUSE</v>
          </cell>
          <cell r="K3647" t="str">
            <v>3.6% WA Refuse Tax</v>
          </cell>
          <cell r="S3647">
            <v>0</v>
          </cell>
          <cell r="T3647">
            <v>0</v>
          </cell>
          <cell r="U3647">
            <v>0</v>
          </cell>
          <cell r="V3647">
            <v>0</v>
          </cell>
          <cell r="W3647">
            <v>0</v>
          </cell>
          <cell r="X3647">
            <v>0</v>
          </cell>
          <cell r="Y3647">
            <v>21.34</v>
          </cell>
          <cell r="Z3647">
            <v>0</v>
          </cell>
          <cell r="AA3647">
            <v>0</v>
          </cell>
          <cell r="AB3647">
            <v>0</v>
          </cell>
          <cell r="AC3647">
            <v>0</v>
          </cell>
          <cell r="AD3647">
            <v>0</v>
          </cell>
        </row>
        <row r="3648">
          <cell r="B3648" t="str">
            <v>CITY OF SHELTON-UNREGULATEDACCOUNTING ADJUSTMENTSFINCHG</v>
          </cell>
          <cell r="J3648" t="str">
            <v>FINCHG</v>
          </cell>
          <cell r="K3648" t="str">
            <v>LATE FEE</v>
          </cell>
          <cell r="S3648">
            <v>0</v>
          </cell>
          <cell r="T3648">
            <v>0</v>
          </cell>
          <cell r="U3648">
            <v>0</v>
          </cell>
          <cell r="V3648">
            <v>0</v>
          </cell>
          <cell r="W3648">
            <v>0</v>
          </cell>
          <cell r="X3648">
            <v>0</v>
          </cell>
          <cell r="Y3648">
            <v>16.579999999999998</v>
          </cell>
          <cell r="Z3648">
            <v>0</v>
          </cell>
          <cell r="AA3648">
            <v>0</v>
          </cell>
          <cell r="AB3648">
            <v>0</v>
          </cell>
          <cell r="AC3648">
            <v>0</v>
          </cell>
          <cell r="AD3648">
            <v>0</v>
          </cell>
        </row>
        <row r="3649">
          <cell r="B3649" t="str">
            <v>CITY OF SHELTON-UNREGULATEDACCOUNTING ADJUSTMENTSMM</v>
          </cell>
          <cell r="J3649" t="str">
            <v>MM</v>
          </cell>
          <cell r="K3649" t="str">
            <v>MOVE MONEY</v>
          </cell>
          <cell r="S3649">
            <v>0</v>
          </cell>
          <cell r="T3649">
            <v>0</v>
          </cell>
          <cell r="U3649">
            <v>0</v>
          </cell>
          <cell r="V3649">
            <v>0</v>
          </cell>
          <cell r="W3649">
            <v>0</v>
          </cell>
          <cell r="X3649">
            <v>0</v>
          </cell>
          <cell r="Y3649">
            <v>760.71</v>
          </cell>
          <cell r="Z3649">
            <v>0</v>
          </cell>
          <cell r="AA3649">
            <v>0</v>
          </cell>
          <cell r="AB3649">
            <v>0</v>
          </cell>
          <cell r="AC3649">
            <v>0</v>
          </cell>
          <cell r="AD3649">
            <v>0</v>
          </cell>
        </row>
        <row r="3650">
          <cell r="B3650" t="str">
            <v>CITY OF SHELTON-UNREGULATEDCOMMERCIAL - REARLOADUNLOCKRECY</v>
          </cell>
          <cell r="J3650" t="str">
            <v>UNLOCKRECY</v>
          </cell>
          <cell r="K3650" t="str">
            <v>UNLOCK / UNLATCH RECY</v>
          </cell>
          <cell r="S3650">
            <v>0</v>
          </cell>
          <cell r="T3650">
            <v>0</v>
          </cell>
          <cell r="U3650">
            <v>0</v>
          </cell>
          <cell r="V3650">
            <v>0</v>
          </cell>
          <cell r="W3650">
            <v>0</v>
          </cell>
          <cell r="X3650">
            <v>0</v>
          </cell>
          <cell r="Y3650">
            <v>2.5</v>
          </cell>
          <cell r="Z3650">
            <v>0</v>
          </cell>
          <cell r="AA3650">
            <v>0</v>
          </cell>
          <cell r="AB3650">
            <v>0</v>
          </cell>
          <cell r="AC3650">
            <v>0</v>
          </cell>
          <cell r="AD3650">
            <v>0</v>
          </cell>
        </row>
        <row r="3651">
          <cell r="B3651" t="str">
            <v>CITY OF SHELTON-UNREGULATEDCOMMERCIAL RECYCLE96CRCOGE1</v>
          </cell>
          <cell r="J3651" t="str">
            <v>96CRCOGE1</v>
          </cell>
          <cell r="K3651" t="str">
            <v>96 COMMINGLE WG-EOW</v>
          </cell>
          <cell r="S3651">
            <v>0</v>
          </cell>
          <cell r="T3651">
            <v>0</v>
          </cell>
          <cell r="U3651">
            <v>0</v>
          </cell>
          <cell r="V3651">
            <v>0</v>
          </cell>
          <cell r="W3651">
            <v>0</v>
          </cell>
          <cell r="X3651">
            <v>0</v>
          </cell>
          <cell r="Y3651">
            <v>281.45</v>
          </cell>
          <cell r="Z3651">
            <v>0</v>
          </cell>
          <cell r="AA3651">
            <v>0</v>
          </cell>
          <cell r="AB3651">
            <v>0</v>
          </cell>
          <cell r="AC3651">
            <v>0</v>
          </cell>
          <cell r="AD3651">
            <v>0</v>
          </cell>
        </row>
        <row r="3652">
          <cell r="B3652" t="str">
            <v>CITY OF SHELTON-UNREGULATEDCOMMERCIAL RECYCLE96CRCOGM1</v>
          </cell>
          <cell r="J3652" t="str">
            <v>96CRCOGM1</v>
          </cell>
          <cell r="K3652" t="str">
            <v>96 COMMINGLE WGMNTHLY</v>
          </cell>
          <cell r="S3652">
            <v>0</v>
          </cell>
          <cell r="T3652">
            <v>0</v>
          </cell>
          <cell r="U3652">
            <v>0</v>
          </cell>
          <cell r="V3652">
            <v>0</v>
          </cell>
          <cell r="W3652">
            <v>0</v>
          </cell>
          <cell r="X3652">
            <v>0</v>
          </cell>
          <cell r="Y3652">
            <v>133.36000000000001</v>
          </cell>
          <cell r="Z3652">
            <v>0</v>
          </cell>
          <cell r="AA3652">
            <v>0</v>
          </cell>
          <cell r="AB3652">
            <v>0</v>
          </cell>
          <cell r="AC3652">
            <v>0</v>
          </cell>
          <cell r="AD3652">
            <v>0</v>
          </cell>
        </row>
        <row r="3653">
          <cell r="B3653" t="str">
            <v>CITY OF SHELTON-UNREGULATEDCOMMERCIAL RECYCLE96CRCOGW1</v>
          </cell>
          <cell r="J3653" t="str">
            <v>96CRCOGW1</v>
          </cell>
          <cell r="K3653" t="str">
            <v>96 COMMINGLE WG-WEEKLY</v>
          </cell>
          <cell r="S3653">
            <v>0</v>
          </cell>
          <cell r="T3653">
            <v>0</v>
          </cell>
          <cell r="U3653">
            <v>0</v>
          </cell>
          <cell r="V3653">
            <v>0</v>
          </cell>
          <cell r="W3653">
            <v>0</v>
          </cell>
          <cell r="X3653">
            <v>0</v>
          </cell>
          <cell r="Y3653">
            <v>779.15</v>
          </cell>
          <cell r="Z3653">
            <v>0</v>
          </cell>
          <cell r="AA3653">
            <v>0</v>
          </cell>
          <cell r="AB3653">
            <v>0</v>
          </cell>
          <cell r="AC3653">
            <v>0</v>
          </cell>
          <cell r="AD3653">
            <v>0</v>
          </cell>
        </row>
        <row r="3654">
          <cell r="B3654" t="str">
            <v>CITY OF SHELTON-UNREGULATEDCOMMERCIAL RECYCLE96CRCONGE1</v>
          </cell>
          <cell r="J3654" t="str">
            <v>96CRCONGE1</v>
          </cell>
          <cell r="K3654" t="str">
            <v>96 COMMINGLE NG-EOW</v>
          </cell>
          <cell r="S3654">
            <v>0</v>
          </cell>
          <cell r="T3654">
            <v>0</v>
          </cell>
          <cell r="U3654">
            <v>0</v>
          </cell>
          <cell r="V3654">
            <v>0</v>
          </cell>
          <cell r="W3654">
            <v>0</v>
          </cell>
          <cell r="X3654">
            <v>0</v>
          </cell>
          <cell r="Y3654">
            <v>714.44</v>
          </cell>
          <cell r="Z3654">
            <v>0</v>
          </cell>
          <cell r="AA3654">
            <v>0</v>
          </cell>
          <cell r="AB3654">
            <v>0</v>
          </cell>
          <cell r="AC3654">
            <v>0</v>
          </cell>
          <cell r="AD3654">
            <v>0</v>
          </cell>
        </row>
        <row r="3655">
          <cell r="B3655" t="str">
            <v>CITY OF SHELTON-UNREGULATEDCOMMERCIAL RECYCLE96CRCONGM1</v>
          </cell>
          <cell r="J3655" t="str">
            <v>96CRCONGM1</v>
          </cell>
          <cell r="K3655" t="str">
            <v>96 COMMINGLE NG-MNTHLY</v>
          </cell>
          <cell r="S3655">
            <v>0</v>
          </cell>
          <cell r="T3655">
            <v>0</v>
          </cell>
          <cell r="U3655">
            <v>0</v>
          </cell>
          <cell r="V3655">
            <v>0</v>
          </cell>
          <cell r="W3655">
            <v>0</v>
          </cell>
          <cell r="X3655">
            <v>0</v>
          </cell>
          <cell r="Y3655">
            <v>232.59</v>
          </cell>
          <cell r="Z3655">
            <v>0</v>
          </cell>
          <cell r="AA3655">
            <v>0</v>
          </cell>
          <cell r="AB3655">
            <v>0</v>
          </cell>
          <cell r="AC3655">
            <v>0</v>
          </cell>
          <cell r="AD3655">
            <v>0</v>
          </cell>
        </row>
        <row r="3656">
          <cell r="B3656" t="str">
            <v>CITY OF SHELTON-UNREGULATEDCOMMERCIAL RECYCLE96CRCONGW1</v>
          </cell>
          <cell r="J3656" t="str">
            <v>96CRCONGW1</v>
          </cell>
          <cell r="K3656" t="str">
            <v>96 COMMINGLE NG-WEEKLY</v>
          </cell>
          <cell r="S3656">
            <v>0</v>
          </cell>
          <cell r="T3656">
            <v>0</v>
          </cell>
          <cell r="U3656">
            <v>0</v>
          </cell>
          <cell r="V3656">
            <v>0</v>
          </cell>
          <cell r="W3656">
            <v>0</v>
          </cell>
          <cell r="X3656">
            <v>0</v>
          </cell>
          <cell r="Y3656">
            <v>903.36</v>
          </cell>
          <cell r="Z3656">
            <v>0</v>
          </cell>
          <cell r="AA3656">
            <v>0</v>
          </cell>
          <cell r="AB3656">
            <v>0</v>
          </cell>
          <cell r="AC3656">
            <v>0</v>
          </cell>
          <cell r="AD3656">
            <v>0</v>
          </cell>
        </row>
        <row r="3657">
          <cell r="B3657" t="str">
            <v xml:space="preserve">CITY OF SHELTON-UNREGULATEDCOMMERCIAL RECYCLER2YDOCCE </v>
          </cell>
          <cell r="J3657" t="str">
            <v xml:space="preserve">R2YDOCCE </v>
          </cell>
          <cell r="K3657" t="str">
            <v>2YD OCC-EOW</v>
          </cell>
          <cell r="S3657">
            <v>0</v>
          </cell>
          <cell r="T3657">
            <v>0</v>
          </cell>
          <cell r="U3657">
            <v>0</v>
          </cell>
          <cell r="V3657">
            <v>0</v>
          </cell>
          <cell r="W3657">
            <v>0</v>
          </cell>
          <cell r="X3657">
            <v>0</v>
          </cell>
          <cell r="Y3657">
            <v>1392.55</v>
          </cell>
          <cell r="Z3657">
            <v>0</v>
          </cell>
          <cell r="AA3657">
            <v>0</v>
          </cell>
          <cell r="AB3657">
            <v>0</v>
          </cell>
          <cell r="AC3657">
            <v>0</v>
          </cell>
          <cell r="AD3657">
            <v>0</v>
          </cell>
        </row>
        <row r="3658">
          <cell r="B3658" t="str">
            <v>CITY OF SHELTON-UNREGULATEDCOMMERCIAL RECYCLER2YDOCCEX</v>
          </cell>
          <cell r="J3658" t="str">
            <v>R2YDOCCEX</v>
          </cell>
          <cell r="K3658" t="str">
            <v>2YD OCC-EXTRA CONTAINER</v>
          </cell>
          <cell r="S3658">
            <v>0</v>
          </cell>
          <cell r="T3658">
            <v>0</v>
          </cell>
          <cell r="U3658">
            <v>0</v>
          </cell>
          <cell r="V3658">
            <v>0</v>
          </cell>
          <cell r="W3658">
            <v>0</v>
          </cell>
          <cell r="X3658">
            <v>0</v>
          </cell>
          <cell r="Y3658">
            <v>266.49</v>
          </cell>
          <cell r="Z3658">
            <v>0</v>
          </cell>
          <cell r="AA3658">
            <v>0</v>
          </cell>
          <cell r="AB3658">
            <v>0</v>
          </cell>
          <cell r="AC3658">
            <v>0</v>
          </cell>
          <cell r="AD3658">
            <v>0</v>
          </cell>
        </row>
        <row r="3659">
          <cell r="B3659" t="str">
            <v>CITY OF SHELTON-UNREGULATEDCOMMERCIAL RECYCLER2YDOCCM</v>
          </cell>
          <cell r="J3659" t="str">
            <v>R2YDOCCM</v>
          </cell>
          <cell r="K3659" t="str">
            <v>2YD OCC-MNTHLY</v>
          </cell>
          <cell r="S3659">
            <v>0</v>
          </cell>
          <cell r="T3659">
            <v>0</v>
          </cell>
          <cell r="U3659">
            <v>0</v>
          </cell>
          <cell r="V3659">
            <v>0</v>
          </cell>
          <cell r="W3659">
            <v>0</v>
          </cell>
          <cell r="X3659">
            <v>0</v>
          </cell>
          <cell r="Y3659">
            <v>505.12</v>
          </cell>
          <cell r="Z3659">
            <v>0</v>
          </cell>
          <cell r="AA3659">
            <v>0</v>
          </cell>
          <cell r="AB3659">
            <v>0</v>
          </cell>
          <cell r="AC3659">
            <v>0</v>
          </cell>
          <cell r="AD3659">
            <v>0</v>
          </cell>
        </row>
        <row r="3660">
          <cell r="B3660" t="str">
            <v>CITY OF SHELTON-UNREGULATEDCOMMERCIAL RECYCLER2YDOCCW</v>
          </cell>
          <cell r="J3660" t="str">
            <v>R2YDOCCW</v>
          </cell>
          <cell r="K3660" t="str">
            <v>2YD OCC-WEEKLY</v>
          </cell>
          <cell r="S3660">
            <v>0</v>
          </cell>
          <cell r="T3660">
            <v>0</v>
          </cell>
          <cell r="U3660">
            <v>0</v>
          </cell>
          <cell r="V3660">
            <v>0</v>
          </cell>
          <cell r="W3660">
            <v>0</v>
          </cell>
          <cell r="X3660">
            <v>0</v>
          </cell>
          <cell r="Y3660">
            <v>4504.01</v>
          </cell>
          <cell r="Z3660">
            <v>0</v>
          </cell>
          <cell r="AA3660">
            <v>0</v>
          </cell>
          <cell r="AB3660">
            <v>0</v>
          </cell>
          <cell r="AC3660">
            <v>0</v>
          </cell>
          <cell r="AD3660">
            <v>0</v>
          </cell>
        </row>
        <row r="3661">
          <cell r="B3661" t="str">
            <v>CITY OF SHELTON-UNREGULATEDCOMMERCIAL RECYCLERECYLOCK</v>
          </cell>
          <cell r="J3661" t="str">
            <v>RECYLOCK</v>
          </cell>
          <cell r="K3661" t="str">
            <v>LOCK/UNLOCK RECYCLING</v>
          </cell>
          <cell r="S3661">
            <v>0</v>
          </cell>
          <cell r="T3661">
            <v>0</v>
          </cell>
          <cell r="U3661">
            <v>0</v>
          </cell>
          <cell r="V3661">
            <v>0</v>
          </cell>
          <cell r="W3661">
            <v>0</v>
          </cell>
          <cell r="X3661">
            <v>0</v>
          </cell>
          <cell r="Y3661">
            <v>30.36</v>
          </cell>
          <cell r="Z3661">
            <v>0</v>
          </cell>
          <cell r="AA3661">
            <v>0</v>
          </cell>
          <cell r="AB3661">
            <v>0</v>
          </cell>
          <cell r="AC3661">
            <v>0</v>
          </cell>
          <cell r="AD3661">
            <v>0</v>
          </cell>
        </row>
        <row r="3662">
          <cell r="B3662" t="str">
            <v>CITY OF SHELTON-UNREGULATEDCOMMERCIAL RECYCLEWLKNRECY</v>
          </cell>
          <cell r="J3662" t="str">
            <v>WLKNRECY</v>
          </cell>
          <cell r="K3662" t="str">
            <v>WALK IN RECYCLE</v>
          </cell>
          <cell r="S3662">
            <v>0</v>
          </cell>
          <cell r="T3662">
            <v>0</v>
          </cell>
          <cell r="U3662">
            <v>0</v>
          </cell>
          <cell r="V3662">
            <v>0</v>
          </cell>
          <cell r="W3662">
            <v>0</v>
          </cell>
          <cell r="X3662">
            <v>0</v>
          </cell>
          <cell r="Y3662">
            <v>5.32</v>
          </cell>
          <cell r="Z3662">
            <v>0</v>
          </cell>
          <cell r="AA3662">
            <v>0</v>
          </cell>
          <cell r="AB3662">
            <v>0</v>
          </cell>
          <cell r="AC3662">
            <v>0</v>
          </cell>
          <cell r="AD3662">
            <v>0</v>
          </cell>
        </row>
        <row r="3663">
          <cell r="B3663" t="str">
            <v>CITY OF SHELTON-UNREGULATEDCOMMERCIAL RECYCLE96CRCONGOC</v>
          </cell>
          <cell r="J3663" t="str">
            <v>96CRCONGOC</v>
          </cell>
          <cell r="K3663" t="str">
            <v>96 COMMINGLE NGON CALL</v>
          </cell>
          <cell r="S3663">
            <v>0</v>
          </cell>
          <cell r="T3663">
            <v>0</v>
          </cell>
          <cell r="U3663">
            <v>0</v>
          </cell>
          <cell r="V3663">
            <v>0</v>
          </cell>
          <cell r="W3663">
            <v>0</v>
          </cell>
          <cell r="X3663">
            <v>0</v>
          </cell>
          <cell r="Y3663">
            <v>16.670000000000002</v>
          </cell>
          <cell r="Z3663">
            <v>0</v>
          </cell>
          <cell r="AA3663">
            <v>0</v>
          </cell>
          <cell r="AB3663">
            <v>0</v>
          </cell>
          <cell r="AC3663">
            <v>0</v>
          </cell>
          <cell r="AD3663">
            <v>0</v>
          </cell>
        </row>
        <row r="3664">
          <cell r="B3664" t="str">
            <v>CITY OF SHELTON-UNREGULATEDCOMMERCIAL RECYCLECDELOCC</v>
          </cell>
          <cell r="J3664" t="str">
            <v>CDELOCC</v>
          </cell>
          <cell r="K3664" t="str">
            <v>CARDBOARD DELIVERY</v>
          </cell>
          <cell r="S3664">
            <v>0</v>
          </cell>
          <cell r="T3664">
            <v>0</v>
          </cell>
          <cell r="U3664">
            <v>0</v>
          </cell>
          <cell r="V3664">
            <v>0</v>
          </cell>
          <cell r="W3664">
            <v>0</v>
          </cell>
          <cell r="X3664">
            <v>0</v>
          </cell>
          <cell r="Y3664">
            <v>27</v>
          </cell>
          <cell r="Z3664">
            <v>0</v>
          </cell>
          <cell r="AA3664">
            <v>0</v>
          </cell>
          <cell r="AB3664">
            <v>0</v>
          </cell>
          <cell r="AC3664">
            <v>0</v>
          </cell>
          <cell r="AD3664">
            <v>0</v>
          </cell>
        </row>
        <row r="3665">
          <cell r="B3665" t="str">
            <v>CITY OF SHELTON-UNREGULATEDCOMMERCIAL RECYCLEDEL-REC</v>
          </cell>
          <cell r="J3665" t="str">
            <v>DEL-REC</v>
          </cell>
          <cell r="K3665" t="str">
            <v>DELIVER RECYCLE BIN</v>
          </cell>
          <cell r="S3665">
            <v>0</v>
          </cell>
          <cell r="T3665">
            <v>0</v>
          </cell>
          <cell r="U3665">
            <v>0</v>
          </cell>
          <cell r="V3665">
            <v>0</v>
          </cell>
          <cell r="W3665">
            <v>0</v>
          </cell>
          <cell r="X3665">
            <v>0</v>
          </cell>
          <cell r="Y3665">
            <v>10</v>
          </cell>
          <cell r="Z3665">
            <v>0</v>
          </cell>
          <cell r="AA3665">
            <v>0</v>
          </cell>
          <cell r="AB3665">
            <v>0</v>
          </cell>
          <cell r="AC3665">
            <v>0</v>
          </cell>
          <cell r="AD3665">
            <v>0</v>
          </cell>
        </row>
        <row r="3666">
          <cell r="B3666" t="str">
            <v>CITY OF SHELTON-UNREGULATEDCOMMERCIAL RECYCLER2YDOCCOC</v>
          </cell>
          <cell r="J3666" t="str">
            <v>R2YDOCCOC</v>
          </cell>
          <cell r="K3666" t="str">
            <v>2YD OCC-ON CALL</v>
          </cell>
          <cell r="S3666">
            <v>0</v>
          </cell>
          <cell r="T3666">
            <v>0</v>
          </cell>
          <cell r="U3666">
            <v>0</v>
          </cell>
          <cell r="V3666">
            <v>0</v>
          </cell>
          <cell r="W3666">
            <v>0</v>
          </cell>
          <cell r="X3666">
            <v>0</v>
          </cell>
          <cell r="Y3666">
            <v>108.24</v>
          </cell>
          <cell r="Z3666">
            <v>0</v>
          </cell>
          <cell r="AA3666">
            <v>0</v>
          </cell>
          <cell r="AB3666">
            <v>0</v>
          </cell>
          <cell r="AC3666">
            <v>0</v>
          </cell>
          <cell r="AD3666">
            <v>0</v>
          </cell>
        </row>
        <row r="3667">
          <cell r="B3667" t="str">
            <v>CITY OF SHELTON-UNREGULATEDCOMMERCIAL RECYCLERECYLOCK</v>
          </cell>
          <cell r="J3667" t="str">
            <v>RECYLOCK</v>
          </cell>
          <cell r="K3667" t="str">
            <v>LOCK/UNLOCK RECYCLING</v>
          </cell>
          <cell r="S3667">
            <v>0</v>
          </cell>
          <cell r="T3667">
            <v>0</v>
          </cell>
          <cell r="U3667">
            <v>0</v>
          </cell>
          <cell r="V3667">
            <v>0</v>
          </cell>
          <cell r="W3667">
            <v>0</v>
          </cell>
          <cell r="X3667">
            <v>0</v>
          </cell>
          <cell r="Y3667">
            <v>27.83</v>
          </cell>
          <cell r="Z3667">
            <v>0</v>
          </cell>
          <cell r="AA3667">
            <v>0</v>
          </cell>
          <cell r="AB3667">
            <v>0</v>
          </cell>
          <cell r="AC3667">
            <v>0</v>
          </cell>
          <cell r="AD3667">
            <v>0</v>
          </cell>
        </row>
        <row r="3668">
          <cell r="B3668" t="str">
            <v>CITY OF SHELTON-UNREGULATEDCOMMERCIAL RECYCLEROLLOUTOCC</v>
          </cell>
          <cell r="J3668" t="str">
            <v>ROLLOUTOCC</v>
          </cell>
          <cell r="K3668" t="str">
            <v>ROLL OUT FEE - RECYCLE</v>
          </cell>
          <cell r="S3668">
            <v>0</v>
          </cell>
          <cell r="T3668">
            <v>0</v>
          </cell>
          <cell r="U3668">
            <v>0</v>
          </cell>
          <cell r="V3668">
            <v>0</v>
          </cell>
          <cell r="W3668">
            <v>0</v>
          </cell>
          <cell r="X3668">
            <v>0</v>
          </cell>
          <cell r="Y3668">
            <v>126</v>
          </cell>
          <cell r="Z3668">
            <v>0</v>
          </cell>
          <cell r="AA3668">
            <v>0</v>
          </cell>
          <cell r="AB3668">
            <v>0</v>
          </cell>
          <cell r="AC3668">
            <v>0</v>
          </cell>
          <cell r="AD3668">
            <v>0</v>
          </cell>
        </row>
        <row r="3669">
          <cell r="B3669" t="str">
            <v>CITY OF SHELTON-UNREGULATEDCOMMERCIAL RECYCLEWLKNRECY</v>
          </cell>
          <cell r="J3669" t="str">
            <v>WLKNRECY</v>
          </cell>
          <cell r="K3669" t="str">
            <v>WALK IN RECYCLE</v>
          </cell>
          <cell r="S3669">
            <v>0</v>
          </cell>
          <cell r="T3669">
            <v>0</v>
          </cell>
          <cell r="U3669">
            <v>0</v>
          </cell>
          <cell r="V3669">
            <v>0</v>
          </cell>
          <cell r="W3669">
            <v>0</v>
          </cell>
          <cell r="X3669">
            <v>0</v>
          </cell>
          <cell r="Y3669">
            <v>87.78</v>
          </cell>
          <cell r="Z3669">
            <v>0</v>
          </cell>
          <cell r="AA3669">
            <v>0</v>
          </cell>
          <cell r="AB3669">
            <v>0</v>
          </cell>
          <cell r="AC3669">
            <v>0</v>
          </cell>
          <cell r="AD3669">
            <v>0</v>
          </cell>
        </row>
        <row r="3670">
          <cell r="B3670" t="str">
            <v>CITY OF SHELTON-UNREGULATEDPAYMENTSCC-KOL</v>
          </cell>
          <cell r="J3670" t="str">
            <v>CC-KOL</v>
          </cell>
          <cell r="K3670" t="str">
            <v>ONLINE PAYMENT-CC</v>
          </cell>
          <cell r="S3670">
            <v>0</v>
          </cell>
          <cell r="T3670">
            <v>0</v>
          </cell>
          <cell r="U3670">
            <v>0</v>
          </cell>
          <cell r="V3670">
            <v>0</v>
          </cell>
          <cell r="W3670">
            <v>0</v>
          </cell>
          <cell r="X3670">
            <v>0</v>
          </cell>
          <cell r="Y3670">
            <v>-1286.97</v>
          </cell>
          <cell r="Z3670">
            <v>0</v>
          </cell>
          <cell r="AA3670">
            <v>0</v>
          </cell>
          <cell r="AB3670">
            <v>0</v>
          </cell>
          <cell r="AC3670">
            <v>0</v>
          </cell>
          <cell r="AD3670">
            <v>0</v>
          </cell>
        </row>
        <row r="3671">
          <cell r="B3671" t="str">
            <v>CITY OF SHELTON-UNREGULATEDPAYMENTSPAY</v>
          </cell>
          <cell r="J3671" t="str">
            <v>PAY</v>
          </cell>
          <cell r="K3671" t="str">
            <v>PAYMENT-THANK YOU!</v>
          </cell>
          <cell r="S3671">
            <v>0</v>
          </cell>
          <cell r="T3671">
            <v>0</v>
          </cell>
          <cell r="U3671">
            <v>0</v>
          </cell>
          <cell r="V3671">
            <v>0</v>
          </cell>
          <cell r="W3671">
            <v>0</v>
          </cell>
          <cell r="X3671">
            <v>0</v>
          </cell>
          <cell r="Y3671">
            <v>-4571.1000000000004</v>
          </cell>
          <cell r="Z3671">
            <v>0</v>
          </cell>
          <cell r="AA3671">
            <v>0</v>
          </cell>
          <cell r="AB3671">
            <v>0</v>
          </cell>
          <cell r="AC3671">
            <v>0</v>
          </cell>
          <cell r="AD3671">
            <v>0</v>
          </cell>
        </row>
        <row r="3672">
          <cell r="B3672" t="str">
            <v>CITY OF SHELTON-UNREGULATEDPAYMENTSPAY ICT</v>
          </cell>
          <cell r="J3672" t="str">
            <v>PAY ICT</v>
          </cell>
          <cell r="K3672" t="str">
            <v>I/C PAYMENT THANK YOU!</v>
          </cell>
          <cell r="S3672">
            <v>0</v>
          </cell>
          <cell r="T3672">
            <v>0</v>
          </cell>
          <cell r="U3672">
            <v>0</v>
          </cell>
          <cell r="V3672">
            <v>0</v>
          </cell>
          <cell r="W3672">
            <v>0</v>
          </cell>
          <cell r="X3672">
            <v>0</v>
          </cell>
          <cell r="Y3672">
            <v>-168.34</v>
          </cell>
          <cell r="Z3672">
            <v>0</v>
          </cell>
          <cell r="AA3672">
            <v>0</v>
          </cell>
          <cell r="AB3672">
            <v>0</v>
          </cell>
          <cell r="AC3672">
            <v>0</v>
          </cell>
          <cell r="AD3672">
            <v>0</v>
          </cell>
        </row>
        <row r="3673">
          <cell r="B3673" t="str">
            <v>CITY OF SHELTON-UNREGULATEDPAYMENTSPAY-CFREE</v>
          </cell>
          <cell r="J3673" t="str">
            <v>PAY-CFREE</v>
          </cell>
          <cell r="K3673" t="str">
            <v>PAYMENT-THANK YOU</v>
          </cell>
          <cell r="S3673">
            <v>0</v>
          </cell>
          <cell r="T3673">
            <v>0</v>
          </cell>
          <cell r="U3673">
            <v>0</v>
          </cell>
          <cell r="V3673">
            <v>0</v>
          </cell>
          <cell r="W3673">
            <v>0</v>
          </cell>
          <cell r="X3673">
            <v>0</v>
          </cell>
          <cell r="Y3673">
            <v>-96.82</v>
          </cell>
          <cell r="Z3673">
            <v>0</v>
          </cell>
          <cell r="AA3673">
            <v>0</v>
          </cell>
          <cell r="AB3673">
            <v>0</v>
          </cell>
          <cell r="AC3673">
            <v>0</v>
          </cell>
          <cell r="AD3673">
            <v>0</v>
          </cell>
        </row>
        <row r="3674">
          <cell r="B3674" t="str">
            <v>CITY OF SHELTON-UNREGULATEDPAYMENTSPAY-KOL</v>
          </cell>
          <cell r="J3674" t="str">
            <v>PAY-KOL</v>
          </cell>
          <cell r="K3674" t="str">
            <v>PAYMENT-THANK YOU - OL</v>
          </cell>
          <cell r="S3674">
            <v>0</v>
          </cell>
          <cell r="T3674">
            <v>0</v>
          </cell>
          <cell r="U3674">
            <v>0</v>
          </cell>
          <cell r="V3674">
            <v>0</v>
          </cell>
          <cell r="W3674">
            <v>0</v>
          </cell>
          <cell r="X3674">
            <v>0</v>
          </cell>
          <cell r="Y3674">
            <v>-1060.2</v>
          </cell>
          <cell r="Z3674">
            <v>0</v>
          </cell>
          <cell r="AA3674">
            <v>0</v>
          </cell>
          <cell r="AB3674">
            <v>0</v>
          </cell>
          <cell r="AC3674">
            <v>0</v>
          </cell>
          <cell r="AD3674">
            <v>0</v>
          </cell>
        </row>
        <row r="3675">
          <cell r="B3675" t="str">
            <v>CITY OF SHELTON-UNREGULATEDPAYMENTSPAY-NATL</v>
          </cell>
          <cell r="J3675" t="str">
            <v>PAY-NATL</v>
          </cell>
          <cell r="K3675" t="str">
            <v>PAYMENT THANK YOU</v>
          </cell>
          <cell r="S3675">
            <v>0</v>
          </cell>
          <cell r="T3675">
            <v>0</v>
          </cell>
          <cell r="U3675">
            <v>0</v>
          </cell>
          <cell r="V3675">
            <v>0</v>
          </cell>
          <cell r="W3675">
            <v>0</v>
          </cell>
          <cell r="X3675">
            <v>0</v>
          </cell>
          <cell r="Y3675">
            <v>-195.94</v>
          </cell>
          <cell r="Z3675">
            <v>0</v>
          </cell>
          <cell r="AA3675">
            <v>0</v>
          </cell>
          <cell r="AB3675">
            <v>0</v>
          </cell>
          <cell r="AC3675">
            <v>0</v>
          </cell>
          <cell r="AD3675">
            <v>0</v>
          </cell>
        </row>
        <row r="3676">
          <cell r="B3676" t="str">
            <v>CITY OF SHELTON-UNREGULATEDPAYMENTSPAY-OAK</v>
          </cell>
          <cell r="J3676" t="str">
            <v>PAY-OAK</v>
          </cell>
          <cell r="K3676" t="str">
            <v>OAKLEAF PAYMENT</v>
          </cell>
          <cell r="S3676">
            <v>0</v>
          </cell>
          <cell r="T3676">
            <v>0</v>
          </cell>
          <cell r="U3676">
            <v>0</v>
          </cell>
          <cell r="V3676">
            <v>0</v>
          </cell>
          <cell r="W3676">
            <v>0</v>
          </cell>
          <cell r="X3676">
            <v>0</v>
          </cell>
          <cell r="Y3676">
            <v>-56.29</v>
          </cell>
          <cell r="Z3676">
            <v>0</v>
          </cell>
          <cell r="AA3676">
            <v>0</v>
          </cell>
          <cell r="AB3676">
            <v>0</v>
          </cell>
          <cell r="AC3676">
            <v>0</v>
          </cell>
          <cell r="AD3676">
            <v>0</v>
          </cell>
        </row>
        <row r="3677">
          <cell r="B3677" t="str">
            <v>CITY OF SHELTON-UNREGULATEDPAYMENTSPAY-RPPS</v>
          </cell>
          <cell r="J3677" t="str">
            <v>PAY-RPPS</v>
          </cell>
          <cell r="K3677" t="str">
            <v>RPSS PAYMENT</v>
          </cell>
          <cell r="S3677">
            <v>0</v>
          </cell>
          <cell r="T3677">
            <v>0</v>
          </cell>
          <cell r="U3677">
            <v>0</v>
          </cell>
          <cell r="V3677">
            <v>0</v>
          </cell>
          <cell r="W3677">
            <v>0</v>
          </cell>
          <cell r="X3677">
            <v>0</v>
          </cell>
          <cell r="Y3677">
            <v>-21.65</v>
          </cell>
          <cell r="Z3677">
            <v>0</v>
          </cell>
          <cell r="AA3677">
            <v>0</v>
          </cell>
          <cell r="AB3677">
            <v>0</v>
          </cell>
          <cell r="AC3677">
            <v>0</v>
          </cell>
          <cell r="AD3677">
            <v>0</v>
          </cell>
        </row>
        <row r="3678">
          <cell r="B3678" t="str">
            <v>CITY OF SHELTON-UNREGULATEDPAYMENTSPAYL</v>
          </cell>
          <cell r="J3678" t="str">
            <v>PAYL</v>
          </cell>
          <cell r="K3678" t="str">
            <v>PAYMENT-THANK YOU!</v>
          </cell>
          <cell r="S3678">
            <v>0</v>
          </cell>
          <cell r="T3678">
            <v>0</v>
          </cell>
          <cell r="U3678">
            <v>0</v>
          </cell>
          <cell r="V3678">
            <v>0</v>
          </cell>
          <cell r="W3678">
            <v>0</v>
          </cell>
          <cell r="X3678">
            <v>0</v>
          </cell>
          <cell r="Y3678">
            <v>-5372.85</v>
          </cell>
          <cell r="Z3678">
            <v>0</v>
          </cell>
          <cell r="AA3678">
            <v>0</v>
          </cell>
          <cell r="AB3678">
            <v>0</v>
          </cell>
          <cell r="AC3678">
            <v>0</v>
          </cell>
          <cell r="AD3678">
            <v>0</v>
          </cell>
        </row>
        <row r="3679">
          <cell r="B3679" t="str">
            <v>CITY OF SHELTON-UNREGULATEDPAYMENTSPAYMET</v>
          </cell>
          <cell r="J3679" t="str">
            <v>PAYMET</v>
          </cell>
          <cell r="K3679" t="str">
            <v>METAVANTE ONLINE PAYMENT</v>
          </cell>
          <cell r="S3679">
            <v>0</v>
          </cell>
          <cell r="T3679">
            <v>0</v>
          </cell>
          <cell r="U3679">
            <v>0</v>
          </cell>
          <cell r="V3679">
            <v>0</v>
          </cell>
          <cell r="W3679">
            <v>0</v>
          </cell>
          <cell r="X3679">
            <v>0</v>
          </cell>
          <cell r="Y3679">
            <v>-158.19</v>
          </cell>
          <cell r="Z3679">
            <v>0</v>
          </cell>
          <cell r="AA3679">
            <v>0</v>
          </cell>
          <cell r="AB3679">
            <v>0</v>
          </cell>
          <cell r="AC3679">
            <v>0</v>
          </cell>
          <cell r="AD3679">
            <v>0</v>
          </cell>
        </row>
        <row r="3680">
          <cell r="B3680" t="str">
            <v>CITY OF SHELTON-UNREGULATEDROLLOFFRORENT10DRECY</v>
          </cell>
          <cell r="J3680" t="str">
            <v>RORENT10DRECY</v>
          </cell>
          <cell r="K3680" t="str">
            <v>ROLL OFF RENT DAILY-RECYL</v>
          </cell>
          <cell r="S3680">
            <v>0</v>
          </cell>
          <cell r="T3680">
            <v>0</v>
          </cell>
          <cell r="U3680">
            <v>0</v>
          </cell>
          <cell r="V3680">
            <v>0</v>
          </cell>
          <cell r="W3680">
            <v>0</v>
          </cell>
          <cell r="X3680">
            <v>0</v>
          </cell>
          <cell r="Y3680">
            <v>139.5</v>
          </cell>
          <cell r="Z3680">
            <v>0</v>
          </cell>
          <cell r="AA3680">
            <v>0</v>
          </cell>
          <cell r="AB3680">
            <v>0</v>
          </cell>
          <cell r="AC3680">
            <v>0</v>
          </cell>
          <cell r="AD3680">
            <v>0</v>
          </cell>
        </row>
        <row r="3681">
          <cell r="B3681" t="str">
            <v>CITY OF SHELTON-UNREGULATEDROLLOFFDISPORGANIC</v>
          </cell>
          <cell r="J3681" t="str">
            <v>DISPORGANIC</v>
          </cell>
          <cell r="K3681" t="str">
            <v xml:space="preserve">DISPOSAL ORGANIC </v>
          </cell>
          <cell r="S3681">
            <v>0</v>
          </cell>
          <cell r="T3681">
            <v>0</v>
          </cell>
          <cell r="U3681">
            <v>0</v>
          </cell>
          <cell r="V3681">
            <v>0</v>
          </cell>
          <cell r="W3681">
            <v>0</v>
          </cell>
          <cell r="X3681">
            <v>0</v>
          </cell>
          <cell r="Y3681">
            <v>245.62</v>
          </cell>
          <cell r="Z3681">
            <v>0</v>
          </cell>
          <cell r="AA3681">
            <v>0</v>
          </cell>
          <cell r="AB3681">
            <v>0</v>
          </cell>
          <cell r="AC3681">
            <v>0</v>
          </cell>
          <cell r="AD3681">
            <v>0</v>
          </cell>
        </row>
        <row r="3682">
          <cell r="B3682" t="str">
            <v>CITY OF SHELTON-UNREGULATEDROLLOFFRECYHAUL</v>
          </cell>
          <cell r="J3682" t="str">
            <v>RECYHAUL</v>
          </cell>
          <cell r="K3682" t="str">
            <v>ROLL OFF RECYCLE HAUL</v>
          </cell>
          <cell r="S3682">
            <v>0</v>
          </cell>
          <cell r="T3682">
            <v>0</v>
          </cell>
          <cell r="U3682">
            <v>0</v>
          </cell>
          <cell r="V3682">
            <v>0</v>
          </cell>
          <cell r="W3682">
            <v>0</v>
          </cell>
          <cell r="X3682">
            <v>0</v>
          </cell>
          <cell r="Y3682">
            <v>779.84</v>
          </cell>
          <cell r="Z3682">
            <v>0</v>
          </cell>
          <cell r="AA3682">
            <v>0</v>
          </cell>
          <cell r="AB3682">
            <v>0</v>
          </cell>
          <cell r="AC3682">
            <v>0</v>
          </cell>
          <cell r="AD3682">
            <v>0</v>
          </cell>
        </row>
        <row r="3683">
          <cell r="B3683" t="str">
            <v>CITY OF SHELTON-UNREGULATEDROLLOFFROMILERECY</v>
          </cell>
          <cell r="J3683" t="str">
            <v>ROMILERECY</v>
          </cell>
          <cell r="K3683" t="str">
            <v>ROLL OFF MILEAGE RECYCLE</v>
          </cell>
          <cell r="S3683">
            <v>0</v>
          </cell>
          <cell r="T3683">
            <v>0</v>
          </cell>
          <cell r="U3683">
            <v>0</v>
          </cell>
          <cell r="V3683">
            <v>0</v>
          </cell>
          <cell r="W3683">
            <v>0</v>
          </cell>
          <cell r="X3683">
            <v>0</v>
          </cell>
          <cell r="Y3683">
            <v>699.84</v>
          </cell>
          <cell r="Z3683">
            <v>0</v>
          </cell>
          <cell r="AA3683">
            <v>0</v>
          </cell>
          <cell r="AB3683">
            <v>0</v>
          </cell>
          <cell r="AC3683">
            <v>0</v>
          </cell>
          <cell r="AD3683">
            <v>0</v>
          </cell>
        </row>
        <row r="3684">
          <cell r="B3684" t="str">
            <v>CITY OF SHELTON-UNREGULATEDSURCFUEL-RECY MASON</v>
          </cell>
          <cell r="J3684" t="str">
            <v>FUEL-RECY MASON</v>
          </cell>
          <cell r="K3684" t="str">
            <v>FUEL &amp; MATERIAL SURCHARGE</v>
          </cell>
          <cell r="S3684">
            <v>0</v>
          </cell>
          <cell r="T3684">
            <v>0</v>
          </cell>
          <cell r="U3684">
            <v>0</v>
          </cell>
          <cell r="V3684">
            <v>0</v>
          </cell>
          <cell r="W3684">
            <v>0</v>
          </cell>
          <cell r="X3684">
            <v>0</v>
          </cell>
          <cell r="Y3684">
            <v>0</v>
          </cell>
          <cell r="Z3684">
            <v>0</v>
          </cell>
          <cell r="AA3684">
            <v>0</v>
          </cell>
          <cell r="AB3684">
            <v>0</v>
          </cell>
          <cell r="AC3684">
            <v>0</v>
          </cell>
          <cell r="AD3684">
            <v>0</v>
          </cell>
        </row>
        <row r="3685">
          <cell r="B3685" t="str">
            <v>CITY OF SHELTON-UNREGULATEDSURCFUEL-RECY MASON</v>
          </cell>
          <cell r="J3685" t="str">
            <v>FUEL-RECY MASON</v>
          </cell>
          <cell r="K3685" t="str">
            <v>FUEL &amp; MATERIAL SURCHARGE</v>
          </cell>
          <cell r="S3685">
            <v>0</v>
          </cell>
          <cell r="T3685">
            <v>0</v>
          </cell>
          <cell r="U3685">
            <v>0</v>
          </cell>
          <cell r="V3685">
            <v>0</v>
          </cell>
          <cell r="W3685">
            <v>0</v>
          </cell>
          <cell r="X3685">
            <v>0</v>
          </cell>
          <cell r="Y3685">
            <v>0</v>
          </cell>
          <cell r="Z3685">
            <v>0</v>
          </cell>
          <cell r="AA3685">
            <v>0</v>
          </cell>
          <cell r="AB3685">
            <v>0</v>
          </cell>
          <cell r="AC3685">
            <v>0</v>
          </cell>
          <cell r="AD3685">
            <v>0</v>
          </cell>
        </row>
        <row r="3686">
          <cell r="B3686" t="str">
            <v>CITY OF SHELTON-UNREGULATEDSURCFUEL-RO MASON</v>
          </cell>
          <cell r="J3686" t="str">
            <v>FUEL-RO MASON</v>
          </cell>
          <cell r="K3686" t="str">
            <v>FUEL &amp; MATERIAL SURCHARGE</v>
          </cell>
          <cell r="S3686">
            <v>0</v>
          </cell>
          <cell r="T3686">
            <v>0</v>
          </cell>
          <cell r="U3686">
            <v>0</v>
          </cell>
          <cell r="V3686">
            <v>0</v>
          </cell>
          <cell r="W3686">
            <v>0</v>
          </cell>
          <cell r="X3686">
            <v>0</v>
          </cell>
          <cell r="Y3686">
            <v>0</v>
          </cell>
          <cell r="Z3686">
            <v>0</v>
          </cell>
          <cell r="AA3686">
            <v>0</v>
          </cell>
          <cell r="AB3686">
            <v>0</v>
          </cell>
          <cell r="AC3686">
            <v>0</v>
          </cell>
          <cell r="AD3686">
            <v>0</v>
          </cell>
        </row>
        <row r="3687">
          <cell r="B3687" t="str">
            <v>CITY OF SHELTON-UNREGULATEDTAXESSALES TAX</v>
          </cell>
          <cell r="J3687" t="str">
            <v>SALES TAX</v>
          </cell>
          <cell r="K3687" t="str">
            <v>8.5% Sales Tax</v>
          </cell>
          <cell r="S3687">
            <v>0</v>
          </cell>
          <cell r="T3687">
            <v>0</v>
          </cell>
          <cell r="U3687">
            <v>0</v>
          </cell>
          <cell r="V3687">
            <v>0</v>
          </cell>
          <cell r="W3687">
            <v>0</v>
          </cell>
          <cell r="X3687">
            <v>0</v>
          </cell>
          <cell r="Y3687">
            <v>2.2999999999999998</v>
          </cell>
          <cell r="Z3687">
            <v>0</v>
          </cell>
          <cell r="AA3687">
            <v>0</v>
          </cell>
          <cell r="AB3687">
            <v>0</v>
          </cell>
          <cell r="AC3687">
            <v>0</v>
          </cell>
          <cell r="AD3687">
            <v>0</v>
          </cell>
        </row>
        <row r="3688">
          <cell r="B3688" t="str">
            <v>CITY OF SHELTON-UNREGULATEDTAXESSALES TAX</v>
          </cell>
          <cell r="J3688" t="str">
            <v>SALES TAX</v>
          </cell>
          <cell r="K3688" t="str">
            <v>8.5% Sales Tax</v>
          </cell>
          <cell r="S3688">
            <v>0</v>
          </cell>
          <cell r="T3688">
            <v>0</v>
          </cell>
          <cell r="U3688">
            <v>0</v>
          </cell>
          <cell r="V3688">
            <v>0</v>
          </cell>
          <cell r="W3688">
            <v>0</v>
          </cell>
          <cell r="X3688">
            <v>0</v>
          </cell>
          <cell r="Y3688">
            <v>11.86</v>
          </cell>
          <cell r="Z3688">
            <v>0</v>
          </cell>
          <cell r="AA3688">
            <v>0</v>
          </cell>
          <cell r="AB3688">
            <v>0</v>
          </cell>
          <cell r="AC3688">
            <v>0</v>
          </cell>
          <cell r="AD3688">
            <v>0</v>
          </cell>
        </row>
        <row r="3689">
          <cell r="B3689" t="str">
            <v>KITSAP CO -REGULATEDACCOUNTING ADJUSTMENTSFINCHG</v>
          </cell>
          <cell r="J3689" t="str">
            <v>FINCHG</v>
          </cell>
          <cell r="K3689" t="str">
            <v>LATE FEE</v>
          </cell>
          <cell r="S3689">
            <v>0</v>
          </cell>
          <cell r="T3689">
            <v>0</v>
          </cell>
          <cell r="U3689">
            <v>0</v>
          </cell>
          <cell r="V3689">
            <v>0</v>
          </cell>
          <cell r="W3689">
            <v>0</v>
          </cell>
          <cell r="X3689">
            <v>0</v>
          </cell>
          <cell r="Y3689">
            <v>113.43</v>
          </cell>
          <cell r="Z3689">
            <v>0</v>
          </cell>
          <cell r="AA3689">
            <v>0</v>
          </cell>
          <cell r="AB3689">
            <v>0</v>
          </cell>
          <cell r="AC3689">
            <v>0</v>
          </cell>
          <cell r="AD3689">
            <v>0</v>
          </cell>
        </row>
        <row r="3690">
          <cell r="B3690" t="str">
            <v xml:space="preserve">KITSAP CO -REGULATEDACCOUNTING ADJUSTMENTSBD </v>
          </cell>
          <cell r="J3690" t="str">
            <v xml:space="preserve">BD </v>
          </cell>
          <cell r="K3690" t="str">
            <v>W\O BAD DEBT</v>
          </cell>
          <cell r="S3690">
            <v>0</v>
          </cell>
          <cell r="T3690">
            <v>0</v>
          </cell>
          <cell r="U3690">
            <v>0</v>
          </cell>
          <cell r="V3690">
            <v>0</v>
          </cell>
          <cell r="W3690">
            <v>0</v>
          </cell>
          <cell r="X3690">
            <v>0</v>
          </cell>
          <cell r="Y3690">
            <v>-935.41</v>
          </cell>
          <cell r="Z3690">
            <v>0</v>
          </cell>
          <cell r="AA3690">
            <v>0</v>
          </cell>
          <cell r="AB3690">
            <v>0</v>
          </cell>
          <cell r="AC3690">
            <v>0</v>
          </cell>
          <cell r="AD3690">
            <v>0</v>
          </cell>
        </row>
        <row r="3691">
          <cell r="B3691" t="str">
            <v>KITSAP CO -REGULATEDACCOUNTING ADJUSTMENTSBDR</v>
          </cell>
          <cell r="J3691" t="str">
            <v>BDR</v>
          </cell>
          <cell r="K3691" t="str">
            <v>BAD DEBT RECOVERY</v>
          </cell>
          <cell r="S3691">
            <v>0</v>
          </cell>
          <cell r="T3691">
            <v>0</v>
          </cell>
          <cell r="U3691">
            <v>0</v>
          </cell>
          <cell r="V3691">
            <v>0</v>
          </cell>
          <cell r="W3691">
            <v>0</v>
          </cell>
          <cell r="X3691">
            <v>0</v>
          </cell>
          <cell r="Y3691">
            <v>117.56</v>
          </cell>
          <cell r="Z3691">
            <v>0</v>
          </cell>
          <cell r="AA3691">
            <v>0</v>
          </cell>
          <cell r="AB3691">
            <v>0</v>
          </cell>
          <cell r="AC3691">
            <v>0</v>
          </cell>
          <cell r="AD3691">
            <v>0</v>
          </cell>
        </row>
        <row r="3692">
          <cell r="B3692" t="str">
            <v>KITSAP CO -REGULATEDACCOUNTING ADJUSTMENTSMM</v>
          </cell>
          <cell r="J3692" t="str">
            <v>MM</v>
          </cell>
          <cell r="K3692" t="str">
            <v>MOVE MONEY</v>
          </cell>
          <cell r="S3692">
            <v>0</v>
          </cell>
          <cell r="T3692">
            <v>0</v>
          </cell>
          <cell r="U3692">
            <v>0</v>
          </cell>
          <cell r="V3692">
            <v>0</v>
          </cell>
          <cell r="W3692">
            <v>0</v>
          </cell>
          <cell r="X3692">
            <v>0</v>
          </cell>
          <cell r="Y3692">
            <v>134.71</v>
          </cell>
          <cell r="Z3692">
            <v>0</v>
          </cell>
          <cell r="AA3692">
            <v>0</v>
          </cell>
          <cell r="AB3692">
            <v>0</v>
          </cell>
          <cell r="AC3692">
            <v>0</v>
          </cell>
          <cell r="AD3692">
            <v>0</v>
          </cell>
        </row>
        <row r="3693">
          <cell r="B3693" t="str">
            <v>KITSAP CO -REGULATEDACCOUNTING ADJUSTMENTSREFUND</v>
          </cell>
          <cell r="J3693" t="str">
            <v>REFUND</v>
          </cell>
          <cell r="K3693" t="str">
            <v>REFUND</v>
          </cell>
          <cell r="S3693">
            <v>0</v>
          </cell>
          <cell r="T3693">
            <v>0</v>
          </cell>
          <cell r="U3693">
            <v>0</v>
          </cell>
          <cell r="V3693">
            <v>0</v>
          </cell>
          <cell r="W3693">
            <v>0</v>
          </cell>
          <cell r="X3693">
            <v>0</v>
          </cell>
          <cell r="Y3693">
            <v>86.34</v>
          </cell>
          <cell r="Z3693">
            <v>0</v>
          </cell>
          <cell r="AA3693">
            <v>0</v>
          </cell>
          <cell r="AB3693">
            <v>0</v>
          </cell>
          <cell r="AC3693">
            <v>0</v>
          </cell>
          <cell r="AD3693">
            <v>0</v>
          </cell>
        </row>
        <row r="3694">
          <cell r="B3694" t="str">
            <v>KITSAP CO -REGULATEDACCOUNTING ADJUSTMENTSFINCHG</v>
          </cell>
          <cell r="J3694" t="str">
            <v>FINCHG</v>
          </cell>
          <cell r="K3694" t="str">
            <v>LATE FEE</v>
          </cell>
          <cell r="S3694">
            <v>0</v>
          </cell>
          <cell r="T3694">
            <v>0</v>
          </cell>
          <cell r="U3694">
            <v>0</v>
          </cell>
          <cell r="V3694">
            <v>0</v>
          </cell>
          <cell r="W3694">
            <v>0</v>
          </cell>
          <cell r="X3694">
            <v>0</v>
          </cell>
          <cell r="Y3694">
            <v>66.22</v>
          </cell>
          <cell r="Z3694">
            <v>0</v>
          </cell>
          <cell r="AA3694">
            <v>0</v>
          </cell>
          <cell r="AB3694">
            <v>0</v>
          </cell>
          <cell r="AC3694">
            <v>0</v>
          </cell>
          <cell r="AD3694">
            <v>0</v>
          </cell>
        </row>
        <row r="3695">
          <cell r="B3695" t="str">
            <v>KITSAP CO -REGULATEDACCOUNTING ADJUSTMENTSFINCHG</v>
          </cell>
          <cell r="J3695" t="str">
            <v>FINCHG</v>
          </cell>
          <cell r="K3695" t="str">
            <v>LATE FEE</v>
          </cell>
          <cell r="S3695">
            <v>0</v>
          </cell>
          <cell r="T3695">
            <v>0</v>
          </cell>
          <cell r="U3695">
            <v>0</v>
          </cell>
          <cell r="V3695">
            <v>0</v>
          </cell>
          <cell r="W3695">
            <v>0</v>
          </cell>
          <cell r="X3695">
            <v>0</v>
          </cell>
          <cell r="Y3695">
            <v>-2</v>
          </cell>
          <cell r="Z3695">
            <v>0</v>
          </cell>
          <cell r="AA3695">
            <v>0</v>
          </cell>
          <cell r="AB3695">
            <v>0</v>
          </cell>
          <cell r="AC3695">
            <v>0</v>
          </cell>
          <cell r="AD3695">
            <v>0</v>
          </cell>
        </row>
        <row r="3696">
          <cell r="B3696" t="str">
            <v>KITSAP CO -REGULATEDCOMMERCIAL  FRONTLOADWLKNRW2RECY</v>
          </cell>
          <cell r="J3696" t="str">
            <v>WLKNRW2RECY</v>
          </cell>
          <cell r="K3696" t="str">
            <v>WALK IN OVER 25 ADDITIONA</v>
          </cell>
          <cell r="S3696">
            <v>0</v>
          </cell>
          <cell r="T3696">
            <v>0</v>
          </cell>
          <cell r="U3696">
            <v>0</v>
          </cell>
          <cell r="V3696">
            <v>0</v>
          </cell>
          <cell r="W3696">
            <v>0</v>
          </cell>
          <cell r="X3696">
            <v>0</v>
          </cell>
          <cell r="Y3696">
            <v>2.72</v>
          </cell>
          <cell r="Z3696">
            <v>0</v>
          </cell>
          <cell r="AA3696">
            <v>0</v>
          </cell>
          <cell r="AB3696">
            <v>0</v>
          </cell>
          <cell r="AC3696">
            <v>0</v>
          </cell>
          <cell r="AD3696">
            <v>0</v>
          </cell>
        </row>
        <row r="3697">
          <cell r="B3697" t="str">
            <v>KITSAP CO -REGULATEDCOMMERCIAL  FRONTLOADWLKNRE1RECYMA</v>
          </cell>
          <cell r="J3697" t="str">
            <v>WLKNRE1RECYMA</v>
          </cell>
          <cell r="K3697" t="str">
            <v>WALK IN 5-25FT EOW-RECYCL</v>
          </cell>
          <cell r="S3697">
            <v>0</v>
          </cell>
          <cell r="T3697">
            <v>0</v>
          </cell>
          <cell r="U3697">
            <v>0</v>
          </cell>
          <cell r="V3697">
            <v>0</v>
          </cell>
          <cell r="W3697">
            <v>0</v>
          </cell>
          <cell r="X3697">
            <v>0</v>
          </cell>
          <cell r="Y3697">
            <v>1.26</v>
          </cell>
          <cell r="Z3697">
            <v>0</v>
          </cell>
          <cell r="AA3697">
            <v>0</v>
          </cell>
          <cell r="AB3697">
            <v>0</v>
          </cell>
          <cell r="AC3697">
            <v>0</v>
          </cell>
          <cell r="AD3697">
            <v>0</v>
          </cell>
        </row>
        <row r="3698">
          <cell r="B3698" t="str">
            <v>KITSAP CO -REGULATEDCOMMERCIAL  FRONTLOADWLKNRW2RECYMA</v>
          </cell>
          <cell r="J3698" t="str">
            <v>WLKNRW2RECYMA</v>
          </cell>
          <cell r="K3698" t="str">
            <v>WALK IN OVER 25 ADDITIONA</v>
          </cell>
          <cell r="S3698">
            <v>0</v>
          </cell>
          <cell r="T3698">
            <v>0</v>
          </cell>
          <cell r="U3698">
            <v>0</v>
          </cell>
          <cell r="V3698">
            <v>0</v>
          </cell>
          <cell r="W3698">
            <v>0</v>
          </cell>
          <cell r="X3698">
            <v>0</v>
          </cell>
          <cell r="Y3698">
            <v>1.36</v>
          </cell>
          <cell r="Z3698">
            <v>0</v>
          </cell>
          <cell r="AA3698">
            <v>0</v>
          </cell>
          <cell r="AB3698">
            <v>0</v>
          </cell>
          <cell r="AC3698">
            <v>0</v>
          </cell>
          <cell r="AD3698">
            <v>0</v>
          </cell>
        </row>
        <row r="3699">
          <cell r="B3699" t="str">
            <v>KITSAP CO -REGULATEDCOMMERCIAL - REARLOADUNLOCKREF</v>
          </cell>
          <cell r="J3699" t="str">
            <v>UNLOCKREF</v>
          </cell>
          <cell r="K3699" t="str">
            <v>UNLOCK / UNLATCH REFUSE</v>
          </cell>
          <cell r="S3699">
            <v>0</v>
          </cell>
          <cell r="T3699">
            <v>0</v>
          </cell>
          <cell r="U3699">
            <v>0</v>
          </cell>
          <cell r="V3699">
            <v>0</v>
          </cell>
          <cell r="W3699">
            <v>0</v>
          </cell>
          <cell r="X3699">
            <v>0</v>
          </cell>
          <cell r="Y3699">
            <v>20.239999999999998</v>
          </cell>
          <cell r="Z3699">
            <v>0</v>
          </cell>
          <cell r="AA3699">
            <v>0</v>
          </cell>
          <cell r="AB3699">
            <v>0</v>
          </cell>
          <cell r="AC3699">
            <v>0</v>
          </cell>
          <cell r="AD3699">
            <v>0</v>
          </cell>
        </row>
        <row r="3700">
          <cell r="B3700" t="str">
            <v>KITSAP CO -REGULATEDCOMMERCIAL - REARLOADR1.5YDEK</v>
          </cell>
          <cell r="J3700" t="str">
            <v>R1.5YDEK</v>
          </cell>
          <cell r="K3700" t="str">
            <v>1.5 YD 1X EOW</v>
          </cell>
          <cell r="S3700">
            <v>0</v>
          </cell>
          <cell r="T3700">
            <v>0</v>
          </cell>
          <cell r="U3700">
            <v>0</v>
          </cell>
          <cell r="V3700">
            <v>0</v>
          </cell>
          <cell r="W3700">
            <v>0</v>
          </cell>
          <cell r="X3700">
            <v>0</v>
          </cell>
          <cell r="Y3700">
            <v>2535.7600000000002</v>
          </cell>
          <cell r="Z3700">
            <v>0</v>
          </cell>
          <cell r="AA3700">
            <v>0</v>
          </cell>
          <cell r="AB3700">
            <v>0</v>
          </cell>
          <cell r="AC3700">
            <v>0</v>
          </cell>
          <cell r="AD3700">
            <v>0</v>
          </cell>
        </row>
        <row r="3701">
          <cell r="B3701" t="str">
            <v>KITSAP CO -REGULATEDCOMMERCIAL - REARLOADR1.5YDRENTM</v>
          </cell>
          <cell r="J3701" t="str">
            <v>R1.5YDRENTM</v>
          </cell>
          <cell r="K3701" t="str">
            <v>1.5YD CONTAINER RENT-MTH</v>
          </cell>
          <cell r="S3701">
            <v>0</v>
          </cell>
          <cell r="T3701">
            <v>0</v>
          </cell>
          <cell r="U3701">
            <v>0</v>
          </cell>
          <cell r="V3701">
            <v>0</v>
          </cell>
          <cell r="W3701">
            <v>0</v>
          </cell>
          <cell r="X3701">
            <v>0</v>
          </cell>
          <cell r="Y3701">
            <v>1026.51</v>
          </cell>
          <cell r="Z3701">
            <v>0</v>
          </cell>
          <cell r="AA3701">
            <v>0</v>
          </cell>
          <cell r="AB3701">
            <v>0</v>
          </cell>
          <cell r="AC3701">
            <v>0</v>
          </cell>
          <cell r="AD3701">
            <v>0</v>
          </cell>
        </row>
        <row r="3702">
          <cell r="B3702" t="str">
            <v>KITSAP CO -REGULATEDCOMMERCIAL - REARLOADR1.5YDRENTT</v>
          </cell>
          <cell r="J3702" t="str">
            <v>R1.5YDRENTT</v>
          </cell>
          <cell r="K3702" t="str">
            <v>1.5YD TEMP CONTAINER RENT</v>
          </cell>
          <cell r="S3702">
            <v>0</v>
          </cell>
          <cell r="T3702">
            <v>0</v>
          </cell>
          <cell r="U3702">
            <v>0</v>
          </cell>
          <cell r="V3702">
            <v>0</v>
          </cell>
          <cell r="W3702">
            <v>0</v>
          </cell>
          <cell r="X3702">
            <v>0</v>
          </cell>
          <cell r="Y3702">
            <v>15.9</v>
          </cell>
          <cell r="Z3702">
            <v>0</v>
          </cell>
          <cell r="AA3702">
            <v>0</v>
          </cell>
          <cell r="AB3702">
            <v>0</v>
          </cell>
          <cell r="AC3702">
            <v>0</v>
          </cell>
          <cell r="AD3702">
            <v>0</v>
          </cell>
        </row>
        <row r="3703">
          <cell r="B3703" t="str">
            <v>KITSAP CO -REGULATEDCOMMERCIAL - REARLOADR1.5YDWK</v>
          </cell>
          <cell r="J3703" t="str">
            <v>R1.5YDWK</v>
          </cell>
          <cell r="K3703" t="str">
            <v>1.5 YD 1X WEEKLY</v>
          </cell>
          <cell r="S3703">
            <v>0</v>
          </cell>
          <cell r="T3703">
            <v>0</v>
          </cell>
          <cell r="U3703">
            <v>0</v>
          </cell>
          <cell r="V3703">
            <v>0</v>
          </cell>
          <cell r="W3703">
            <v>0</v>
          </cell>
          <cell r="X3703">
            <v>0</v>
          </cell>
          <cell r="Y3703">
            <v>2860.65</v>
          </cell>
          <cell r="Z3703">
            <v>0</v>
          </cell>
          <cell r="AA3703">
            <v>0</v>
          </cell>
          <cell r="AB3703">
            <v>0</v>
          </cell>
          <cell r="AC3703">
            <v>0</v>
          </cell>
          <cell r="AD3703">
            <v>0</v>
          </cell>
        </row>
        <row r="3704">
          <cell r="B3704" t="str">
            <v>KITSAP CO -REGULATEDCOMMERCIAL - REARLOADR1YDEK</v>
          </cell>
          <cell r="J3704" t="str">
            <v>R1YDEK</v>
          </cell>
          <cell r="K3704" t="str">
            <v>1 YD 1X EOW</v>
          </cell>
          <cell r="S3704">
            <v>0</v>
          </cell>
          <cell r="T3704">
            <v>0</v>
          </cell>
          <cell r="U3704">
            <v>0</v>
          </cell>
          <cell r="V3704">
            <v>0</v>
          </cell>
          <cell r="W3704">
            <v>0</v>
          </cell>
          <cell r="X3704">
            <v>0</v>
          </cell>
          <cell r="Y3704">
            <v>203.4</v>
          </cell>
          <cell r="Z3704">
            <v>0</v>
          </cell>
          <cell r="AA3704">
            <v>0</v>
          </cell>
          <cell r="AB3704">
            <v>0</v>
          </cell>
          <cell r="AC3704">
            <v>0</v>
          </cell>
          <cell r="AD3704">
            <v>0</v>
          </cell>
        </row>
        <row r="3705">
          <cell r="B3705" t="str">
            <v>KITSAP CO -REGULATEDCOMMERCIAL - REARLOADR1YDRENTM</v>
          </cell>
          <cell r="J3705" t="str">
            <v>R1YDRENTM</v>
          </cell>
          <cell r="K3705" t="str">
            <v>1YD CONTAINER RENT-MTHLY</v>
          </cell>
          <cell r="S3705">
            <v>0</v>
          </cell>
          <cell r="T3705">
            <v>0</v>
          </cell>
          <cell r="U3705">
            <v>0</v>
          </cell>
          <cell r="V3705">
            <v>0</v>
          </cell>
          <cell r="W3705">
            <v>0</v>
          </cell>
          <cell r="X3705">
            <v>0</v>
          </cell>
          <cell r="Y3705">
            <v>59.29</v>
          </cell>
          <cell r="Z3705">
            <v>0</v>
          </cell>
          <cell r="AA3705">
            <v>0</v>
          </cell>
          <cell r="AB3705">
            <v>0</v>
          </cell>
          <cell r="AC3705">
            <v>0</v>
          </cell>
          <cell r="AD3705">
            <v>0</v>
          </cell>
        </row>
        <row r="3706">
          <cell r="B3706" t="str">
            <v>KITSAP CO -REGULATEDCOMMERCIAL - REARLOADR1YDWK</v>
          </cell>
          <cell r="J3706" t="str">
            <v>R1YDWK</v>
          </cell>
          <cell r="K3706" t="str">
            <v>1 YD 1X WEEKLY</v>
          </cell>
          <cell r="S3706">
            <v>0</v>
          </cell>
          <cell r="T3706">
            <v>0</v>
          </cell>
          <cell r="U3706">
            <v>0</v>
          </cell>
          <cell r="V3706">
            <v>0</v>
          </cell>
          <cell r="W3706">
            <v>0</v>
          </cell>
          <cell r="X3706">
            <v>0</v>
          </cell>
          <cell r="Y3706">
            <v>67.63</v>
          </cell>
          <cell r="Z3706">
            <v>0</v>
          </cell>
          <cell r="AA3706">
            <v>0</v>
          </cell>
          <cell r="AB3706">
            <v>0</v>
          </cell>
          <cell r="AC3706">
            <v>0</v>
          </cell>
          <cell r="AD3706">
            <v>0</v>
          </cell>
        </row>
        <row r="3707">
          <cell r="B3707" t="str">
            <v>KITSAP CO -REGULATEDCOMMERCIAL - REARLOADR2YDEK</v>
          </cell>
          <cell r="J3707" t="str">
            <v>R2YDEK</v>
          </cell>
          <cell r="K3707" t="str">
            <v>2 YD 1X EOW</v>
          </cell>
          <cell r="S3707">
            <v>0</v>
          </cell>
          <cell r="T3707">
            <v>0</v>
          </cell>
          <cell r="U3707">
            <v>0</v>
          </cell>
          <cell r="V3707">
            <v>0</v>
          </cell>
          <cell r="W3707">
            <v>0</v>
          </cell>
          <cell r="X3707">
            <v>0</v>
          </cell>
          <cell r="Y3707">
            <v>2486.6999999999998</v>
          </cell>
          <cell r="Z3707">
            <v>0</v>
          </cell>
          <cell r="AA3707">
            <v>0</v>
          </cell>
          <cell r="AB3707">
            <v>0</v>
          </cell>
          <cell r="AC3707">
            <v>0</v>
          </cell>
          <cell r="AD3707">
            <v>0</v>
          </cell>
        </row>
        <row r="3708">
          <cell r="B3708" t="str">
            <v>KITSAP CO -REGULATEDCOMMERCIAL - REARLOADR2YDRENTM</v>
          </cell>
          <cell r="J3708" t="str">
            <v>R2YDRENTM</v>
          </cell>
          <cell r="K3708" t="str">
            <v>2YD CONTAINER RENT-MTHLY</v>
          </cell>
          <cell r="S3708">
            <v>0</v>
          </cell>
          <cell r="T3708">
            <v>0</v>
          </cell>
          <cell r="U3708">
            <v>0</v>
          </cell>
          <cell r="V3708">
            <v>0</v>
          </cell>
          <cell r="W3708">
            <v>0</v>
          </cell>
          <cell r="X3708">
            <v>0</v>
          </cell>
          <cell r="Y3708">
            <v>2443.84</v>
          </cell>
          <cell r="Z3708">
            <v>0</v>
          </cell>
          <cell r="AA3708">
            <v>0</v>
          </cell>
          <cell r="AB3708">
            <v>0</v>
          </cell>
          <cell r="AC3708">
            <v>0</v>
          </cell>
          <cell r="AD3708">
            <v>0</v>
          </cell>
        </row>
        <row r="3709">
          <cell r="B3709" t="str">
            <v>KITSAP CO -REGULATEDCOMMERCIAL - REARLOADR2YDRENTT</v>
          </cell>
          <cell r="J3709" t="str">
            <v>R2YDRENTT</v>
          </cell>
          <cell r="K3709" t="str">
            <v>2YD TEMP CONTAINER RENT</v>
          </cell>
          <cell r="S3709">
            <v>0</v>
          </cell>
          <cell r="T3709">
            <v>0</v>
          </cell>
          <cell r="U3709">
            <v>0</v>
          </cell>
          <cell r="V3709">
            <v>0</v>
          </cell>
          <cell r="W3709">
            <v>0</v>
          </cell>
          <cell r="X3709">
            <v>0</v>
          </cell>
          <cell r="Y3709">
            <v>24.04</v>
          </cell>
          <cell r="Z3709">
            <v>0</v>
          </cell>
          <cell r="AA3709">
            <v>0</v>
          </cell>
          <cell r="AB3709">
            <v>0</v>
          </cell>
          <cell r="AC3709">
            <v>0</v>
          </cell>
          <cell r="AD3709">
            <v>0</v>
          </cell>
        </row>
        <row r="3710">
          <cell r="B3710" t="str">
            <v>KITSAP CO -REGULATEDCOMMERCIAL - REARLOADR2YDRENTTM</v>
          </cell>
          <cell r="J3710" t="str">
            <v>R2YDRENTTM</v>
          </cell>
          <cell r="K3710" t="str">
            <v>2 YD TEMP CONT RENT MONTH</v>
          </cell>
          <cell r="S3710">
            <v>0</v>
          </cell>
          <cell r="T3710">
            <v>0</v>
          </cell>
          <cell r="U3710">
            <v>0</v>
          </cell>
          <cell r="V3710">
            <v>0</v>
          </cell>
          <cell r="W3710">
            <v>0</v>
          </cell>
          <cell r="X3710">
            <v>0</v>
          </cell>
          <cell r="Y3710">
            <v>61.89</v>
          </cell>
          <cell r="Z3710">
            <v>0</v>
          </cell>
          <cell r="AA3710">
            <v>0</v>
          </cell>
          <cell r="AB3710">
            <v>0</v>
          </cell>
          <cell r="AC3710">
            <v>0</v>
          </cell>
          <cell r="AD3710">
            <v>0</v>
          </cell>
        </row>
        <row r="3711">
          <cell r="B3711" t="str">
            <v>KITSAP CO -REGULATEDCOMMERCIAL - REARLOADR2YDWK</v>
          </cell>
          <cell r="J3711" t="str">
            <v>R2YDWK</v>
          </cell>
          <cell r="K3711" t="str">
            <v>2 YD 1X WEEKLY</v>
          </cell>
          <cell r="S3711">
            <v>0</v>
          </cell>
          <cell r="T3711">
            <v>0</v>
          </cell>
          <cell r="U3711">
            <v>0</v>
          </cell>
          <cell r="V3711">
            <v>0</v>
          </cell>
          <cell r="W3711">
            <v>0</v>
          </cell>
          <cell r="X3711">
            <v>0</v>
          </cell>
          <cell r="Y3711">
            <v>16877.18</v>
          </cell>
          <cell r="Z3711">
            <v>0</v>
          </cell>
          <cell r="AA3711">
            <v>0</v>
          </cell>
          <cell r="AB3711">
            <v>0</v>
          </cell>
          <cell r="AC3711">
            <v>0</v>
          </cell>
          <cell r="AD3711">
            <v>0</v>
          </cell>
        </row>
        <row r="3712">
          <cell r="B3712" t="str">
            <v>KITSAP CO -REGULATEDCOMMERCIAL - REARLOADUNLOCKRECY</v>
          </cell>
          <cell r="J3712" t="str">
            <v>UNLOCKRECY</v>
          </cell>
          <cell r="K3712" t="str">
            <v>UNLOCK / UNLATCH RECY</v>
          </cell>
          <cell r="S3712">
            <v>0</v>
          </cell>
          <cell r="T3712">
            <v>0</v>
          </cell>
          <cell r="U3712">
            <v>0</v>
          </cell>
          <cell r="V3712">
            <v>0</v>
          </cell>
          <cell r="W3712">
            <v>0</v>
          </cell>
          <cell r="X3712">
            <v>0</v>
          </cell>
          <cell r="Y3712">
            <v>5.0599999999999996</v>
          </cell>
          <cell r="Z3712">
            <v>0</v>
          </cell>
          <cell r="AA3712">
            <v>0</v>
          </cell>
          <cell r="AB3712">
            <v>0</v>
          </cell>
          <cell r="AC3712">
            <v>0</v>
          </cell>
          <cell r="AD3712">
            <v>0</v>
          </cell>
        </row>
        <row r="3713">
          <cell r="B3713" t="str">
            <v>KITSAP CO -REGULATEDCOMMERCIAL - REARLOADUNLOCKREF</v>
          </cell>
          <cell r="J3713" t="str">
            <v>UNLOCKREF</v>
          </cell>
          <cell r="K3713" t="str">
            <v>UNLOCK / UNLATCH REFUSE</v>
          </cell>
          <cell r="S3713">
            <v>0</v>
          </cell>
          <cell r="T3713">
            <v>0</v>
          </cell>
          <cell r="U3713">
            <v>0</v>
          </cell>
          <cell r="V3713">
            <v>0</v>
          </cell>
          <cell r="W3713">
            <v>0</v>
          </cell>
          <cell r="X3713">
            <v>0</v>
          </cell>
          <cell r="Y3713">
            <v>288.42</v>
          </cell>
          <cell r="Z3713">
            <v>0</v>
          </cell>
          <cell r="AA3713">
            <v>0</v>
          </cell>
          <cell r="AB3713">
            <v>0</v>
          </cell>
          <cell r="AC3713">
            <v>0</v>
          </cell>
          <cell r="AD3713">
            <v>0</v>
          </cell>
        </row>
        <row r="3714">
          <cell r="B3714" t="str">
            <v>KITSAP CO -REGULATEDCOMMERCIAL - REARLOADCDELC</v>
          </cell>
          <cell r="J3714" t="str">
            <v>CDELC</v>
          </cell>
          <cell r="K3714" t="str">
            <v>CONTAINER DELIVERY CHARGE</v>
          </cell>
          <cell r="S3714">
            <v>0</v>
          </cell>
          <cell r="T3714">
            <v>0</v>
          </cell>
          <cell r="U3714">
            <v>0</v>
          </cell>
          <cell r="V3714">
            <v>0</v>
          </cell>
          <cell r="W3714">
            <v>0</v>
          </cell>
          <cell r="X3714">
            <v>0</v>
          </cell>
          <cell r="Y3714">
            <v>270</v>
          </cell>
          <cell r="Z3714">
            <v>0</v>
          </cell>
          <cell r="AA3714">
            <v>0</v>
          </cell>
          <cell r="AB3714">
            <v>0</v>
          </cell>
          <cell r="AC3714">
            <v>0</v>
          </cell>
          <cell r="AD3714">
            <v>0</v>
          </cell>
        </row>
        <row r="3715">
          <cell r="B3715" t="str">
            <v>KITSAP CO -REGULATEDCOMMERCIAL - REARLOADCEXYD</v>
          </cell>
          <cell r="J3715" t="str">
            <v>CEXYD</v>
          </cell>
          <cell r="K3715" t="str">
            <v>CMML EXTRA YARDAGE</v>
          </cell>
          <cell r="S3715">
            <v>0</v>
          </cell>
          <cell r="T3715">
            <v>0</v>
          </cell>
          <cell r="U3715">
            <v>0</v>
          </cell>
          <cell r="V3715">
            <v>0</v>
          </cell>
          <cell r="W3715">
            <v>0</v>
          </cell>
          <cell r="X3715">
            <v>0</v>
          </cell>
          <cell r="Y3715">
            <v>640.20000000000005</v>
          </cell>
          <cell r="Z3715">
            <v>0</v>
          </cell>
          <cell r="AA3715">
            <v>0</v>
          </cell>
          <cell r="AB3715">
            <v>0</v>
          </cell>
          <cell r="AC3715">
            <v>0</v>
          </cell>
          <cell r="AD3715">
            <v>0</v>
          </cell>
        </row>
        <row r="3716">
          <cell r="B3716" t="str">
            <v>KITSAP CO -REGULATEDCOMMERCIAL - REARLOADCLSECOL</v>
          </cell>
          <cell r="J3716" t="str">
            <v>CLSECOL</v>
          </cell>
          <cell r="K3716" t="str">
            <v>LOOSE MATERIAL-COLLECTOR</v>
          </cell>
          <cell r="S3716">
            <v>0</v>
          </cell>
          <cell r="T3716">
            <v>0</v>
          </cell>
          <cell r="U3716">
            <v>0</v>
          </cell>
          <cell r="V3716">
            <v>0</v>
          </cell>
          <cell r="W3716">
            <v>0</v>
          </cell>
          <cell r="X3716">
            <v>0</v>
          </cell>
          <cell r="Y3716">
            <v>51.1</v>
          </cell>
          <cell r="Z3716">
            <v>0</v>
          </cell>
          <cell r="AA3716">
            <v>0</v>
          </cell>
          <cell r="AB3716">
            <v>0</v>
          </cell>
          <cell r="AC3716">
            <v>0</v>
          </cell>
          <cell r="AD3716">
            <v>0</v>
          </cell>
        </row>
        <row r="3717">
          <cell r="B3717" t="str">
            <v>KITSAP CO -REGULATEDCOMMERCIAL - REARLOADCOMCAN</v>
          </cell>
          <cell r="J3717" t="str">
            <v>COMCAN</v>
          </cell>
          <cell r="K3717" t="str">
            <v>COMMERCIAL CAN EXTRA</v>
          </cell>
          <cell r="S3717">
            <v>0</v>
          </cell>
          <cell r="T3717">
            <v>0</v>
          </cell>
          <cell r="U3717">
            <v>0</v>
          </cell>
          <cell r="V3717">
            <v>0</v>
          </cell>
          <cell r="W3717">
            <v>0</v>
          </cell>
          <cell r="X3717">
            <v>0</v>
          </cell>
          <cell r="Y3717">
            <v>333</v>
          </cell>
          <cell r="Z3717">
            <v>0</v>
          </cell>
          <cell r="AA3717">
            <v>0</v>
          </cell>
          <cell r="AB3717">
            <v>0</v>
          </cell>
          <cell r="AC3717">
            <v>0</v>
          </cell>
          <cell r="AD3717">
            <v>0</v>
          </cell>
        </row>
        <row r="3718">
          <cell r="B3718" t="str">
            <v>KITSAP CO -REGULATEDCOMMERCIAL - REARLOADR2YDPU</v>
          </cell>
          <cell r="J3718" t="str">
            <v>R2YDPU</v>
          </cell>
          <cell r="K3718" t="str">
            <v>2YD CONTAINER PICKUP</v>
          </cell>
          <cell r="S3718">
            <v>0</v>
          </cell>
          <cell r="T3718">
            <v>0</v>
          </cell>
          <cell r="U3718">
            <v>0</v>
          </cell>
          <cell r="V3718">
            <v>0</v>
          </cell>
          <cell r="W3718">
            <v>0</v>
          </cell>
          <cell r="X3718">
            <v>0</v>
          </cell>
          <cell r="Y3718">
            <v>199.62</v>
          </cell>
          <cell r="Z3718">
            <v>0</v>
          </cell>
          <cell r="AA3718">
            <v>0</v>
          </cell>
          <cell r="AB3718">
            <v>0</v>
          </cell>
          <cell r="AC3718">
            <v>0</v>
          </cell>
          <cell r="AD3718">
            <v>0</v>
          </cell>
        </row>
        <row r="3719">
          <cell r="B3719" t="str">
            <v>KITSAP CO -REGULATEDCOMMERCIAL - REARLOADR2YDRENTM</v>
          </cell>
          <cell r="J3719" t="str">
            <v>R2YDRENTM</v>
          </cell>
          <cell r="K3719" t="str">
            <v>2YD CONTAINER RENT-MTHLY</v>
          </cell>
          <cell r="S3719">
            <v>0</v>
          </cell>
          <cell r="T3719">
            <v>0</v>
          </cell>
          <cell r="U3719">
            <v>0</v>
          </cell>
          <cell r="V3719">
            <v>0</v>
          </cell>
          <cell r="W3719">
            <v>0</v>
          </cell>
          <cell r="X3719">
            <v>0</v>
          </cell>
          <cell r="Y3719">
            <v>-18.37</v>
          </cell>
          <cell r="Z3719">
            <v>0</v>
          </cell>
          <cell r="AA3719">
            <v>0</v>
          </cell>
          <cell r="AB3719">
            <v>0</v>
          </cell>
          <cell r="AC3719">
            <v>0</v>
          </cell>
          <cell r="AD3719">
            <v>0</v>
          </cell>
        </row>
        <row r="3720">
          <cell r="B3720" t="str">
            <v>KITSAP CO -REGULATEDCOMMERCIAL - REARLOADR2YDWK</v>
          </cell>
          <cell r="J3720" t="str">
            <v>R2YDWK</v>
          </cell>
          <cell r="K3720" t="str">
            <v>2 YD 1X WEEKLY</v>
          </cell>
          <cell r="S3720">
            <v>0</v>
          </cell>
          <cell r="T3720">
            <v>0</v>
          </cell>
          <cell r="U3720">
            <v>0</v>
          </cell>
          <cell r="V3720">
            <v>0</v>
          </cell>
          <cell r="W3720">
            <v>0</v>
          </cell>
          <cell r="X3720">
            <v>0</v>
          </cell>
          <cell r="Y3720">
            <v>-502.17</v>
          </cell>
          <cell r="Z3720">
            <v>0</v>
          </cell>
          <cell r="AA3720">
            <v>0</v>
          </cell>
          <cell r="AB3720">
            <v>0</v>
          </cell>
          <cell r="AC3720">
            <v>0</v>
          </cell>
          <cell r="AD3720">
            <v>0</v>
          </cell>
        </row>
        <row r="3721">
          <cell r="B3721" t="str">
            <v>KITSAP CO -REGULATEDCOMMERCIAL - REARLOADROLLOUTOC</v>
          </cell>
          <cell r="J3721" t="str">
            <v>ROLLOUTOC</v>
          </cell>
          <cell r="K3721" t="str">
            <v>ROLL OUT</v>
          </cell>
          <cell r="S3721">
            <v>0</v>
          </cell>
          <cell r="T3721">
            <v>0</v>
          </cell>
          <cell r="U3721">
            <v>0</v>
          </cell>
          <cell r="V3721">
            <v>0</v>
          </cell>
          <cell r="W3721">
            <v>0</v>
          </cell>
          <cell r="X3721">
            <v>0</v>
          </cell>
          <cell r="Y3721">
            <v>450</v>
          </cell>
          <cell r="Z3721">
            <v>0</v>
          </cell>
          <cell r="AA3721">
            <v>0</v>
          </cell>
          <cell r="AB3721">
            <v>0</v>
          </cell>
          <cell r="AC3721">
            <v>0</v>
          </cell>
          <cell r="AD3721">
            <v>0</v>
          </cell>
        </row>
        <row r="3722">
          <cell r="B3722" t="str">
            <v>KITSAP CO -REGULATEDCOMMERCIAL - REARLOADUNLOCKREF</v>
          </cell>
          <cell r="J3722" t="str">
            <v>UNLOCKREF</v>
          </cell>
          <cell r="K3722" t="str">
            <v>UNLOCK / UNLATCH REFUSE</v>
          </cell>
          <cell r="S3722">
            <v>0</v>
          </cell>
          <cell r="T3722">
            <v>0</v>
          </cell>
          <cell r="U3722">
            <v>0</v>
          </cell>
          <cell r="V3722">
            <v>0</v>
          </cell>
          <cell r="W3722">
            <v>0</v>
          </cell>
          <cell r="X3722">
            <v>0</v>
          </cell>
          <cell r="Y3722">
            <v>2.5299999999999998</v>
          </cell>
          <cell r="Z3722">
            <v>0</v>
          </cell>
          <cell r="AA3722">
            <v>0</v>
          </cell>
          <cell r="AB3722">
            <v>0</v>
          </cell>
          <cell r="AC3722">
            <v>0</v>
          </cell>
          <cell r="AD3722">
            <v>0</v>
          </cell>
        </row>
        <row r="3723">
          <cell r="B3723" t="str">
            <v>KITSAP CO -REGULATEDCOMMERCIAL RECYCLEWLKNRE1RECY</v>
          </cell>
          <cell r="J3723" t="str">
            <v>WLKNRE1RECY</v>
          </cell>
          <cell r="K3723" t="str">
            <v>WALK IN 5-25FT EOW-RECYCL</v>
          </cell>
          <cell r="S3723">
            <v>0</v>
          </cell>
          <cell r="T3723">
            <v>0</v>
          </cell>
          <cell r="U3723">
            <v>0</v>
          </cell>
          <cell r="V3723">
            <v>0</v>
          </cell>
          <cell r="W3723">
            <v>0</v>
          </cell>
          <cell r="X3723">
            <v>0</v>
          </cell>
          <cell r="Y3723">
            <v>22.59</v>
          </cell>
          <cell r="Z3723">
            <v>0</v>
          </cell>
          <cell r="AA3723">
            <v>0</v>
          </cell>
          <cell r="AB3723">
            <v>0</v>
          </cell>
          <cell r="AC3723">
            <v>0</v>
          </cell>
          <cell r="AD3723">
            <v>0</v>
          </cell>
        </row>
        <row r="3724">
          <cell r="B3724" t="str">
            <v>KITSAP CO -REGULATEDCOMMERCIAL RECYCLERECYCLERMA</v>
          </cell>
          <cell r="J3724" t="str">
            <v>RECYCLERMA</v>
          </cell>
          <cell r="K3724" t="str">
            <v>VALUE OF RECYCLEABLES</v>
          </cell>
          <cell r="S3724">
            <v>0</v>
          </cell>
          <cell r="T3724">
            <v>0</v>
          </cell>
          <cell r="U3724">
            <v>0</v>
          </cell>
          <cell r="V3724">
            <v>0</v>
          </cell>
          <cell r="W3724">
            <v>0</v>
          </cell>
          <cell r="X3724">
            <v>0</v>
          </cell>
          <cell r="Y3724">
            <v>-242.23</v>
          </cell>
          <cell r="Z3724">
            <v>0</v>
          </cell>
          <cell r="AA3724">
            <v>0</v>
          </cell>
          <cell r="AB3724">
            <v>0</v>
          </cell>
          <cell r="AC3724">
            <v>0</v>
          </cell>
          <cell r="AD3724">
            <v>0</v>
          </cell>
        </row>
        <row r="3725">
          <cell r="B3725" t="str">
            <v>KITSAP CO -REGULATEDCOMMERCIAL RECYCLERECYCRMA</v>
          </cell>
          <cell r="J3725" t="str">
            <v>RECYCRMA</v>
          </cell>
          <cell r="K3725" t="str">
            <v>RECYCLE MONTHLY ARREARS</v>
          </cell>
          <cell r="S3725">
            <v>0</v>
          </cell>
          <cell r="T3725">
            <v>0</v>
          </cell>
          <cell r="U3725">
            <v>0</v>
          </cell>
          <cell r="V3725">
            <v>0</v>
          </cell>
          <cell r="W3725">
            <v>0</v>
          </cell>
          <cell r="X3725">
            <v>0</v>
          </cell>
          <cell r="Y3725">
            <v>1149.58</v>
          </cell>
          <cell r="Z3725">
            <v>0</v>
          </cell>
          <cell r="AA3725">
            <v>0</v>
          </cell>
          <cell r="AB3725">
            <v>0</v>
          </cell>
          <cell r="AC3725">
            <v>0</v>
          </cell>
          <cell r="AD3725">
            <v>0</v>
          </cell>
        </row>
        <row r="3726">
          <cell r="B3726" t="str">
            <v>KITSAP CO -REGULATEDPAYMENTSCC-KOL</v>
          </cell>
          <cell r="J3726" t="str">
            <v>CC-KOL</v>
          </cell>
          <cell r="K3726" t="str">
            <v>ONLINE PAYMENT-CC</v>
          </cell>
          <cell r="S3726">
            <v>0</v>
          </cell>
          <cell r="T3726">
            <v>0</v>
          </cell>
          <cell r="U3726">
            <v>0</v>
          </cell>
          <cell r="V3726">
            <v>0</v>
          </cell>
          <cell r="W3726">
            <v>0</v>
          </cell>
          <cell r="X3726">
            <v>0</v>
          </cell>
          <cell r="Y3726">
            <v>-15784.17</v>
          </cell>
          <cell r="Z3726">
            <v>0</v>
          </cell>
          <cell r="AA3726">
            <v>0</v>
          </cell>
          <cell r="AB3726">
            <v>0</v>
          </cell>
          <cell r="AC3726">
            <v>0</v>
          </cell>
          <cell r="AD3726">
            <v>0</v>
          </cell>
        </row>
        <row r="3727">
          <cell r="B3727" t="str">
            <v>KITSAP CO -REGULATEDPAYMENTSCCREF-KOL</v>
          </cell>
          <cell r="J3727" t="str">
            <v>CCREF-KOL</v>
          </cell>
          <cell r="K3727" t="str">
            <v>CREDIT CARD REFUND</v>
          </cell>
          <cell r="S3727">
            <v>0</v>
          </cell>
          <cell r="T3727">
            <v>0</v>
          </cell>
          <cell r="U3727">
            <v>0</v>
          </cell>
          <cell r="V3727">
            <v>0</v>
          </cell>
          <cell r="W3727">
            <v>0</v>
          </cell>
          <cell r="X3727">
            <v>0</v>
          </cell>
          <cell r="Y3727">
            <v>56.72</v>
          </cell>
          <cell r="Z3727">
            <v>0</v>
          </cell>
          <cell r="AA3727">
            <v>0</v>
          </cell>
          <cell r="AB3727">
            <v>0</v>
          </cell>
          <cell r="AC3727">
            <v>0</v>
          </cell>
          <cell r="AD3727">
            <v>0</v>
          </cell>
        </row>
        <row r="3728">
          <cell r="B3728" t="str">
            <v>KITSAP CO -REGULATEDPAYMENTSPAY</v>
          </cell>
          <cell r="J3728" t="str">
            <v>PAY</v>
          </cell>
          <cell r="K3728" t="str">
            <v>PAYMENT-THANK YOU!</v>
          </cell>
          <cell r="S3728">
            <v>0</v>
          </cell>
          <cell r="T3728">
            <v>0</v>
          </cell>
          <cell r="U3728">
            <v>0</v>
          </cell>
          <cell r="V3728">
            <v>0</v>
          </cell>
          <cell r="W3728">
            <v>0</v>
          </cell>
          <cell r="X3728">
            <v>0</v>
          </cell>
          <cell r="Y3728">
            <v>-1401.04</v>
          </cell>
          <cell r="Z3728">
            <v>0</v>
          </cell>
          <cell r="AA3728">
            <v>0</v>
          </cell>
          <cell r="AB3728">
            <v>0</v>
          </cell>
          <cell r="AC3728">
            <v>0</v>
          </cell>
          <cell r="AD3728">
            <v>0</v>
          </cell>
        </row>
        <row r="3729">
          <cell r="B3729" t="str">
            <v>KITSAP CO -REGULATEDPAYMENTSPAY-CFREE</v>
          </cell>
          <cell r="J3729" t="str">
            <v>PAY-CFREE</v>
          </cell>
          <cell r="K3729" t="str">
            <v>PAYMENT-THANK YOU</v>
          </cell>
          <cell r="S3729">
            <v>0</v>
          </cell>
          <cell r="T3729">
            <v>0</v>
          </cell>
          <cell r="U3729">
            <v>0</v>
          </cell>
          <cell r="V3729">
            <v>0</v>
          </cell>
          <cell r="W3729">
            <v>0</v>
          </cell>
          <cell r="X3729">
            <v>0</v>
          </cell>
          <cell r="Y3729">
            <v>-2787.91</v>
          </cell>
          <cell r="Z3729">
            <v>0</v>
          </cell>
          <cell r="AA3729">
            <v>0</v>
          </cell>
          <cell r="AB3729">
            <v>0</v>
          </cell>
          <cell r="AC3729">
            <v>0</v>
          </cell>
          <cell r="AD3729">
            <v>0</v>
          </cell>
        </row>
        <row r="3730">
          <cell r="B3730" t="str">
            <v>KITSAP CO -REGULATEDPAYMENTSPAY-KOL</v>
          </cell>
          <cell r="J3730" t="str">
            <v>PAY-KOL</v>
          </cell>
          <cell r="K3730" t="str">
            <v>PAYMENT-THANK YOU - OL</v>
          </cell>
          <cell r="S3730">
            <v>0</v>
          </cell>
          <cell r="T3730">
            <v>0</v>
          </cell>
          <cell r="U3730">
            <v>0</v>
          </cell>
          <cell r="V3730">
            <v>0</v>
          </cell>
          <cell r="W3730">
            <v>0</v>
          </cell>
          <cell r="X3730">
            <v>0</v>
          </cell>
          <cell r="Y3730">
            <v>-4292.63</v>
          </cell>
          <cell r="Z3730">
            <v>0</v>
          </cell>
          <cell r="AA3730">
            <v>0</v>
          </cell>
          <cell r="AB3730">
            <v>0</v>
          </cell>
          <cell r="AC3730">
            <v>0</v>
          </cell>
          <cell r="AD3730">
            <v>0</v>
          </cell>
        </row>
        <row r="3731">
          <cell r="B3731" t="str">
            <v>KITSAP CO -REGULATEDPAYMENTSPAY-ORCC</v>
          </cell>
          <cell r="J3731" t="str">
            <v>PAY-ORCC</v>
          </cell>
          <cell r="K3731" t="str">
            <v>ORCC PAYMENT</v>
          </cell>
          <cell r="S3731">
            <v>0</v>
          </cell>
          <cell r="T3731">
            <v>0</v>
          </cell>
          <cell r="U3731">
            <v>0</v>
          </cell>
          <cell r="V3731">
            <v>0</v>
          </cell>
          <cell r="W3731">
            <v>0</v>
          </cell>
          <cell r="X3731">
            <v>0</v>
          </cell>
          <cell r="Y3731">
            <v>-40</v>
          </cell>
          <cell r="Z3731">
            <v>0</v>
          </cell>
          <cell r="AA3731">
            <v>0</v>
          </cell>
          <cell r="AB3731">
            <v>0</v>
          </cell>
          <cell r="AC3731">
            <v>0</v>
          </cell>
          <cell r="AD3731">
            <v>0</v>
          </cell>
        </row>
        <row r="3732">
          <cell r="B3732" t="str">
            <v>KITSAP CO -REGULATEDPAYMENTSPAY-RPPS</v>
          </cell>
          <cell r="J3732" t="str">
            <v>PAY-RPPS</v>
          </cell>
          <cell r="K3732" t="str">
            <v>RPSS PAYMENT</v>
          </cell>
          <cell r="S3732">
            <v>0</v>
          </cell>
          <cell r="T3732">
            <v>0</v>
          </cell>
          <cell r="U3732">
            <v>0</v>
          </cell>
          <cell r="V3732">
            <v>0</v>
          </cell>
          <cell r="W3732">
            <v>0</v>
          </cell>
          <cell r="X3732">
            <v>0</v>
          </cell>
          <cell r="Y3732">
            <v>-1022.29</v>
          </cell>
          <cell r="Z3732">
            <v>0</v>
          </cell>
          <cell r="AA3732">
            <v>0</v>
          </cell>
          <cell r="AB3732">
            <v>0</v>
          </cell>
          <cell r="AC3732">
            <v>0</v>
          </cell>
          <cell r="AD3732">
            <v>0</v>
          </cell>
        </row>
        <row r="3733">
          <cell r="B3733" t="str">
            <v>KITSAP CO -REGULATEDPAYMENTSPAYL</v>
          </cell>
          <cell r="J3733" t="str">
            <v>PAYL</v>
          </cell>
          <cell r="K3733" t="str">
            <v>PAYMENT-THANK YOU!</v>
          </cell>
          <cell r="S3733">
            <v>0</v>
          </cell>
          <cell r="T3733">
            <v>0</v>
          </cell>
          <cell r="U3733">
            <v>0</v>
          </cell>
          <cell r="V3733">
            <v>0</v>
          </cell>
          <cell r="W3733">
            <v>0</v>
          </cell>
          <cell r="X3733">
            <v>0</v>
          </cell>
          <cell r="Y3733">
            <v>-3411.33</v>
          </cell>
          <cell r="Z3733">
            <v>0</v>
          </cell>
          <cell r="AA3733">
            <v>0</v>
          </cell>
          <cell r="AB3733">
            <v>0</v>
          </cell>
          <cell r="AC3733">
            <v>0</v>
          </cell>
          <cell r="AD3733">
            <v>0</v>
          </cell>
        </row>
        <row r="3734">
          <cell r="B3734" t="str">
            <v>KITSAP CO -REGULATEDPAYMENTSPAYMET</v>
          </cell>
          <cell r="J3734" t="str">
            <v>PAYMET</v>
          </cell>
          <cell r="K3734" t="str">
            <v>METAVANTE ONLINE PAYMENT</v>
          </cell>
          <cell r="S3734">
            <v>0</v>
          </cell>
          <cell r="T3734">
            <v>0</v>
          </cell>
          <cell r="U3734">
            <v>0</v>
          </cell>
          <cell r="V3734">
            <v>0</v>
          </cell>
          <cell r="W3734">
            <v>0</v>
          </cell>
          <cell r="X3734">
            <v>0</v>
          </cell>
          <cell r="Y3734">
            <v>-312.95</v>
          </cell>
          <cell r="Z3734">
            <v>0</v>
          </cell>
          <cell r="AA3734">
            <v>0</v>
          </cell>
          <cell r="AB3734">
            <v>0</v>
          </cell>
          <cell r="AC3734">
            <v>0</v>
          </cell>
          <cell r="AD3734">
            <v>0</v>
          </cell>
        </row>
        <row r="3735">
          <cell r="B3735" t="str">
            <v>KITSAP CO -REGULATEDPAYMENTSRET-KOL</v>
          </cell>
          <cell r="J3735" t="str">
            <v>RET-KOL</v>
          </cell>
          <cell r="K3735" t="str">
            <v>ONLINE PAYMENT RETURN</v>
          </cell>
          <cell r="S3735">
            <v>0</v>
          </cell>
          <cell r="T3735">
            <v>0</v>
          </cell>
          <cell r="U3735">
            <v>0</v>
          </cell>
          <cell r="V3735">
            <v>0</v>
          </cell>
          <cell r="W3735">
            <v>0</v>
          </cell>
          <cell r="X3735">
            <v>0</v>
          </cell>
          <cell r="Y3735">
            <v>153.46</v>
          </cell>
          <cell r="Z3735">
            <v>0</v>
          </cell>
          <cell r="AA3735">
            <v>0</v>
          </cell>
          <cell r="AB3735">
            <v>0</v>
          </cell>
          <cell r="AC3735">
            <v>0</v>
          </cell>
          <cell r="AD3735">
            <v>0</v>
          </cell>
        </row>
        <row r="3736">
          <cell r="B3736" t="str">
            <v>KITSAP CO -REGULATEDPAYMENTSCC-KOL</v>
          </cell>
          <cell r="J3736" t="str">
            <v>CC-KOL</v>
          </cell>
          <cell r="K3736" t="str">
            <v>ONLINE PAYMENT-CC</v>
          </cell>
          <cell r="S3736">
            <v>0</v>
          </cell>
          <cell r="T3736">
            <v>0</v>
          </cell>
          <cell r="U3736">
            <v>0</v>
          </cell>
          <cell r="V3736">
            <v>0</v>
          </cell>
          <cell r="W3736">
            <v>0</v>
          </cell>
          <cell r="X3736">
            <v>0</v>
          </cell>
          <cell r="Y3736">
            <v>-15758.66</v>
          </cell>
          <cell r="Z3736">
            <v>0</v>
          </cell>
          <cell r="AA3736">
            <v>0</v>
          </cell>
          <cell r="AB3736">
            <v>0</v>
          </cell>
          <cell r="AC3736">
            <v>0</v>
          </cell>
          <cell r="AD3736">
            <v>0</v>
          </cell>
        </row>
        <row r="3737">
          <cell r="B3737" t="str">
            <v>KITSAP CO -REGULATEDPAYMENTSCCREF-KOL</v>
          </cell>
          <cell r="J3737" t="str">
            <v>CCREF-KOL</v>
          </cell>
          <cell r="K3737" t="str">
            <v>CREDIT CARD REFUND</v>
          </cell>
          <cell r="S3737">
            <v>0</v>
          </cell>
          <cell r="T3737">
            <v>0</v>
          </cell>
          <cell r="U3737">
            <v>0</v>
          </cell>
          <cell r="V3737">
            <v>0</v>
          </cell>
          <cell r="W3737">
            <v>0</v>
          </cell>
          <cell r="X3737">
            <v>0</v>
          </cell>
          <cell r="Y3737">
            <v>881.38</v>
          </cell>
          <cell r="Z3737">
            <v>0</v>
          </cell>
          <cell r="AA3737">
            <v>0</v>
          </cell>
          <cell r="AB3737">
            <v>0</v>
          </cell>
          <cell r="AC3737">
            <v>0</v>
          </cell>
          <cell r="AD3737">
            <v>0</v>
          </cell>
        </row>
        <row r="3738">
          <cell r="B3738" t="str">
            <v>KITSAP CO -REGULATEDPAYMENTSPAY</v>
          </cell>
          <cell r="J3738" t="str">
            <v>PAY</v>
          </cell>
          <cell r="K3738" t="str">
            <v>PAYMENT-THANK YOU!</v>
          </cell>
          <cell r="S3738">
            <v>0</v>
          </cell>
          <cell r="T3738">
            <v>0</v>
          </cell>
          <cell r="U3738">
            <v>0</v>
          </cell>
          <cell r="V3738">
            <v>0</v>
          </cell>
          <cell r="W3738">
            <v>0</v>
          </cell>
          <cell r="X3738">
            <v>0</v>
          </cell>
          <cell r="Y3738">
            <v>-9675.06</v>
          </cell>
          <cell r="Z3738">
            <v>0</v>
          </cell>
          <cell r="AA3738">
            <v>0</v>
          </cell>
          <cell r="AB3738">
            <v>0</v>
          </cell>
          <cell r="AC3738">
            <v>0</v>
          </cell>
          <cell r="AD3738">
            <v>0</v>
          </cell>
        </row>
        <row r="3739">
          <cell r="B3739" t="str">
            <v>KITSAP CO -REGULATEDPAYMENTSPAY ICT</v>
          </cell>
          <cell r="J3739" t="str">
            <v>PAY ICT</v>
          </cell>
          <cell r="K3739" t="str">
            <v>I/C PAYMENT THANK YOU!</v>
          </cell>
          <cell r="S3739">
            <v>0</v>
          </cell>
          <cell r="T3739">
            <v>0</v>
          </cell>
          <cell r="U3739">
            <v>0</v>
          </cell>
          <cell r="V3739">
            <v>0</v>
          </cell>
          <cell r="W3739">
            <v>0</v>
          </cell>
          <cell r="X3739">
            <v>0</v>
          </cell>
          <cell r="Y3739">
            <v>986.93</v>
          </cell>
          <cell r="Z3739">
            <v>0</v>
          </cell>
          <cell r="AA3739">
            <v>0</v>
          </cell>
          <cell r="AB3739">
            <v>0</v>
          </cell>
          <cell r="AC3739">
            <v>0</v>
          </cell>
          <cell r="AD3739">
            <v>0</v>
          </cell>
        </row>
        <row r="3740">
          <cell r="B3740" t="str">
            <v>KITSAP CO -REGULATEDPAYMENTSPAY-CFREE</v>
          </cell>
          <cell r="J3740" t="str">
            <v>PAY-CFREE</v>
          </cell>
          <cell r="K3740" t="str">
            <v>PAYMENT-THANK YOU</v>
          </cell>
          <cell r="S3740">
            <v>0</v>
          </cell>
          <cell r="T3740">
            <v>0</v>
          </cell>
          <cell r="U3740">
            <v>0</v>
          </cell>
          <cell r="V3740">
            <v>0</v>
          </cell>
          <cell r="W3740">
            <v>0</v>
          </cell>
          <cell r="X3740">
            <v>0</v>
          </cell>
          <cell r="Y3740">
            <v>-838.84</v>
          </cell>
          <cell r="Z3740">
            <v>0</v>
          </cell>
          <cell r="AA3740">
            <v>0</v>
          </cell>
          <cell r="AB3740">
            <v>0</v>
          </cell>
          <cell r="AC3740">
            <v>0</v>
          </cell>
          <cell r="AD3740">
            <v>0</v>
          </cell>
        </row>
        <row r="3741">
          <cell r="B3741" t="str">
            <v>KITSAP CO -REGULATEDPAYMENTSPAY-KOL</v>
          </cell>
          <cell r="J3741" t="str">
            <v>PAY-KOL</v>
          </cell>
          <cell r="K3741" t="str">
            <v>PAYMENT-THANK YOU - OL</v>
          </cell>
          <cell r="S3741">
            <v>0</v>
          </cell>
          <cell r="T3741">
            <v>0</v>
          </cell>
          <cell r="U3741">
            <v>0</v>
          </cell>
          <cell r="V3741">
            <v>0</v>
          </cell>
          <cell r="W3741">
            <v>0</v>
          </cell>
          <cell r="X3741">
            <v>0</v>
          </cell>
          <cell r="Y3741">
            <v>-5086.4799999999996</v>
          </cell>
          <cell r="Z3741">
            <v>0</v>
          </cell>
          <cell r="AA3741">
            <v>0</v>
          </cell>
          <cell r="AB3741">
            <v>0</v>
          </cell>
          <cell r="AC3741">
            <v>0</v>
          </cell>
          <cell r="AD3741">
            <v>0</v>
          </cell>
        </row>
        <row r="3742">
          <cell r="B3742" t="str">
            <v>KITSAP CO -REGULATEDPAYMENTSPAY-NATL</v>
          </cell>
          <cell r="J3742" t="str">
            <v>PAY-NATL</v>
          </cell>
          <cell r="K3742" t="str">
            <v>PAYMENT THANK YOU</v>
          </cell>
          <cell r="S3742">
            <v>0</v>
          </cell>
          <cell r="T3742">
            <v>0</v>
          </cell>
          <cell r="U3742">
            <v>0</v>
          </cell>
          <cell r="V3742">
            <v>0</v>
          </cell>
          <cell r="W3742">
            <v>0</v>
          </cell>
          <cell r="X3742">
            <v>0</v>
          </cell>
          <cell r="Y3742">
            <v>-2295.19</v>
          </cell>
          <cell r="Z3742">
            <v>0</v>
          </cell>
          <cell r="AA3742">
            <v>0</v>
          </cell>
          <cell r="AB3742">
            <v>0</v>
          </cell>
          <cell r="AC3742">
            <v>0</v>
          </cell>
          <cell r="AD3742">
            <v>0</v>
          </cell>
        </row>
        <row r="3743">
          <cell r="B3743" t="str">
            <v>KITSAP CO -REGULATEDPAYMENTSPAY-OAK</v>
          </cell>
          <cell r="J3743" t="str">
            <v>PAY-OAK</v>
          </cell>
          <cell r="K3743" t="str">
            <v>OAKLEAF PAYMENT</v>
          </cell>
          <cell r="S3743">
            <v>0</v>
          </cell>
          <cell r="T3743">
            <v>0</v>
          </cell>
          <cell r="U3743">
            <v>0</v>
          </cell>
          <cell r="V3743">
            <v>0</v>
          </cell>
          <cell r="W3743">
            <v>0</v>
          </cell>
          <cell r="X3743">
            <v>0</v>
          </cell>
          <cell r="Y3743">
            <v>-929.84</v>
          </cell>
          <cell r="Z3743">
            <v>0</v>
          </cell>
          <cell r="AA3743">
            <v>0</v>
          </cell>
          <cell r="AB3743">
            <v>0</v>
          </cell>
          <cell r="AC3743">
            <v>0</v>
          </cell>
          <cell r="AD3743">
            <v>0</v>
          </cell>
        </row>
        <row r="3744">
          <cell r="B3744" t="str">
            <v>KITSAP CO -REGULATEDPAYMENTSPAY-ORCC</v>
          </cell>
          <cell r="J3744" t="str">
            <v>PAY-ORCC</v>
          </cell>
          <cell r="K3744" t="str">
            <v>ORCC PAYMENT</v>
          </cell>
          <cell r="S3744">
            <v>0</v>
          </cell>
          <cell r="T3744">
            <v>0</v>
          </cell>
          <cell r="U3744">
            <v>0</v>
          </cell>
          <cell r="V3744">
            <v>0</v>
          </cell>
          <cell r="W3744">
            <v>0</v>
          </cell>
          <cell r="X3744">
            <v>0</v>
          </cell>
          <cell r="Y3744">
            <v>-83.58</v>
          </cell>
          <cell r="Z3744">
            <v>0</v>
          </cell>
          <cell r="AA3744">
            <v>0</v>
          </cell>
          <cell r="AB3744">
            <v>0</v>
          </cell>
          <cell r="AC3744">
            <v>0</v>
          </cell>
          <cell r="AD3744">
            <v>0</v>
          </cell>
        </row>
        <row r="3745">
          <cell r="B3745" t="str">
            <v>KITSAP CO -REGULATEDPAYMENTSPAY-RPPS</v>
          </cell>
          <cell r="J3745" t="str">
            <v>PAY-RPPS</v>
          </cell>
          <cell r="K3745" t="str">
            <v>RPSS PAYMENT</v>
          </cell>
          <cell r="S3745">
            <v>0</v>
          </cell>
          <cell r="T3745">
            <v>0</v>
          </cell>
          <cell r="U3745">
            <v>0</v>
          </cell>
          <cell r="V3745">
            <v>0</v>
          </cell>
          <cell r="W3745">
            <v>0</v>
          </cell>
          <cell r="X3745">
            <v>0</v>
          </cell>
          <cell r="Y3745">
            <v>-803.65</v>
          </cell>
          <cell r="Z3745">
            <v>0</v>
          </cell>
          <cell r="AA3745">
            <v>0</v>
          </cell>
          <cell r="AB3745">
            <v>0</v>
          </cell>
          <cell r="AC3745">
            <v>0</v>
          </cell>
          <cell r="AD3745">
            <v>0</v>
          </cell>
        </row>
        <row r="3746">
          <cell r="B3746" t="str">
            <v>KITSAP CO -REGULATEDPAYMENTSPAYL</v>
          </cell>
          <cell r="J3746" t="str">
            <v>PAYL</v>
          </cell>
          <cell r="K3746" t="str">
            <v>PAYMENT-THANK YOU!</v>
          </cell>
          <cell r="S3746">
            <v>0</v>
          </cell>
          <cell r="T3746">
            <v>0</v>
          </cell>
          <cell r="U3746">
            <v>0</v>
          </cell>
          <cell r="V3746">
            <v>0</v>
          </cell>
          <cell r="W3746">
            <v>0</v>
          </cell>
          <cell r="X3746">
            <v>0</v>
          </cell>
          <cell r="Y3746">
            <v>-15144.68</v>
          </cell>
          <cell r="Z3746">
            <v>0</v>
          </cell>
          <cell r="AA3746">
            <v>0</v>
          </cell>
          <cell r="AB3746">
            <v>0</v>
          </cell>
          <cell r="AC3746">
            <v>0</v>
          </cell>
          <cell r="AD3746">
            <v>0</v>
          </cell>
        </row>
        <row r="3747">
          <cell r="B3747" t="str">
            <v>KITSAP CO -REGULATEDPAYMENTSPAYMET</v>
          </cell>
          <cell r="J3747" t="str">
            <v>PAYMET</v>
          </cell>
          <cell r="K3747" t="str">
            <v>METAVANTE ONLINE PAYMENT</v>
          </cell>
          <cell r="S3747">
            <v>0</v>
          </cell>
          <cell r="T3747">
            <v>0</v>
          </cell>
          <cell r="U3747">
            <v>0</v>
          </cell>
          <cell r="V3747">
            <v>0</v>
          </cell>
          <cell r="W3747">
            <v>0</v>
          </cell>
          <cell r="X3747">
            <v>0</v>
          </cell>
          <cell r="Y3747">
            <v>-28.42</v>
          </cell>
          <cell r="Z3747">
            <v>0</v>
          </cell>
          <cell r="AA3747">
            <v>0</v>
          </cell>
          <cell r="AB3747">
            <v>0</v>
          </cell>
          <cell r="AC3747">
            <v>0</v>
          </cell>
          <cell r="AD3747">
            <v>0</v>
          </cell>
        </row>
        <row r="3748">
          <cell r="B3748" t="str">
            <v>KITSAP CO -REGULATEDPAYMENTSRET-KOL</v>
          </cell>
          <cell r="J3748" t="str">
            <v>RET-KOL</v>
          </cell>
          <cell r="K3748" t="str">
            <v>ONLINE PAYMENT RETURN</v>
          </cell>
          <cell r="S3748">
            <v>0</v>
          </cell>
          <cell r="T3748">
            <v>0</v>
          </cell>
          <cell r="U3748">
            <v>0</v>
          </cell>
          <cell r="V3748">
            <v>0</v>
          </cell>
          <cell r="W3748">
            <v>0</v>
          </cell>
          <cell r="X3748">
            <v>0</v>
          </cell>
          <cell r="Y3748">
            <v>260.10000000000002</v>
          </cell>
          <cell r="Z3748">
            <v>0</v>
          </cell>
          <cell r="AA3748">
            <v>0</v>
          </cell>
          <cell r="AB3748">
            <v>0</v>
          </cell>
          <cell r="AC3748">
            <v>0</v>
          </cell>
          <cell r="AD3748">
            <v>0</v>
          </cell>
        </row>
        <row r="3749">
          <cell r="B3749" t="str">
            <v>KITSAP CO -REGULATEDRESIDENTIAL32RW1</v>
          </cell>
          <cell r="J3749" t="str">
            <v>32RW1</v>
          </cell>
          <cell r="K3749" t="str">
            <v>1-32 GAL CAN-WEEKLY SVC</v>
          </cell>
          <cell r="S3749">
            <v>0</v>
          </cell>
          <cell r="T3749">
            <v>0</v>
          </cell>
          <cell r="U3749">
            <v>0</v>
          </cell>
          <cell r="V3749">
            <v>0</v>
          </cell>
          <cell r="W3749">
            <v>0</v>
          </cell>
          <cell r="X3749">
            <v>0</v>
          </cell>
          <cell r="Y3749">
            <v>14.73</v>
          </cell>
          <cell r="Z3749">
            <v>14.73</v>
          </cell>
          <cell r="AA3749">
            <v>0</v>
          </cell>
          <cell r="AB3749">
            <v>0</v>
          </cell>
          <cell r="AC3749">
            <v>0</v>
          </cell>
          <cell r="AD3749">
            <v>0</v>
          </cell>
        </row>
        <row r="3750">
          <cell r="B3750" t="str">
            <v>KITSAP CO -REGULATEDRESIDENTIAL32RW2</v>
          </cell>
          <cell r="J3750" t="str">
            <v>32RW2</v>
          </cell>
          <cell r="K3750" t="str">
            <v>2-32 GAL CANS-WEEKLY SVC</v>
          </cell>
          <cell r="S3750">
            <v>0</v>
          </cell>
          <cell r="T3750">
            <v>0</v>
          </cell>
          <cell r="U3750">
            <v>0</v>
          </cell>
          <cell r="V3750">
            <v>0</v>
          </cell>
          <cell r="W3750">
            <v>0</v>
          </cell>
          <cell r="X3750">
            <v>0</v>
          </cell>
          <cell r="Y3750">
            <v>21.69</v>
          </cell>
          <cell r="Z3750">
            <v>21.69</v>
          </cell>
          <cell r="AA3750">
            <v>0</v>
          </cell>
          <cell r="AB3750">
            <v>0</v>
          </cell>
          <cell r="AC3750">
            <v>0</v>
          </cell>
          <cell r="AD3750">
            <v>0</v>
          </cell>
        </row>
        <row r="3751">
          <cell r="B3751" t="str">
            <v>KITSAP CO -REGULATEDRESIDENTIAL35RE1</v>
          </cell>
          <cell r="J3751" t="str">
            <v>35RE1</v>
          </cell>
          <cell r="K3751" t="str">
            <v>1-35 GAL CART EOW SVC</v>
          </cell>
          <cell r="S3751">
            <v>0</v>
          </cell>
          <cell r="T3751">
            <v>0</v>
          </cell>
          <cell r="U3751">
            <v>0</v>
          </cell>
          <cell r="V3751">
            <v>0</v>
          </cell>
          <cell r="W3751">
            <v>0</v>
          </cell>
          <cell r="X3751">
            <v>0</v>
          </cell>
          <cell r="Y3751">
            <v>3489.76</v>
          </cell>
          <cell r="Z3751">
            <v>3489.76</v>
          </cell>
          <cell r="AA3751">
            <v>0</v>
          </cell>
          <cell r="AB3751">
            <v>0</v>
          </cell>
          <cell r="AC3751">
            <v>0</v>
          </cell>
          <cell r="AD3751">
            <v>0</v>
          </cell>
        </row>
        <row r="3752">
          <cell r="B3752" t="str">
            <v>KITSAP CO -REGULATEDRESIDENTIAL35RM1</v>
          </cell>
          <cell r="J3752" t="str">
            <v>35RM1</v>
          </cell>
          <cell r="K3752" t="str">
            <v>1-35 GAL CART MONTHLY SVC</v>
          </cell>
          <cell r="S3752">
            <v>0</v>
          </cell>
          <cell r="T3752">
            <v>0</v>
          </cell>
          <cell r="U3752">
            <v>0</v>
          </cell>
          <cell r="V3752">
            <v>0</v>
          </cell>
          <cell r="W3752">
            <v>0</v>
          </cell>
          <cell r="X3752">
            <v>0</v>
          </cell>
          <cell r="Y3752">
            <v>277.55</v>
          </cell>
          <cell r="Z3752">
            <v>277.55</v>
          </cell>
          <cell r="AA3752">
            <v>0</v>
          </cell>
          <cell r="AB3752">
            <v>0</v>
          </cell>
          <cell r="AC3752">
            <v>0</v>
          </cell>
          <cell r="AD3752">
            <v>0</v>
          </cell>
        </row>
        <row r="3753">
          <cell r="B3753" t="str">
            <v>KITSAP CO -REGULATEDRESIDENTIAL35RW1</v>
          </cell>
          <cell r="J3753" t="str">
            <v>35RW1</v>
          </cell>
          <cell r="K3753" t="str">
            <v>1-35 GAL CART WEEKLY SVC</v>
          </cell>
          <cell r="S3753">
            <v>0</v>
          </cell>
          <cell r="T3753">
            <v>0</v>
          </cell>
          <cell r="U3753">
            <v>0</v>
          </cell>
          <cell r="V3753">
            <v>0</v>
          </cell>
          <cell r="W3753">
            <v>0</v>
          </cell>
          <cell r="X3753">
            <v>0</v>
          </cell>
          <cell r="Y3753">
            <v>12450.555</v>
          </cell>
          <cell r="Z3753">
            <v>12450.555</v>
          </cell>
          <cell r="AA3753">
            <v>0</v>
          </cell>
          <cell r="AB3753">
            <v>0</v>
          </cell>
          <cell r="AC3753">
            <v>0</v>
          </cell>
          <cell r="AD3753">
            <v>0</v>
          </cell>
        </row>
        <row r="3754">
          <cell r="B3754" t="str">
            <v>KITSAP CO -REGULATEDRESIDENTIAL45RW1</v>
          </cell>
          <cell r="J3754" t="str">
            <v>45RW1</v>
          </cell>
          <cell r="K3754" t="str">
            <v>1-45 GAL CAN-WEEKLY SVC</v>
          </cell>
          <cell r="S3754">
            <v>0</v>
          </cell>
          <cell r="T3754">
            <v>0</v>
          </cell>
          <cell r="U3754">
            <v>0</v>
          </cell>
          <cell r="V3754">
            <v>0</v>
          </cell>
          <cell r="W3754">
            <v>0</v>
          </cell>
          <cell r="X3754">
            <v>0</v>
          </cell>
          <cell r="Y3754">
            <v>38.72</v>
          </cell>
          <cell r="Z3754">
            <v>38.72</v>
          </cell>
          <cell r="AA3754">
            <v>0</v>
          </cell>
          <cell r="AB3754">
            <v>0</v>
          </cell>
          <cell r="AC3754">
            <v>0</v>
          </cell>
          <cell r="AD3754">
            <v>0</v>
          </cell>
        </row>
        <row r="3755">
          <cell r="B3755" t="str">
            <v>KITSAP CO -REGULATEDRESIDENTIAL48RE1</v>
          </cell>
          <cell r="J3755" t="str">
            <v>48RE1</v>
          </cell>
          <cell r="K3755" t="str">
            <v>1-48 GAL EOW</v>
          </cell>
          <cell r="S3755">
            <v>0</v>
          </cell>
          <cell r="T3755">
            <v>0</v>
          </cell>
          <cell r="U3755">
            <v>0</v>
          </cell>
          <cell r="V3755">
            <v>0</v>
          </cell>
          <cell r="W3755">
            <v>0</v>
          </cell>
          <cell r="X3755">
            <v>0</v>
          </cell>
          <cell r="Y3755">
            <v>967.7</v>
          </cell>
          <cell r="Z3755">
            <v>967.7</v>
          </cell>
          <cell r="AA3755">
            <v>0</v>
          </cell>
          <cell r="AB3755">
            <v>0</v>
          </cell>
          <cell r="AC3755">
            <v>0</v>
          </cell>
          <cell r="AD3755">
            <v>0</v>
          </cell>
        </row>
        <row r="3756">
          <cell r="B3756" t="str">
            <v>KITSAP CO -REGULATEDRESIDENTIAL48RM1</v>
          </cell>
          <cell r="J3756" t="str">
            <v>48RM1</v>
          </cell>
          <cell r="K3756" t="str">
            <v>1-48 GAL MONTHLY</v>
          </cell>
          <cell r="S3756">
            <v>0</v>
          </cell>
          <cell r="T3756">
            <v>0</v>
          </cell>
          <cell r="U3756">
            <v>0</v>
          </cell>
          <cell r="V3756">
            <v>0</v>
          </cell>
          <cell r="W3756">
            <v>0</v>
          </cell>
          <cell r="X3756">
            <v>0</v>
          </cell>
          <cell r="Y3756">
            <v>30.48</v>
          </cell>
          <cell r="Z3756">
            <v>30.48</v>
          </cell>
          <cell r="AA3756">
            <v>0</v>
          </cell>
          <cell r="AB3756">
            <v>0</v>
          </cell>
          <cell r="AC3756">
            <v>0</v>
          </cell>
          <cell r="AD3756">
            <v>0</v>
          </cell>
        </row>
        <row r="3757">
          <cell r="B3757" t="str">
            <v>KITSAP CO -REGULATEDRESIDENTIAL48RW1</v>
          </cell>
          <cell r="J3757" t="str">
            <v>48RW1</v>
          </cell>
          <cell r="K3757" t="str">
            <v>1-48 GAL WEEKLY</v>
          </cell>
          <cell r="S3757">
            <v>0</v>
          </cell>
          <cell r="T3757">
            <v>0</v>
          </cell>
          <cell r="U3757">
            <v>0</v>
          </cell>
          <cell r="V3757">
            <v>0</v>
          </cell>
          <cell r="W3757">
            <v>0</v>
          </cell>
          <cell r="X3757">
            <v>0</v>
          </cell>
          <cell r="Y3757">
            <v>6805.8050000000003</v>
          </cell>
          <cell r="Z3757">
            <v>6805.8050000000003</v>
          </cell>
          <cell r="AA3757">
            <v>0</v>
          </cell>
          <cell r="AB3757">
            <v>0</v>
          </cell>
          <cell r="AC3757">
            <v>0</v>
          </cell>
          <cell r="AD3757">
            <v>0</v>
          </cell>
        </row>
        <row r="3758">
          <cell r="B3758" t="str">
            <v>KITSAP CO -REGULATEDRESIDENTIAL64RE1</v>
          </cell>
          <cell r="J3758" t="str">
            <v>64RE1</v>
          </cell>
          <cell r="K3758" t="str">
            <v>1-64 GAL EOW</v>
          </cell>
          <cell r="S3758">
            <v>0</v>
          </cell>
          <cell r="T3758">
            <v>0</v>
          </cell>
          <cell r="U3758">
            <v>0</v>
          </cell>
          <cell r="V3758">
            <v>0</v>
          </cell>
          <cell r="W3758">
            <v>0</v>
          </cell>
          <cell r="X3758">
            <v>0</v>
          </cell>
          <cell r="Y3758">
            <v>1600.31</v>
          </cell>
          <cell r="Z3758">
            <v>1600.31</v>
          </cell>
          <cell r="AA3758">
            <v>0</v>
          </cell>
          <cell r="AB3758">
            <v>0</v>
          </cell>
          <cell r="AC3758">
            <v>0</v>
          </cell>
          <cell r="AD3758">
            <v>0</v>
          </cell>
        </row>
        <row r="3759">
          <cell r="B3759" t="str">
            <v>KITSAP CO -REGULATEDRESIDENTIAL64RM1</v>
          </cell>
          <cell r="J3759" t="str">
            <v>64RM1</v>
          </cell>
          <cell r="K3759" t="str">
            <v>1-64 GAL MONTHLY</v>
          </cell>
          <cell r="S3759">
            <v>0</v>
          </cell>
          <cell r="T3759">
            <v>0</v>
          </cell>
          <cell r="U3759">
            <v>0</v>
          </cell>
          <cell r="V3759">
            <v>0</v>
          </cell>
          <cell r="W3759">
            <v>0</v>
          </cell>
          <cell r="X3759">
            <v>0</v>
          </cell>
          <cell r="Y3759">
            <v>62.86</v>
          </cell>
          <cell r="Z3759">
            <v>62.86</v>
          </cell>
          <cell r="AA3759">
            <v>0</v>
          </cell>
          <cell r="AB3759">
            <v>0</v>
          </cell>
          <cell r="AC3759">
            <v>0</v>
          </cell>
          <cell r="AD3759">
            <v>0</v>
          </cell>
        </row>
        <row r="3760">
          <cell r="B3760" t="str">
            <v>KITSAP CO -REGULATEDRESIDENTIAL64RW1</v>
          </cell>
          <cell r="J3760" t="str">
            <v>64RW1</v>
          </cell>
          <cell r="K3760" t="str">
            <v>1-64 GAL CART WEEKLY SVC</v>
          </cell>
          <cell r="S3760">
            <v>0</v>
          </cell>
          <cell r="T3760">
            <v>0</v>
          </cell>
          <cell r="U3760">
            <v>0</v>
          </cell>
          <cell r="V3760">
            <v>0</v>
          </cell>
          <cell r="W3760">
            <v>0</v>
          </cell>
          <cell r="X3760">
            <v>0</v>
          </cell>
          <cell r="Y3760">
            <v>8237.3649999999998</v>
          </cell>
          <cell r="Z3760">
            <v>8237.3649999999998</v>
          </cell>
          <cell r="AA3760">
            <v>0</v>
          </cell>
          <cell r="AB3760">
            <v>0</v>
          </cell>
          <cell r="AC3760">
            <v>0</v>
          </cell>
          <cell r="AD3760">
            <v>0</v>
          </cell>
        </row>
        <row r="3761">
          <cell r="B3761" t="str">
            <v>KITSAP CO -REGULATEDRESIDENTIAL96RE1</v>
          </cell>
          <cell r="J3761" t="str">
            <v>96RE1</v>
          </cell>
          <cell r="K3761" t="str">
            <v>1-96 GAL EOW</v>
          </cell>
          <cell r="S3761">
            <v>0</v>
          </cell>
          <cell r="T3761">
            <v>0</v>
          </cell>
          <cell r="U3761">
            <v>0</v>
          </cell>
          <cell r="V3761">
            <v>0</v>
          </cell>
          <cell r="W3761">
            <v>0</v>
          </cell>
          <cell r="X3761">
            <v>0</v>
          </cell>
          <cell r="Y3761">
            <v>1165.4449999999999</v>
          </cell>
          <cell r="Z3761">
            <v>1165.4449999999999</v>
          </cell>
          <cell r="AA3761">
            <v>0</v>
          </cell>
          <cell r="AB3761">
            <v>0</v>
          </cell>
          <cell r="AC3761">
            <v>0</v>
          </cell>
          <cell r="AD3761">
            <v>0</v>
          </cell>
        </row>
        <row r="3762">
          <cell r="B3762" t="str">
            <v>KITSAP CO -REGULATEDRESIDENTIAL96RM1</v>
          </cell>
          <cell r="J3762" t="str">
            <v>96RM1</v>
          </cell>
          <cell r="K3762" t="str">
            <v>1-96 GAL MONTHLY</v>
          </cell>
          <cell r="S3762">
            <v>0</v>
          </cell>
          <cell r="T3762">
            <v>0</v>
          </cell>
          <cell r="U3762">
            <v>0</v>
          </cell>
          <cell r="V3762">
            <v>0</v>
          </cell>
          <cell r="W3762">
            <v>0</v>
          </cell>
          <cell r="X3762">
            <v>0</v>
          </cell>
          <cell r="Y3762">
            <v>32.94</v>
          </cell>
          <cell r="Z3762">
            <v>32.94</v>
          </cell>
          <cell r="AA3762">
            <v>0</v>
          </cell>
          <cell r="AB3762">
            <v>0</v>
          </cell>
          <cell r="AC3762">
            <v>0</v>
          </cell>
          <cell r="AD3762">
            <v>0</v>
          </cell>
        </row>
        <row r="3763">
          <cell r="B3763" t="str">
            <v>KITSAP CO -REGULATEDRESIDENTIAL96RW1</v>
          </cell>
          <cell r="J3763" t="str">
            <v>96RW1</v>
          </cell>
          <cell r="K3763" t="str">
            <v>1-96 GAL CART WEEKLY SVC</v>
          </cell>
          <cell r="S3763">
            <v>0</v>
          </cell>
          <cell r="T3763">
            <v>0</v>
          </cell>
          <cell r="U3763">
            <v>0</v>
          </cell>
          <cell r="V3763">
            <v>0</v>
          </cell>
          <cell r="W3763">
            <v>0</v>
          </cell>
          <cell r="X3763">
            <v>0</v>
          </cell>
          <cell r="Y3763">
            <v>5150.1850000000004</v>
          </cell>
          <cell r="Z3763">
            <v>5150.1850000000004</v>
          </cell>
          <cell r="AA3763">
            <v>0</v>
          </cell>
          <cell r="AB3763">
            <v>0</v>
          </cell>
          <cell r="AC3763">
            <v>0</v>
          </cell>
          <cell r="AD3763">
            <v>0</v>
          </cell>
        </row>
        <row r="3764">
          <cell r="B3764" t="str">
            <v>KITSAP CO -REGULATEDRESIDENTIALDRVNRE1</v>
          </cell>
          <cell r="J3764" t="str">
            <v>DRVNRE1</v>
          </cell>
          <cell r="K3764" t="str">
            <v>DRIVE IN UP TO 250'-EOW</v>
          </cell>
          <cell r="S3764">
            <v>0</v>
          </cell>
          <cell r="T3764">
            <v>0</v>
          </cell>
          <cell r="U3764">
            <v>0</v>
          </cell>
          <cell r="V3764">
            <v>0</v>
          </cell>
          <cell r="W3764">
            <v>0</v>
          </cell>
          <cell r="X3764">
            <v>0</v>
          </cell>
          <cell r="Y3764">
            <v>27.66</v>
          </cell>
          <cell r="Z3764">
            <v>27.66</v>
          </cell>
          <cell r="AA3764">
            <v>0</v>
          </cell>
          <cell r="AB3764">
            <v>0</v>
          </cell>
          <cell r="AC3764">
            <v>0</v>
          </cell>
          <cell r="AD3764">
            <v>0</v>
          </cell>
        </row>
        <row r="3765">
          <cell r="B3765" t="str">
            <v>KITSAP CO -REGULATEDRESIDENTIALDRVNRE1RECY</v>
          </cell>
          <cell r="J3765" t="str">
            <v>DRVNRE1RECY</v>
          </cell>
          <cell r="K3765" t="str">
            <v>DRIVE IN UP TO 250 EOW-RE</v>
          </cell>
          <cell r="S3765">
            <v>0</v>
          </cell>
          <cell r="T3765">
            <v>0</v>
          </cell>
          <cell r="U3765">
            <v>0</v>
          </cell>
          <cell r="V3765">
            <v>0</v>
          </cell>
          <cell r="W3765">
            <v>0</v>
          </cell>
          <cell r="X3765">
            <v>0</v>
          </cell>
          <cell r="Y3765">
            <v>57.64</v>
          </cell>
          <cell r="Z3765">
            <v>57.64</v>
          </cell>
          <cell r="AA3765">
            <v>0</v>
          </cell>
          <cell r="AB3765">
            <v>0</v>
          </cell>
          <cell r="AC3765">
            <v>0</v>
          </cell>
          <cell r="AD3765">
            <v>0</v>
          </cell>
        </row>
        <row r="3766">
          <cell r="B3766" t="str">
            <v>KITSAP CO -REGULATEDRESIDENTIALDRVNRE2</v>
          </cell>
          <cell r="J3766" t="str">
            <v>DRVNRE2</v>
          </cell>
          <cell r="K3766" t="str">
            <v>DRIVE IN OVER 250'-EOW</v>
          </cell>
          <cell r="S3766">
            <v>0</v>
          </cell>
          <cell r="T3766">
            <v>0</v>
          </cell>
          <cell r="U3766">
            <v>0</v>
          </cell>
          <cell r="V3766">
            <v>0</v>
          </cell>
          <cell r="W3766">
            <v>0</v>
          </cell>
          <cell r="X3766">
            <v>0</v>
          </cell>
          <cell r="Y3766">
            <v>4.5449999999999999</v>
          </cell>
          <cell r="Z3766">
            <v>4.5449999999999999</v>
          </cell>
          <cell r="AA3766">
            <v>0</v>
          </cell>
          <cell r="AB3766">
            <v>0</v>
          </cell>
          <cell r="AC3766">
            <v>0</v>
          </cell>
          <cell r="AD3766">
            <v>0</v>
          </cell>
        </row>
        <row r="3767">
          <cell r="B3767" t="str">
            <v>KITSAP CO -REGULATEDRESIDENTIALDRVNRE2RECY</v>
          </cell>
          <cell r="J3767" t="str">
            <v>DRVNRE2RECY</v>
          </cell>
          <cell r="K3767" t="str">
            <v>DRIVE IN OVER 250 EOW-REC</v>
          </cell>
          <cell r="S3767">
            <v>0</v>
          </cell>
          <cell r="T3767">
            <v>0</v>
          </cell>
          <cell r="U3767">
            <v>0</v>
          </cell>
          <cell r="V3767">
            <v>0</v>
          </cell>
          <cell r="W3767">
            <v>0</v>
          </cell>
          <cell r="X3767">
            <v>0</v>
          </cell>
          <cell r="Y3767">
            <v>6.58</v>
          </cell>
          <cell r="Z3767">
            <v>6.58</v>
          </cell>
          <cell r="AA3767">
            <v>0</v>
          </cell>
          <cell r="AB3767">
            <v>0</v>
          </cell>
          <cell r="AC3767">
            <v>0</v>
          </cell>
          <cell r="AD3767">
            <v>0</v>
          </cell>
        </row>
        <row r="3768">
          <cell r="B3768" t="str">
            <v>KITSAP CO -REGULATEDRESIDENTIALDRVNRW1</v>
          </cell>
          <cell r="J3768" t="str">
            <v>DRVNRW1</v>
          </cell>
          <cell r="K3768" t="str">
            <v>DRIVE IN UP TO 250'</v>
          </cell>
          <cell r="S3768">
            <v>0</v>
          </cell>
          <cell r="T3768">
            <v>0</v>
          </cell>
          <cell r="U3768">
            <v>0</v>
          </cell>
          <cell r="V3768">
            <v>0</v>
          </cell>
          <cell r="W3768">
            <v>0</v>
          </cell>
          <cell r="X3768">
            <v>0</v>
          </cell>
          <cell r="Y3768">
            <v>139.49</v>
          </cell>
          <cell r="Z3768">
            <v>139.49</v>
          </cell>
          <cell r="AA3768">
            <v>0</v>
          </cell>
          <cell r="AB3768">
            <v>0</v>
          </cell>
          <cell r="AC3768">
            <v>0</v>
          </cell>
          <cell r="AD3768">
            <v>0</v>
          </cell>
        </row>
        <row r="3769">
          <cell r="B3769" t="str">
            <v>KITSAP CO -REGULATEDRESIDENTIALDRVNRW2</v>
          </cell>
          <cell r="J3769" t="str">
            <v>DRVNRW2</v>
          </cell>
          <cell r="K3769" t="str">
            <v>DRIVE IN OVER 250'</v>
          </cell>
          <cell r="S3769">
            <v>0</v>
          </cell>
          <cell r="T3769">
            <v>0</v>
          </cell>
          <cell r="U3769">
            <v>0</v>
          </cell>
          <cell r="V3769">
            <v>0</v>
          </cell>
          <cell r="W3769">
            <v>0</v>
          </cell>
          <cell r="X3769">
            <v>0</v>
          </cell>
          <cell r="Y3769">
            <v>6.06</v>
          </cell>
          <cell r="Z3769">
            <v>6.06</v>
          </cell>
          <cell r="AA3769">
            <v>0</v>
          </cell>
          <cell r="AB3769">
            <v>0</v>
          </cell>
          <cell r="AC3769">
            <v>0</v>
          </cell>
          <cell r="AD3769">
            <v>0</v>
          </cell>
        </row>
        <row r="3770">
          <cell r="B3770" t="str">
            <v>KITSAP CO -REGULATEDRESIDENTIALRECYCLECR</v>
          </cell>
          <cell r="J3770" t="str">
            <v>RECYCLECR</v>
          </cell>
          <cell r="K3770" t="str">
            <v>VALUE OF RECYCLABLES</v>
          </cell>
          <cell r="S3770">
            <v>0</v>
          </cell>
          <cell r="T3770">
            <v>0</v>
          </cell>
          <cell r="U3770">
            <v>0</v>
          </cell>
          <cell r="V3770">
            <v>0</v>
          </cell>
          <cell r="W3770">
            <v>0</v>
          </cell>
          <cell r="X3770">
            <v>0</v>
          </cell>
          <cell r="Y3770">
            <v>-4193.51</v>
          </cell>
          <cell r="Z3770">
            <v>-4193.51</v>
          </cell>
          <cell r="AA3770">
            <v>0</v>
          </cell>
          <cell r="AB3770">
            <v>0</v>
          </cell>
          <cell r="AC3770">
            <v>0</v>
          </cell>
          <cell r="AD3770">
            <v>0</v>
          </cell>
        </row>
        <row r="3771">
          <cell r="B3771" t="str">
            <v>KITSAP CO -REGULATEDRESIDENTIALRECYONLY</v>
          </cell>
          <cell r="J3771" t="str">
            <v>RECYONLY</v>
          </cell>
          <cell r="K3771" t="str">
            <v>RECYCLE SERVICE ONLY</v>
          </cell>
          <cell r="S3771">
            <v>0</v>
          </cell>
          <cell r="T3771">
            <v>0</v>
          </cell>
          <cell r="U3771">
            <v>0</v>
          </cell>
          <cell r="V3771">
            <v>0</v>
          </cell>
          <cell r="W3771">
            <v>0</v>
          </cell>
          <cell r="X3771">
            <v>0</v>
          </cell>
          <cell r="Y3771">
            <v>107.91</v>
          </cell>
          <cell r="Z3771">
            <v>107.91</v>
          </cell>
          <cell r="AA3771">
            <v>0</v>
          </cell>
          <cell r="AB3771">
            <v>0</v>
          </cell>
          <cell r="AC3771">
            <v>0</v>
          </cell>
          <cell r="AD3771">
            <v>0</v>
          </cell>
        </row>
        <row r="3772">
          <cell r="B3772" t="str">
            <v>KITSAP CO -REGULATEDRESIDENTIALRECYR</v>
          </cell>
          <cell r="J3772" t="str">
            <v>RECYR</v>
          </cell>
          <cell r="K3772" t="str">
            <v>RESIDENTIAL RECYCLE</v>
          </cell>
          <cell r="S3772">
            <v>0</v>
          </cell>
          <cell r="T3772">
            <v>0</v>
          </cell>
          <cell r="U3772">
            <v>0</v>
          </cell>
          <cell r="V3772">
            <v>0</v>
          </cell>
          <cell r="W3772">
            <v>0</v>
          </cell>
          <cell r="X3772">
            <v>0</v>
          </cell>
          <cell r="Y3772">
            <v>19835.98</v>
          </cell>
          <cell r="Z3772">
            <v>19835.98</v>
          </cell>
          <cell r="AA3772">
            <v>0</v>
          </cell>
          <cell r="AB3772">
            <v>0</v>
          </cell>
          <cell r="AC3772">
            <v>0</v>
          </cell>
          <cell r="AD3772">
            <v>0</v>
          </cell>
        </row>
        <row r="3773">
          <cell r="B3773" t="str">
            <v>KITSAP CO -REGULATEDRESIDENTIALRECYRNB</v>
          </cell>
          <cell r="J3773" t="str">
            <v>RECYRNB</v>
          </cell>
          <cell r="K3773" t="str">
            <v>RECYCLE PROGRAM W/O BINS</v>
          </cell>
          <cell r="S3773">
            <v>0</v>
          </cell>
          <cell r="T3773">
            <v>0</v>
          </cell>
          <cell r="U3773">
            <v>0</v>
          </cell>
          <cell r="V3773">
            <v>0</v>
          </cell>
          <cell r="W3773">
            <v>0</v>
          </cell>
          <cell r="X3773">
            <v>0</v>
          </cell>
          <cell r="Y3773">
            <v>18.32</v>
          </cell>
          <cell r="Z3773">
            <v>18.32</v>
          </cell>
          <cell r="AA3773">
            <v>0</v>
          </cell>
          <cell r="AB3773">
            <v>0</v>
          </cell>
          <cell r="AC3773">
            <v>0</v>
          </cell>
          <cell r="AD3773">
            <v>0</v>
          </cell>
        </row>
        <row r="3774">
          <cell r="B3774" t="str">
            <v>KITSAP CO -REGULATEDRESIDENTIALWLKNRE1</v>
          </cell>
          <cell r="J3774" t="str">
            <v>WLKNRE1</v>
          </cell>
          <cell r="K3774" t="str">
            <v>WALK IN 5'-25'-EOW</v>
          </cell>
          <cell r="S3774">
            <v>0</v>
          </cell>
          <cell r="T3774">
            <v>0</v>
          </cell>
          <cell r="U3774">
            <v>0</v>
          </cell>
          <cell r="V3774">
            <v>0</v>
          </cell>
          <cell r="W3774">
            <v>0</v>
          </cell>
          <cell r="X3774">
            <v>0</v>
          </cell>
          <cell r="Y3774">
            <v>2.5499999999999998</v>
          </cell>
          <cell r="Z3774">
            <v>2.5499999999999998</v>
          </cell>
          <cell r="AA3774">
            <v>0</v>
          </cell>
          <cell r="AB3774">
            <v>0</v>
          </cell>
          <cell r="AC3774">
            <v>0</v>
          </cell>
          <cell r="AD3774">
            <v>0</v>
          </cell>
        </row>
        <row r="3775">
          <cell r="B3775" t="str">
            <v>KITSAP CO -REGULATEDRESIDENTIALWLKNRM1</v>
          </cell>
          <cell r="J3775" t="str">
            <v>WLKNRM1</v>
          </cell>
          <cell r="K3775" t="str">
            <v>WALK IN 5'-25'-MTHLY</v>
          </cell>
          <cell r="S3775">
            <v>0</v>
          </cell>
          <cell r="T3775">
            <v>0</v>
          </cell>
          <cell r="U3775">
            <v>0</v>
          </cell>
          <cell r="V3775">
            <v>0</v>
          </cell>
          <cell r="W3775">
            <v>0</v>
          </cell>
          <cell r="X3775">
            <v>0</v>
          </cell>
          <cell r="Y3775">
            <v>0.64</v>
          </cell>
          <cell r="Z3775">
            <v>0.64</v>
          </cell>
          <cell r="AA3775">
            <v>0</v>
          </cell>
          <cell r="AB3775">
            <v>0</v>
          </cell>
          <cell r="AC3775">
            <v>0</v>
          </cell>
          <cell r="AD3775">
            <v>0</v>
          </cell>
        </row>
        <row r="3776">
          <cell r="B3776" t="str">
            <v>KITSAP CO -REGULATEDRESIDENTIALWLKNRW1</v>
          </cell>
          <cell r="J3776" t="str">
            <v>WLKNRW1</v>
          </cell>
          <cell r="K3776" t="str">
            <v>WALK IN 5'-25'</v>
          </cell>
          <cell r="S3776">
            <v>0</v>
          </cell>
          <cell r="T3776">
            <v>0</v>
          </cell>
          <cell r="U3776">
            <v>0</v>
          </cell>
          <cell r="V3776">
            <v>0</v>
          </cell>
          <cell r="W3776">
            <v>0</v>
          </cell>
          <cell r="X3776">
            <v>0</v>
          </cell>
          <cell r="Y3776">
            <v>20.399999999999999</v>
          </cell>
          <cell r="Z3776">
            <v>20.399999999999999</v>
          </cell>
          <cell r="AA3776">
            <v>0</v>
          </cell>
          <cell r="AB3776">
            <v>0</v>
          </cell>
          <cell r="AC3776">
            <v>0</v>
          </cell>
          <cell r="AD3776">
            <v>0</v>
          </cell>
        </row>
        <row r="3777">
          <cell r="B3777" t="str">
            <v>KITSAP CO -REGULATEDRESIDENTIALWLKNRW2</v>
          </cell>
          <cell r="J3777" t="str">
            <v>WLKNRW2</v>
          </cell>
          <cell r="K3777" t="str">
            <v>WALK IN OVER 25'</v>
          </cell>
          <cell r="S3777">
            <v>0</v>
          </cell>
          <cell r="T3777">
            <v>0</v>
          </cell>
          <cell r="U3777">
            <v>0</v>
          </cell>
          <cell r="V3777">
            <v>0</v>
          </cell>
          <cell r="W3777">
            <v>0</v>
          </cell>
          <cell r="X3777">
            <v>0</v>
          </cell>
          <cell r="Y3777">
            <v>4.76</v>
          </cell>
          <cell r="Z3777">
            <v>4.76</v>
          </cell>
          <cell r="AA3777">
            <v>0</v>
          </cell>
          <cell r="AB3777">
            <v>0</v>
          </cell>
          <cell r="AC3777">
            <v>0</v>
          </cell>
          <cell r="AD3777">
            <v>0</v>
          </cell>
        </row>
        <row r="3778">
          <cell r="B3778" t="str">
            <v>KITSAP CO -REGULATEDRESIDENTIAL35ROCC1</v>
          </cell>
          <cell r="J3778" t="str">
            <v>35ROCC1</v>
          </cell>
          <cell r="K3778" t="str">
            <v>1-35 GAL ON CALL PICKUP</v>
          </cell>
          <cell r="S3778">
            <v>0</v>
          </cell>
          <cell r="T3778">
            <v>0</v>
          </cell>
          <cell r="U3778">
            <v>0</v>
          </cell>
          <cell r="V3778">
            <v>0</v>
          </cell>
          <cell r="W3778">
            <v>0</v>
          </cell>
          <cell r="X3778">
            <v>0</v>
          </cell>
          <cell r="Y3778">
            <v>12.2</v>
          </cell>
          <cell r="Z3778">
            <v>0</v>
          </cell>
          <cell r="AA3778">
            <v>0</v>
          </cell>
          <cell r="AB3778">
            <v>0</v>
          </cell>
          <cell r="AC3778">
            <v>0</v>
          </cell>
          <cell r="AD3778">
            <v>0</v>
          </cell>
        </row>
        <row r="3779">
          <cell r="B3779" t="str">
            <v>KITSAP CO -REGULATEDRESIDENTIAL64ROCC1</v>
          </cell>
          <cell r="J3779" t="str">
            <v>64ROCC1</v>
          </cell>
          <cell r="K3779" t="str">
            <v>1-64 GAL ON CALL PICKUP</v>
          </cell>
          <cell r="S3779">
            <v>0</v>
          </cell>
          <cell r="T3779">
            <v>0</v>
          </cell>
          <cell r="U3779">
            <v>0</v>
          </cell>
          <cell r="V3779">
            <v>0</v>
          </cell>
          <cell r="W3779">
            <v>0</v>
          </cell>
          <cell r="X3779">
            <v>0</v>
          </cell>
          <cell r="Y3779">
            <v>62.86</v>
          </cell>
          <cell r="Z3779">
            <v>0</v>
          </cell>
          <cell r="AA3779">
            <v>0</v>
          </cell>
          <cell r="AB3779">
            <v>0</v>
          </cell>
          <cell r="AC3779">
            <v>0</v>
          </cell>
          <cell r="AD3779">
            <v>0</v>
          </cell>
        </row>
        <row r="3780">
          <cell r="B3780" t="str">
            <v>KITSAP CO -REGULATEDRESIDENTIAL96ROCC1</v>
          </cell>
          <cell r="J3780" t="str">
            <v>96ROCC1</v>
          </cell>
          <cell r="K3780" t="str">
            <v>1-96 GAL ON CALL PICKUP</v>
          </cell>
          <cell r="S3780">
            <v>0</v>
          </cell>
          <cell r="T3780">
            <v>0</v>
          </cell>
          <cell r="U3780">
            <v>0</v>
          </cell>
          <cell r="V3780">
            <v>0</v>
          </cell>
          <cell r="W3780">
            <v>0</v>
          </cell>
          <cell r="X3780">
            <v>0</v>
          </cell>
          <cell r="Y3780">
            <v>10.98</v>
          </cell>
          <cell r="Z3780">
            <v>0</v>
          </cell>
          <cell r="AA3780">
            <v>0</v>
          </cell>
          <cell r="AB3780">
            <v>0</v>
          </cell>
          <cell r="AC3780">
            <v>0</v>
          </cell>
          <cell r="AD3780">
            <v>0</v>
          </cell>
        </row>
        <row r="3781">
          <cell r="B3781" t="str">
            <v>KITSAP CO -REGULATEDRESIDENTIALEXPUR</v>
          </cell>
          <cell r="J3781" t="str">
            <v>EXPUR</v>
          </cell>
          <cell r="K3781" t="str">
            <v>EXTRA PICKUP</v>
          </cell>
          <cell r="S3781">
            <v>0</v>
          </cell>
          <cell r="T3781">
            <v>0</v>
          </cell>
          <cell r="U3781">
            <v>0</v>
          </cell>
          <cell r="V3781">
            <v>0</v>
          </cell>
          <cell r="W3781">
            <v>0</v>
          </cell>
          <cell r="X3781">
            <v>0</v>
          </cell>
          <cell r="Y3781">
            <v>150.84</v>
          </cell>
          <cell r="Z3781">
            <v>0</v>
          </cell>
          <cell r="AA3781">
            <v>0</v>
          </cell>
          <cell r="AB3781">
            <v>0</v>
          </cell>
          <cell r="AC3781">
            <v>0</v>
          </cell>
          <cell r="AD3781">
            <v>0</v>
          </cell>
        </row>
        <row r="3782">
          <cell r="B3782" t="str">
            <v>KITSAP CO -REGULATEDRESIDENTIALEXTRAR</v>
          </cell>
          <cell r="J3782" t="str">
            <v>EXTRAR</v>
          </cell>
          <cell r="K3782" t="str">
            <v>EXTRA CAN/BAGS</v>
          </cell>
          <cell r="S3782">
            <v>0</v>
          </cell>
          <cell r="T3782">
            <v>0</v>
          </cell>
          <cell r="U3782">
            <v>0</v>
          </cell>
          <cell r="V3782">
            <v>0</v>
          </cell>
          <cell r="W3782">
            <v>0</v>
          </cell>
          <cell r="X3782">
            <v>0</v>
          </cell>
          <cell r="Y3782">
            <v>1491.64</v>
          </cell>
          <cell r="Z3782">
            <v>0</v>
          </cell>
          <cell r="AA3782">
            <v>0</v>
          </cell>
          <cell r="AB3782">
            <v>0</v>
          </cell>
          <cell r="AC3782">
            <v>0</v>
          </cell>
          <cell r="AD3782">
            <v>0</v>
          </cell>
        </row>
        <row r="3783">
          <cell r="B3783" t="str">
            <v>KITSAP CO -REGULATEDRESIDENTIALOFOWR</v>
          </cell>
          <cell r="J3783" t="str">
            <v>OFOWR</v>
          </cell>
          <cell r="K3783" t="str">
            <v>OVERFILL/OVERWEIGHT CHG</v>
          </cell>
          <cell r="S3783">
            <v>0</v>
          </cell>
          <cell r="T3783">
            <v>0</v>
          </cell>
          <cell r="U3783">
            <v>0</v>
          </cell>
          <cell r="V3783">
            <v>0</v>
          </cell>
          <cell r="W3783">
            <v>0</v>
          </cell>
          <cell r="X3783">
            <v>0</v>
          </cell>
          <cell r="Y3783">
            <v>603.36</v>
          </cell>
          <cell r="Z3783">
            <v>0</v>
          </cell>
          <cell r="AA3783">
            <v>0</v>
          </cell>
          <cell r="AB3783">
            <v>0</v>
          </cell>
          <cell r="AC3783">
            <v>0</v>
          </cell>
          <cell r="AD3783">
            <v>0</v>
          </cell>
        </row>
        <row r="3784">
          <cell r="B3784" t="str">
            <v>KITSAP CO -REGULATEDRESIDENTIALREDELIVER</v>
          </cell>
          <cell r="J3784" t="str">
            <v>REDELIVER</v>
          </cell>
          <cell r="K3784" t="str">
            <v>DELIVERY CHARGE</v>
          </cell>
          <cell r="S3784">
            <v>0</v>
          </cell>
          <cell r="T3784">
            <v>0</v>
          </cell>
          <cell r="U3784">
            <v>0</v>
          </cell>
          <cell r="V3784">
            <v>0</v>
          </cell>
          <cell r="W3784">
            <v>0</v>
          </cell>
          <cell r="X3784">
            <v>0</v>
          </cell>
          <cell r="Y3784">
            <v>16.940000000000001</v>
          </cell>
          <cell r="Z3784">
            <v>0</v>
          </cell>
          <cell r="AA3784">
            <v>0</v>
          </cell>
          <cell r="AB3784">
            <v>0</v>
          </cell>
          <cell r="AC3784">
            <v>0</v>
          </cell>
          <cell r="AD3784">
            <v>0</v>
          </cell>
        </row>
        <row r="3785">
          <cell r="B3785" t="str">
            <v>KITSAP CO -REGULATEDRESIDENTIAL96RW1</v>
          </cell>
          <cell r="J3785" t="str">
            <v>96RW1</v>
          </cell>
          <cell r="K3785" t="str">
            <v>1-96 GAL CART WEEKLY SVC</v>
          </cell>
          <cell r="S3785">
            <v>0</v>
          </cell>
          <cell r="T3785">
            <v>0</v>
          </cell>
          <cell r="U3785">
            <v>0</v>
          </cell>
          <cell r="V3785">
            <v>0</v>
          </cell>
          <cell r="W3785">
            <v>0</v>
          </cell>
          <cell r="X3785">
            <v>0</v>
          </cell>
          <cell r="Y3785">
            <v>35.19</v>
          </cell>
          <cell r="Z3785">
            <v>0</v>
          </cell>
          <cell r="AA3785">
            <v>0</v>
          </cell>
          <cell r="AB3785">
            <v>0</v>
          </cell>
          <cell r="AC3785">
            <v>0</v>
          </cell>
          <cell r="AD3785">
            <v>0</v>
          </cell>
        </row>
        <row r="3786">
          <cell r="B3786" t="str">
            <v>KITSAP CO -REGULATEDRESIDENTIALDRVNRE1RECYMA</v>
          </cell>
          <cell r="J3786" t="str">
            <v>DRVNRE1RECYMA</v>
          </cell>
          <cell r="K3786" t="str">
            <v>DRIVE IN UP TO 250 EOW-RE</v>
          </cell>
          <cell r="S3786">
            <v>0</v>
          </cell>
          <cell r="T3786">
            <v>0</v>
          </cell>
          <cell r="U3786">
            <v>0</v>
          </cell>
          <cell r="V3786">
            <v>0</v>
          </cell>
          <cell r="W3786">
            <v>0</v>
          </cell>
          <cell r="X3786">
            <v>0</v>
          </cell>
          <cell r="Y3786">
            <v>38.14</v>
          </cell>
          <cell r="Z3786">
            <v>0</v>
          </cell>
          <cell r="AA3786">
            <v>0</v>
          </cell>
          <cell r="AB3786">
            <v>0</v>
          </cell>
          <cell r="AC3786">
            <v>0</v>
          </cell>
          <cell r="AD3786">
            <v>0</v>
          </cell>
        </row>
        <row r="3787">
          <cell r="B3787" t="str">
            <v>KITSAP CO -REGULATEDRESIDENTIALRECYCLECR</v>
          </cell>
          <cell r="J3787" t="str">
            <v>RECYCLECR</v>
          </cell>
          <cell r="K3787" t="str">
            <v>VALUE OF RECYCLABLES</v>
          </cell>
          <cell r="S3787">
            <v>0</v>
          </cell>
          <cell r="T3787">
            <v>0</v>
          </cell>
          <cell r="U3787">
            <v>0</v>
          </cell>
          <cell r="V3787">
            <v>0</v>
          </cell>
          <cell r="W3787">
            <v>0</v>
          </cell>
          <cell r="X3787">
            <v>0</v>
          </cell>
          <cell r="Y3787">
            <v>-2.9</v>
          </cell>
          <cell r="Z3787">
            <v>0</v>
          </cell>
          <cell r="AA3787">
            <v>0</v>
          </cell>
          <cell r="AB3787">
            <v>0</v>
          </cell>
          <cell r="AC3787">
            <v>0</v>
          </cell>
          <cell r="AD3787">
            <v>0</v>
          </cell>
        </row>
        <row r="3788">
          <cell r="B3788" t="str">
            <v>KITSAP CO -REGULATEDRESIDENTIALRECYR</v>
          </cell>
          <cell r="J3788" t="str">
            <v>RECYR</v>
          </cell>
          <cell r="K3788" t="str">
            <v>RESIDENTIAL RECYCLE</v>
          </cell>
          <cell r="S3788">
            <v>0</v>
          </cell>
          <cell r="T3788">
            <v>0</v>
          </cell>
          <cell r="U3788">
            <v>0</v>
          </cell>
          <cell r="V3788">
            <v>0</v>
          </cell>
          <cell r="W3788">
            <v>0</v>
          </cell>
          <cell r="X3788">
            <v>0</v>
          </cell>
          <cell r="Y3788">
            <v>13.74</v>
          </cell>
          <cell r="Z3788">
            <v>0</v>
          </cell>
          <cell r="AA3788">
            <v>0</v>
          </cell>
          <cell r="AB3788">
            <v>0</v>
          </cell>
          <cell r="AC3788">
            <v>0</v>
          </cell>
          <cell r="AD3788">
            <v>0</v>
          </cell>
        </row>
        <row r="3789">
          <cell r="B3789" t="str">
            <v>KITSAP CO -REGULATEDRESIDENTIAL35ROCC1</v>
          </cell>
          <cell r="J3789" t="str">
            <v>35ROCC1</v>
          </cell>
          <cell r="K3789" t="str">
            <v>1-35 GAL ON CALL PICKUP</v>
          </cell>
          <cell r="S3789">
            <v>0</v>
          </cell>
          <cell r="T3789">
            <v>0</v>
          </cell>
          <cell r="U3789">
            <v>0</v>
          </cell>
          <cell r="V3789">
            <v>0</v>
          </cell>
          <cell r="W3789">
            <v>0</v>
          </cell>
          <cell r="X3789">
            <v>0</v>
          </cell>
          <cell r="Y3789">
            <v>695.46</v>
          </cell>
          <cell r="Z3789">
            <v>0</v>
          </cell>
          <cell r="AA3789">
            <v>0</v>
          </cell>
          <cell r="AB3789">
            <v>0</v>
          </cell>
          <cell r="AC3789">
            <v>0</v>
          </cell>
          <cell r="AD3789">
            <v>0</v>
          </cell>
        </row>
        <row r="3790">
          <cell r="B3790" t="str">
            <v>KITSAP CO -REGULATEDRESIDENTIAL48ROCC1</v>
          </cell>
          <cell r="J3790" t="str">
            <v>48ROCC1</v>
          </cell>
          <cell r="K3790" t="str">
            <v>1-48 GAL ON CALL PICKUP</v>
          </cell>
          <cell r="S3790">
            <v>0</v>
          </cell>
          <cell r="T3790">
            <v>0</v>
          </cell>
          <cell r="U3790">
            <v>0</v>
          </cell>
          <cell r="V3790">
            <v>0</v>
          </cell>
          <cell r="W3790">
            <v>0</v>
          </cell>
          <cell r="X3790">
            <v>0</v>
          </cell>
          <cell r="Y3790">
            <v>122.24</v>
          </cell>
          <cell r="Z3790">
            <v>0</v>
          </cell>
          <cell r="AA3790">
            <v>0</v>
          </cell>
          <cell r="AB3790">
            <v>0</v>
          </cell>
          <cell r="AC3790">
            <v>0</v>
          </cell>
          <cell r="AD3790">
            <v>0</v>
          </cell>
        </row>
        <row r="3791">
          <cell r="B3791" t="str">
            <v>KITSAP CO -REGULATEDRESIDENTIAL64ROCC1</v>
          </cell>
          <cell r="J3791" t="str">
            <v>64ROCC1</v>
          </cell>
          <cell r="K3791" t="str">
            <v>1-64 GAL ON CALL PICKUP</v>
          </cell>
          <cell r="S3791">
            <v>0</v>
          </cell>
          <cell r="T3791">
            <v>0</v>
          </cell>
          <cell r="U3791">
            <v>0</v>
          </cell>
          <cell r="V3791">
            <v>0</v>
          </cell>
          <cell r="W3791">
            <v>0</v>
          </cell>
          <cell r="X3791">
            <v>0</v>
          </cell>
          <cell r="Y3791">
            <v>53.88</v>
          </cell>
          <cell r="Z3791">
            <v>0</v>
          </cell>
          <cell r="AA3791">
            <v>0</v>
          </cell>
          <cell r="AB3791">
            <v>0</v>
          </cell>
          <cell r="AC3791">
            <v>0</v>
          </cell>
          <cell r="AD3791">
            <v>0</v>
          </cell>
        </row>
        <row r="3792">
          <cell r="B3792" t="str">
            <v>KITSAP CO -REGULATEDRESIDENTIAL96ROCC1</v>
          </cell>
          <cell r="J3792" t="str">
            <v>96ROCC1</v>
          </cell>
          <cell r="K3792" t="str">
            <v>1-96 GAL ON CALL PICKUP</v>
          </cell>
          <cell r="S3792">
            <v>0</v>
          </cell>
          <cell r="T3792">
            <v>0</v>
          </cell>
          <cell r="U3792">
            <v>0</v>
          </cell>
          <cell r="V3792">
            <v>0</v>
          </cell>
          <cell r="W3792">
            <v>0</v>
          </cell>
          <cell r="X3792">
            <v>0</v>
          </cell>
          <cell r="Y3792">
            <v>131.76</v>
          </cell>
          <cell r="Z3792">
            <v>0</v>
          </cell>
          <cell r="AA3792">
            <v>0</v>
          </cell>
          <cell r="AB3792">
            <v>0</v>
          </cell>
          <cell r="AC3792">
            <v>0</v>
          </cell>
          <cell r="AD3792">
            <v>0</v>
          </cell>
        </row>
        <row r="3793">
          <cell r="B3793" t="str">
            <v>KITSAP CO -REGULATEDRESIDENTIALADJOTHR</v>
          </cell>
          <cell r="J3793" t="str">
            <v>ADJOTHR</v>
          </cell>
          <cell r="K3793" t="str">
            <v>ADJUSTMENT</v>
          </cell>
          <cell r="S3793">
            <v>0</v>
          </cell>
          <cell r="T3793">
            <v>0</v>
          </cell>
          <cell r="U3793">
            <v>0</v>
          </cell>
          <cell r="V3793">
            <v>0</v>
          </cell>
          <cell r="W3793">
            <v>0</v>
          </cell>
          <cell r="X3793">
            <v>0</v>
          </cell>
          <cell r="Y3793">
            <v>-0.98</v>
          </cell>
          <cell r="Z3793">
            <v>0</v>
          </cell>
          <cell r="AA3793">
            <v>0</v>
          </cell>
          <cell r="AB3793">
            <v>0</v>
          </cell>
          <cell r="AC3793">
            <v>0</v>
          </cell>
          <cell r="AD3793">
            <v>0</v>
          </cell>
        </row>
        <row r="3794">
          <cell r="B3794" t="str">
            <v>KITSAP CO -REGULATEDRESIDENTIALEXTRAR</v>
          </cell>
          <cell r="J3794" t="str">
            <v>EXTRAR</v>
          </cell>
          <cell r="K3794" t="str">
            <v>EXTRA CAN/BAGS</v>
          </cell>
          <cell r="S3794">
            <v>0</v>
          </cell>
          <cell r="T3794">
            <v>0</v>
          </cell>
          <cell r="U3794">
            <v>0</v>
          </cell>
          <cell r="V3794">
            <v>0</v>
          </cell>
          <cell r="W3794">
            <v>0</v>
          </cell>
          <cell r="X3794">
            <v>0</v>
          </cell>
          <cell r="Y3794">
            <v>79.61</v>
          </cell>
          <cell r="Z3794">
            <v>0</v>
          </cell>
          <cell r="AA3794">
            <v>0</v>
          </cell>
          <cell r="AB3794">
            <v>0</v>
          </cell>
          <cell r="AC3794">
            <v>0</v>
          </cell>
          <cell r="AD3794">
            <v>0</v>
          </cell>
        </row>
        <row r="3795">
          <cell r="B3795" t="str">
            <v>KITSAP CO -REGULATEDRESIDENTIALOFOWR</v>
          </cell>
          <cell r="J3795" t="str">
            <v>OFOWR</v>
          </cell>
          <cell r="K3795" t="str">
            <v>OVERFILL/OVERWEIGHT CHG</v>
          </cell>
          <cell r="S3795">
            <v>0</v>
          </cell>
          <cell r="T3795">
            <v>0</v>
          </cell>
          <cell r="U3795">
            <v>0</v>
          </cell>
          <cell r="V3795">
            <v>0</v>
          </cell>
          <cell r="W3795">
            <v>0</v>
          </cell>
          <cell r="X3795">
            <v>0</v>
          </cell>
          <cell r="Y3795">
            <v>4.1900000000000004</v>
          </cell>
          <cell r="Z3795">
            <v>0</v>
          </cell>
          <cell r="AA3795">
            <v>0</v>
          </cell>
          <cell r="AB3795">
            <v>0</v>
          </cell>
          <cell r="AC3795">
            <v>0</v>
          </cell>
          <cell r="AD3795">
            <v>0</v>
          </cell>
        </row>
        <row r="3796">
          <cell r="B3796" t="str">
            <v>KITSAP CO -REGULATEDRESIDENTIALRESTART</v>
          </cell>
          <cell r="J3796" t="str">
            <v>RESTART</v>
          </cell>
          <cell r="K3796" t="str">
            <v>SERVICE RESTART FEE</v>
          </cell>
          <cell r="S3796">
            <v>0</v>
          </cell>
          <cell r="T3796">
            <v>0</v>
          </cell>
          <cell r="U3796">
            <v>0</v>
          </cell>
          <cell r="V3796">
            <v>0</v>
          </cell>
          <cell r="W3796">
            <v>0</v>
          </cell>
          <cell r="X3796">
            <v>0</v>
          </cell>
          <cell r="Y3796">
            <v>5.78</v>
          </cell>
          <cell r="Z3796">
            <v>0</v>
          </cell>
          <cell r="AA3796">
            <v>0</v>
          </cell>
          <cell r="AB3796">
            <v>0</v>
          </cell>
          <cell r="AC3796">
            <v>0</v>
          </cell>
          <cell r="AD3796">
            <v>0</v>
          </cell>
        </row>
        <row r="3797">
          <cell r="B3797" t="str">
            <v>KITSAP CO -REGULATEDROLLOFFDISPOLY-TON</v>
          </cell>
          <cell r="J3797" t="str">
            <v>DISPOLY-TON</v>
          </cell>
          <cell r="K3797" t="str">
            <v>OLYMPIC LANDFILL PER TON</v>
          </cell>
          <cell r="S3797">
            <v>0</v>
          </cell>
          <cell r="T3797">
            <v>0</v>
          </cell>
          <cell r="U3797">
            <v>0</v>
          </cell>
          <cell r="V3797">
            <v>0</v>
          </cell>
          <cell r="W3797">
            <v>0</v>
          </cell>
          <cell r="X3797">
            <v>0</v>
          </cell>
          <cell r="Y3797">
            <v>231.75</v>
          </cell>
          <cell r="Z3797">
            <v>0</v>
          </cell>
          <cell r="AA3797">
            <v>0</v>
          </cell>
          <cell r="AB3797">
            <v>0</v>
          </cell>
          <cell r="AC3797">
            <v>0</v>
          </cell>
          <cell r="AD3797">
            <v>0</v>
          </cell>
        </row>
        <row r="3798">
          <cell r="B3798" t="str">
            <v>KITSAP CO -REGULATEDROLLOFFRODEL</v>
          </cell>
          <cell r="J3798" t="str">
            <v>RODEL</v>
          </cell>
          <cell r="K3798" t="str">
            <v>ROLL OFF-DELIVERY</v>
          </cell>
          <cell r="S3798">
            <v>0</v>
          </cell>
          <cell r="T3798">
            <v>0</v>
          </cell>
          <cell r="U3798">
            <v>0</v>
          </cell>
          <cell r="V3798">
            <v>0</v>
          </cell>
          <cell r="W3798">
            <v>0</v>
          </cell>
          <cell r="X3798">
            <v>0</v>
          </cell>
          <cell r="Y3798">
            <v>77.959999999999994</v>
          </cell>
          <cell r="Z3798">
            <v>0</v>
          </cell>
          <cell r="AA3798">
            <v>0</v>
          </cell>
          <cell r="AB3798">
            <v>0</v>
          </cell>
          <cell r="AC3798">
            <v>0</v>
          </cell>
          <cell r="AD3798">
            <v>0</v>
          </cell>
        </row>
        <row r="3799">
          <cell r="B3799" t="str">
            <v>KITSAP CO -REGULATEDROLLOFFROHAUL20T</v>
          </cell>
          <cell r="J3799" t="str">
            <v>ROHAUL20T</v>
          </cell>
          <cell r="K3799" t="str">
            <v>20YD ROLL OFF TEMP HAUL</v>
          </cell>
          <cell r="S3799">
            <v>0</v>
          </cell>
          <cell r="T3799">
            <v>0</v>
          </cell>
          <cell r="U3799">
            <v>0</v>
          </cell>
          <cell r="V3799">
            <v>0</v>
          </cell>
          <cell r="W3799">
            <v>0</v>
          </cell>
          <cell r="X3799">
            <v>0</v>
          </cell>
          <cell r="Y3799">
            <v>97.48</v>
          </cell>
          <cell r="Z3799">
            <v>0</v>
          </cell>
          <cell r="AA3799">
            <v>0</v>
          </cell>
          <cell r="AB3799">
            <v>0</v>
          </cell>
          <cell r="AC3799">
            <v>0</v>
          </cell>
          <cell r="AD3799">
            <v>0</v>
          </cell>
        </row>
        <row r="3800">
          <cell r="B3800" t="str">
            <v>KITSAP CO -REGULATEDROLLOFFROMILE</v>
          </cell>
          <cell r="J3800" t="str">
            <v>ROMILE</v>
          </cell>
          <cell r="K3800" t="str">
            <v>ROLL OFF-MILEAGE</v>
          </cell>
          <cell r="S3800">
            <v>0</v>
          </cell>
          <cell r="T3800">
            <v>0</v>
          </cell>
          <cell r="U3800">
            <v>0</v>
          </cell>
          <cell r="V3800">
            <v>0</v>
          </cell>
          <cell r="W3800">
            <v>0</v>
          </cell>
          <cell r="X3800">
            <v>0</v>
          </cell>
          <cell r="Y3800">
            <v>12.15</v>
          </cell>
          <cell r="Z3800">
            <v>0</v>
          </cell>
          <cell r="AA3800">
            <v>0</v>
          </cell>
          <cell r="AB3800">
            <v>0</v>
          </cell>
          <cell r="AC3800">
            <v>0</v>
          </cell>
          <cell r="AD3800">
            <v>0</v>
          </cell>
        </row>
        <row r="3801">
          <cell r="B3801" t="str">
            <v>KITSAP CO -REGULATEDROLLOFFRORENT20D</v>
          </cell>
          <cell r="J3801" t="str">
            <v>RORENT20D</v>
          </cell>
          <cell r="K3801" t="str">
            <v>20YD ROLL OFF-DAILY RENT</v>
          </cell>
          <cell r="S3801">
            <v>0</v>
          </cell>
          <cell r="T3801">
            <v>0</v>
          </cell>
          <cell r="U3801">
            <v>0</v>
          </cell>
          <cell r="V3801">
            <v>0</v>
          </cell>
          <cell r="W3801">
            <v>0</v>
          </cell>
          <cell r="X3801">
            <v>0</v>
          </cell>
          <cell r="Y3801">
            <v>48.08</v>
          </cell>
          <cell r="Z3801">
            <v>0</v>
          </cell>
          <cell r="AA3801">
            <v>0</v>
          </cell>
          <cell r="AB3801">
            <v>0</v>
          </cell>
          <cell r="AC3801">
            <v>0</v>
          </cell>
          <cell r="AD3801">
            <v>0</v>
          </cell>
        </row>
        <row r="3802">
          <cell r="B3802" t="str">
            <v>KITSAP CO -REGULATEDROLLOFFROLID</v>
          </cell>
          <cell r="J3802" t="str">
            <v>ROLID</v>
          </cell>
          <cell r="K3802" t="str">
            <v>ROLL OFF-LID</v>
          </cell>
          <cell r="S3802">
            <v>0</v>
          </cell>
          <cell r="T3802">
            <v>0</v>
          </cell>
          <cell r="U3802">
            <v>0</v>
          </cell>
          <cell r="V3802">
            <v>0</v>
          </cell>
          <cell r="W3802">
            <v>0</v>
          </cell>
          <cell r="X3802">
            <v>0</v>
          </cell>
          <cell r="Y3802">
            <v>33.49</v>
          </cell>
          <cell r="Z3802">
            <v>0</v>
          </cell>
          <cell r="AA3802">
            <v>0</v>
          </cell>
          <cell r="AB3802">
            <v>0</v>
          </cell>
          <cell r="AC3802">
            <v>0</v>
          </cell>
          <cell r="AD3802">
            <v>0</v>
          </cell>
        </row>
        <row r="3803">
          <cell r="B3803" t="str">
            <v>KITSAP CO -REGULATEDROLLOFFRORENT10D</v>
          </cell>
          <cell r="J3803" t="str">
            <v>RORENT10D</v>
          </cell>
          <cell r="K3803" t="str">
            <v>10YD ROLL OFF DAILY RENT</v>
          </cell>
          <cell r="S3803">
            <v>0</v>
          </cell>
          <cell r="T3803">
            <v>0</v>
          </cell>
          <cell r="U3803">
            <v>0</v>
          </cell>
          <cell r="V3803">
            <v>0</v>
          </cell>
          <cell r="W3803">
            <v>0</v>
          </cell>
          <cell r="X3803">
            <v>0</v>
          </cell>
          <cell r="Y3803">
            <v>60.45</v>
          </cell>
          <cell r="Z3803">
            <v>0</v>
          </cell>
          <cell r="AA3803">
            <v>0</v>
          </cell>
          <cell r="AB3803">
            <v>0</v>
          </cell>
          <cell r="AC3803">
            <v>0</v>
          </cell>
          <cell r="AD3803">
            <v>0</v>
          </cell>
        </row>
        <row r="3804">
          <cell r="B3804" t="str">
            <v>KITSAP CO -REGULATEDROLLOFFRORENT20D</v>
          </cell>
          <cell r="J3804" t="str">
            <v>RORENT20D</v>
          </cell>
          <cell r="K3804" t="str">
            <v>20YD ROLL OFF-DAILY RENT</v>
          </cell>
          <cell r="S3804">
            <v>0</v>
          </cell>
          <cell r="T3804">
            <v>0</v>
          </cell>
          <cell r="U3804">
            <v>0</v>
          </cell>
          <cell r="V3804">
            <v>0</v>
          </cell>
          <cell r="W3804">
            <v>0</v>
          </cell>
          <cell r="X3804">
            <v>0</v>
          </cell>
          <cell r="Y3804">
            <v>955.59</v>
          </cell>
          <cell r="Z3804">
            <v>0</v>
          </cell>
          <cell r="AA3804">
            <v>0</v>
          </cell>
          <cell r="AB3804">
            <v>0</v>
          </cell>
          <cell r="AC3804">
            <v>0</v>
          </cell>
          <cell r="AD3804">
            <v>0</v>
          </cell>
        </row>
        <row r="3805">
          <cell r="B3805" t="str">
            <v>KITSAP CO -REGULATEDROLLOFFRORENT20M</v>
          </cell>
          <cell r="J3805" t="str">
            <v>RORENT20M</v>
          </cell>
          <cell r="K3805" t="str">
            <v>20YD ROLL OFF-MNTHLY RENT</v>
          </cell>
          <cell r="S3805">
            <v>0</v>
          </cell>
          <cell r="T3805">
            <v>0</v>
          </cell>
          <cell r="U3805">
            <v>0</v>
          </cell>
          <cell r="V3805">
            <v>0</v>
          </cell>
          <cell r="W3805">
            <v>0</v>
          </cell>
          <cell r="X3805">
            <v>0</v>
          </cell>
          <cell r="Y3805">
            <v>126.72</v>
          </cell>
          <cell r="Z3805">
            <v>0</v>
          </cell>
          <cell r="AA3805">
            <v>0</v>
          </cell>
          <cell r="AB3805">
            <v>0</v>
          </cell>
          <cell r="AC3805">
            <v>0</v>
          </cell>
          <cell r="AD3805">
            <v>0</v>
          </cell>
        </row>
        <row r="3806">
          <cell r="B3806" t="str">
            <v>KITSAP CO -REGULATEDROLLOFFRORENT40D</v>
          </cell>
          <cell r="J3806" t="str">
            <v>RORENT40D</v>
          </cell>
          <cell r="K3806" t="str">
            <v>40YD ROLL OFF-DAILY RENT</v>
          </cell>
          <cell r="S3806">
            <v>0</v>
          </cell>
          <cell r="T3806">
            <v>0</v>
          </cell>
          <cell r="U3806">
            <v>0</v>
          </cell>
          <cell r="V3806">
            <v>0</v>
          </cell>
          <cell r="W3806">
            <v>0</v>
          </cell>
          <cell r="X3806">
            <v>0</v>
          </cell>
          <cell r="Y3806">
            <v>283.8</v>
          </cell>
          <cell r="Z3806">
            <v>0</v>
          </cell>
          <cell r="AA3806">
            <v>0</v>
          </cell>
          <cell r="AB3806">
            <v>0</v>
          </cell>
          <cell r="AC3806">
            <v>0</v>
          </cell>
          <cell r="AD3806">
            <v>0</v>
          </cell>
        </row>
        <row r="3807">
          <cell r="B3807" t="str">
            <v>KITSAP CO -REGULATEDROLLOFFRORENT40M</v>
          </cell>
          <cell r="J3807" t="str">
            <v>RORENT40M</v>
          </cell>
          <cell r="K3807" t="str">
            <v>40YD ROLL OFF-MNTHLY RENT</v>
          </cell>
          <cell r="S3807">
            <v>0</v>
          </cell>
          <cell r="T3807">
            <v>0</v>
          </cell>
          <cell r="U3807">
            <v>0</v>
          </cell>
          <cell r="V3807">
            <v>0</v>
          </cell>
          <cell r="W3807">
            <v>0</v>
          </cell>
          <cell r="X3807">
            <v>0</v>
          </cell>
          <cell r="Y3807">
            <v>165.74</v>
          </cell>
          <cell r="Z3807">
            <v>0</v>
          </cell>
          <cell r="AA3807">
            <v>0</v>
          </cell>
          <cell r="AB3807">
            <v>0</v>
          </cell>
          <cell r="AC3807">
            <v>0</v>
          </cell>
          <cell r="AD3807">
            <v>0</v>
          </cell>
        </row>
        <row r="3808">
          <cell r="B3808" t="str">
            <v>KITSAP CO -REGULATEDROLLOFFCPHAUL15</v>
          </cell>
          <cell r="J3808" t="str">
            <v>CPHAUL15</v>
          </cell>
          <cell r="K3808" t="str">
            <v>15YD COMPACTOR-HAUL</v>
          </cell>
          <cell r="S3808">
            <v>0</v>
          </cell>
          <cell r="T3808">
            <v>0</v>
          </cell>
          <cell r="U3808">
            <v>0</v>
          </cell>
          <cell r="V3808">
            <v>0</v>
          </cell>
          <cell r="W3808">
            <v>0</v>
          </cell>
          <cell r="X3808">
            <v>0</v>
          </cell>
          <cell r="Y3808">
            <v>292.33999999999997</v>
          </cell>
          <cell r="Z3808">
            <v>0</v>
          </cell>
          <cell r="AA3808">
            <v>0</v>
          </cell>
          <cell r="AB3808">
            <v>0</v>
          </cell>
          <cell r="AC3808">
            <v>0</v>
          </cell>
          <cell r="AD3808">
            <v>0</v>
          </cell>
        </row>
        <row r="3809">
          <cell r="B3809" t="str">
            <v>KITSAP CO -REGULATEDROLLOFFCPHAUL20</v>
          </cell>
          <cell r="J3809" t="str">
            <v>CPHAUL20</v>
          </cell>
          <cell r="K3809" t="str">
            <v>20YD COMPACTOR-HAUL</v>
          </cell>
          <cell r="S3809">
            <v>0</v>
          </cell>
          <cell r="T3809">
            <v>0</v>
          </cell>
          <cell r="U3809">
            <v>0</v>
          </cell>
          <cell r="V3809">
            <v>0</v>
          </cell>
          <cell r="W3809">
            <v>0</v>
          </cell>
          <cell r="X3809">
            <v>0</v>
          </cell>
          <cell r="Y3809">
            <v>311.86</v>
          </cell>
          <cell r="Z3809">
            <v>0</v>
          </cell>
          <cell r="AA3809">
            <v>0</v>
          </cell>
          <cell r="AB3809">
            <v>0</v>
          </cell>
          <cell r="AC3809">
            <v>0</v>
          </cell>
          <cell r="AD3809">
            <v>0</v>
          </cell>
        </row>
        <row r="3810">
          <cell r="B3810" t="str">
            <v>KITSAP CO -REGULATEDROLLOFFCPHAUL25</v>
          </cell>
          <cell r="J3810" t="str">
            <v>CPHAUL25</v>
          </cell>
          <cell r="K3810" t="str">
            <v>25YD COMPACTOR-HAUL</v>
          </cell>
          <cell r="S3810">
            <v>0</v>
          </cell>
          <cell r="T3810">
            <v>0</v>
          </cell>
          <cell r="U3810">
            <v>0</v>
          </cell>
          <cell r="V3810">
            <v>0</v>
          </cell>
          <cell r="W3810">
            <v>0</v>
          </cell>
          <cell r="X3810">
            <v>0</v>
          </cell>
          <cell r="Y3810">
            <v>512.07000000000005</v>
          </cell>
          <cell r="Z3810">
            <v>0</v>
          </cell>
          <cell r="AA3810">
            <v>0</v>
          </cell>
          <cell r="AB3810">
            <v>0</v>
          </cell>
          <cell r="AC3810">
            <v>0</v>
          </cell>
          <cell r="AD3810">
            <v>0</v>
          </cell>
        </row>
        <row r="3811">
          <cell r="B3811" t="str">
            <v>KITSAP CO -REGULATEDROLLOFFCPHAUL30</v>
          </cell>
          <cell r="J3811" t="str">
            <v>CPHAUL30</v>
          </cell>
          <cell r="K3811" t="str">
            <v>30YD COMPACTOR-HAUL</v>
          </cell>
          <cell r="S3811">
            <v>0</v>
          </cell>
          <cell r="T3811">
            <v>0</v>
          </cell>
          <cell r="U3811">
            <v>0</v>
          </cell>
          <cell r="V3811">
            <v>0</v>
          </cell>
          <cell r="W3811">
            <v>0</v>
          </cell>
          <cell r="X3811">
            <v>0</v>
          </cell>
          <cell r="Y3811">
            <v>194.6</v>
          </cell>
          <cell r="Z3811">
            <v>0</v>
          </cell>
          <cell r="AA3811">
            <v>0</v>
          </cell>
          <cell r="AB3811">
            <v>0</v>
          </cell>
          <cell r="AC3811">
            <v>0</v>
          </cell>
          <cell r="AD3811">
            <v>0</v>
          </cell>
        </row>
        <row r="3812">
          <cell r="B3812" t="str">
            <v>KITSAP CO -REGULATEDROLLOFFCPHAUL35</v>
          </cell>
          <cell r="J3812" t="str">
            <v>CPHAUL35</v>
          </cell>
          <cell r="K3812" t="str">
            <v>35YD COMPACTOR-HAUL</v>
          </cell>
          <cell r="S3812">
            <v>0</v>
          </cell>
          <cell r="T3812">
            <v>0</v>
          </cell>
          <cell r="U3812">
            <v>0</v>
          </cell>
          <cell r="V3812">
            <v>0</v>
          </cell>
          <cell r="W3812">
            <v>0</v>
          </cell>
          <cell r="X3812">
            <v>0</v>
          </cell>
          <cell r="Y3812">
            <v>672.27</v>
          </cell>
          <cell r="Z3812">
            <v>0</v>
          </cell>
          <cell r="AA3812">
            <v>0</v>
          </cell>
          <cell r="AB3812">
            <v>0</v>
          </cell>
          <cell r="AC3812">
            <v>0</v>
          </cell>
          <cell r="AD3812">
            <v>0</v>
          </cell>
        </row>
        <row r="3813">
          <cell r="B3813" t="str">
            <v>KITSAP CO -REGULATEDROLLOFFDISPOLY-TON</v>
          </cell>
          <cell r="J3813" t="str">
            <v>DISPOLY-TON</v>
          </cell>
          <cell r="K3813" t="str">
            <v>OLYMPIC LANDFILL PER TON</v>
          </cell>
          <cell r="S3813">
            <v>0</v>
          </cell>
          <cell r="T3813">
            <v>0</v>
          </cell>
          <cell r="U3813">
            <v>0</v>
          </cell>
          <cell r="V3813">
            <v>0</v>
          </cell>
          <cell r="W3813">
            <v>0</v>
          </cell>
          <cell r="X3813">
            <v>0</v>
          </cell>
          <cell r="Y3813">
            <v>8855.8700000000008</v>
          </cell>
          <cell r="Z3813">
            <v>0</v>
          </cell>
          <cell r="AA3813">
            <v>0</v>
          </cell>
          <cell r="AB3813">
            <v>0</v>
          </cell>
          <cell r="AC3813">
            <v>0</v>
          </cell>
          <cell r="AD3813">
            <v>0</v>
          </cell>
        </row>
        <row r="3814">
          <cell r="B3814" t="str">
            <v>KITSAP CO -REGULATEDROLLOFFRODEL</v>
          </cell>
          <cell r="J3814" t="str">
            <v>RODEL</v>
          </cell>
          <cell r="K3814" t="str">
            <v>ROLL OFF-DELIVERY</v>
          </cell>
          <cell r="S3814">
            <v>0</v>
          </cell>
          <cell r="T3814">
            <v>0</v>
          </cell>
          <cell r="U3814">
            <v>0</v>
          </cell>
          <cell r="V3814">
            <v>0</v>
          </cell>
          <cell r="W3814">
            <v>0</v>
          </cell>
          <cell r="X3814">
            <v>0</v>
          </cell>
          <cell r="Y3814">
            <v>779.6</v>
          </cell>
          <cell r="Z3814">
            <v>0</v>
          </cell>
          <cell r="AA3814">
            <v>0</v>
          </cell>
          <cell r="AB3814">
            <v>0</v>
          </cell>
          <cell r="AC3814">
            <v>0</v>
          </cell>
          <cell r="AD3814">
            <v>0</v>
          </cell>
        </row>
        <row r="3815">
          <cell r="B3815" t="str">
            <v>KITSAP CO -REGULATEDROLLOFFROHAUL10</v>
          </cell>
          <cell r="J3815" t="str">
            <v>ROHAUL10</v>
          </cell>
          <cell r="K3815" t="str">
            <v>10YD ROLL OFF HAUL</v>
          </cell>
          <cell r="S3815">
            <v>0</v>
          </cell>
          <cell r="T3815">
            <v>0</v>
          </cell>
          <cell r="U3815">
            <v>0</v>
          </cell>
          <cell r="V3815">
            <v>0</v>
          </cell>
          <cell r="W3815">
            <v>0</v>
          </cell>
          <cell r="X3815">
            <v>0</v>
          </cell>
          <cell r="Y3815">
            <v>335.72</v>
          </cell>
          <cell r="Z3815">
            <v>0</v>
          </cell>
          <cell r="AA3815">
            <v>0</v>
          </cell>
          <cell r="AB3815">
            <v>0</v>
          </cell>
          <cell r="AC3815">
            <v>0</v>
          </cell>
          <cell r="AD3815">
            <v>0</v>
          </cell>
        </row>
        <row r="3816">
          <cell r="B3816" t="str">
            <v>KITSAP CO -REGULATEDROLLOFFROHAUL20</v>
          </cell>
          <cell r="J3816" t="str">
            <v>ROHAUL20</v>
          </cell>
          <cell r="K3816" t="str">
            <v>20YD ROLL OFF-HAUL</v>
          </cell>
          <cell r="S3816">
            <v>0</v>
          </cell>
          <cell r="T3816">
            <v>0</v>
          </cell>
          <cell r="U3816">
            <v>0</v>
          </cell>
          <cell r="V3816">
            <v>0</v>
          </cell>
          <cell r="W3816">
            <v>0</v>
          </cell>
          <cell r="X3816">
            <v>0</v>
          </cell>
          <cell r="Y3816">
            <v>389.92</v>
          </cell>
          <cell r="Z3816">
            <v>0</v>
          </cell>
          <cell r="AA3816">
            <v>0</v>
          </cell>
          <cell r="AB3816">
            <v>0</v>
          </cell>
          <cell r="AC3816">
            <v>0</v>
          </cell>
          <cell r="AD3816">
            <v>0</v>
          </cell>
        </row>
        <row r="3817">
          <cell r="B3817" t="str">
            <v>KITSAP CO -REGULATEDROLLOFFROHAUL20T</v>
          </cell>
          <cell r="J3817" t="str">
            <v>ROHAUL20T</v>
          </cell>
          <cell r="K3817" t="str">
            <v>20YD ROLL OFF TEMP HAUL</v>
          </cell>
          <cell r="S3817">
            <v>0</v>
          </cell>
          <cell r="T3817">
            <v>0</v>
          </cell>
          <cell r="U3817">
            <v>0</v>
          </cell>
          <cell r="V3817">
            <v>0</v>
          </cell>
          <cell r="W3817">
            <v>0</v>
          </cell>
          <cell r="X3817">
            <v>0</v>
          </cell>
          <cell r="Y3817">
            <v>974.8</v>
          </cell>
          <cell r="Z3817">
            <v>0</v>
          </cell>
          <cell r="AA3817">
            <v>0</v>
          </cell>
          <cell r="AB3817">
            <v>0</v>
          </cell>
          <cell r="AC3817">
            <v>0</v>
          </cell>
          <cell r="AD3817">
            <v>0</v>
          </cell>
        </row>
        <row r="3818">
          <cell r="B3818" t="str">
            <v>KITSAP CO -REGULATEDROLLOFFROHAUL30</v>
          </cell>
          <cell r="J3818" t="str">
            <v>ROHAUL30</v>
          </cell>
          <cell r="K3818" t="str">
            <v>30YD ROLL OFF-HAUL</v>
          </cell>
          <cell r="S3818">
            <v>0</v>
          </cell>
          <cell r="T3818">
            <v>0</v>
          </cell>
          <cell r="U3818">
            <v>0</v>
          </cell>
          <cell r="V3818">
            <v>0</v>
          </cell>
          <cell r="W3818">
            <v>0</v>
          </cell>
          <cell r="X3818">
            <v>0</v>
          </cell>
          <cell r="Y3818">
            <v>126.4</v>
          </cell>
          <cell r="Z3818">
            <v>0</v>
          </cell>
          <cell r="AA3818">
            <v>0</v>
          </cell>
          <cell r="AB3818">
            <v>0</v>
          </cell>
          <cell r="AC3818">
            <v>0</v>
          </cell>
          <cell r="AD3818">
            <v>0</v>
          </cell>
        </row>
        <row r="3819">
          <cell r="B3819" t="str">
            <v>KITSAP CO -REGULATEDROLLOFFROHAUL40T</v>
          </cell>
          <cell r="J3819" t="str">
            <v>ROHAUL40T</v>
          </cell>
          <cell r="K3819" t="str">
            <v>40YD ROLL OFF TEMP HAUL</v>
          </cell>
          <cell r="S3819">
            <v>0</v>
          </cell>
          <cell r="T3819">
            <v>0</v>
          </cell>
          <cell r="U3819">
            <v>0</v>
          </cell>
          <cell r="V3819">
            <v>0</v>
          </cell>
          <cell r="W3819">
            <v>0</v>
          </cell>
          <cell r="X3819">
            <v>0</v>
          </cell>
          <cell r="Y3819">
            <v>828.7</v>
          </cell>
          <cell r="Z3819">
            <v>0</v>
          </cell>
          <cell r="AA3819">
            <v>0</v>
          </cell>
          <cell r="AB3819">
            <v>0</v>
          </cell>
          <cell r="AC3819">
            <v>0</v>
          </cell>
          <cell r="AD3819">
            <v>0</v>
          </cell>
        </row>
        <row r="3820">
          <cell r="B3820" t="str">
            <v>KITSAP CO -REGULATEDROLLOFFROMILE</v>
          </cell>
          <cell r="J3820" t="str">
            <v>ROMILE</v>
          </cell>
          <cell r="K3820" t="str">
            <v>ROLL OFF-MILEAGE</v>
          </cell>
          <cell r="S3820">
            <v>0</v>
          </cell>
          <cell r="T3820">
            <v>0</v>
          </cell>
          <cell r="U3820">
            <v>0</v>
          </cell>
          <cell r="V3820">
            <v>0</v>
          </cell>
          <cell r="W3820">
            <v>0</v>
          </cell>
          <cell r="X3820">
            <v>0</v>
          </cell>
          <cell r="Y3820">
            <v>119.07</v>
          </cell>
          <cell r="Z3820">
            <v>0</v>
          </cell>
          <cell r="AA3820">
            <v>0</v>
          </cell>
          <cell r="AB3820">
            <v>0</v>
          </cell>
          <cell r="AC3820">
            <v>0</v>
          </cell>
          <cell r="AD3820">
            <v>0</v>
          </cell>
        </row>
        <row r="3821">
          <cell r="B3821" t="str">
            <v>KITSAP CO -REGULATEDROLLOFFRORENT10M</v>
          </cell>
          <cell r="J3821" t="str">
            <v>RORENT10M</v>
          </cell>
          <cell r="K3821" t="str">
            <v>10YD ROLL OFF MTHLY RENT</v>
          </cell>
          <cell r="S3821">
            <v>0</v>
          </cell>
          <cell r="T3821">
            <v>0</v>
          </cell>
          <cell r="U3821">
            <v>0</v>
          </cell>
          <cell r="V3821">
            <v>0</v>
          </cell>
          <cell r="W3821">
            <v>0</v>
          </cell>
          <cell r="X3821">
            <v>0</v>
          </cell>
          <cell r="Y3821">
            <v>64.400000000000006</v>
          </cell>
          <cell r="Z3821">
            <v>0</v>
          </cell>
          <cell r="AA3821">
            <v>0</v>
          </cell>
          <cell r="AB3821">
            <v>0</v>
          </cell>
          <cell r="AC3821">
            <v>0</v>
          </cell>
          <cell r="AD3821">
            <v>0</v>
          </cell>
        </row>
        <row r="3822">
          <cell r="B3822" t="str">
            <v>KITSAP CO -REGULATEDROLLOFFRORENT20D</v>
          </cell>
          <cell r="J3822" t="str">
            <v>RORENT20D</v>
          </cell>
          <cell r="K3822" t="str">
            <v>20YD ROLL OFF-DAILY RENT</v>
          </cell>
          <cell r="S3822">
            <v>0</v>
          </cell>
          <cell r="T3822">
            <v>0</v>
          </cell>
          <cell r="U3822">
            <v>0</v>
          </cell>
          <cell r="V3822">
            <v>0</v>
          </cell>
          <cell r="W3822">
            <v>0</v>
          </cell>
          <cell r="X3822">
            <v>0</v>
          </cell>
          <cell r="Y3822">
            <v>510.85</v>
          </cell>
          <cell r="Z3822">
            <v>0</v>
          </cell>
          <cell r="AA3822">
            <v>0</v>
          </cell>
          <cell r="AB3822">
            <v>0</v>
          </cell>
          <cell r="AC3822">
            <v>0</v>
          </cell>
          <cell r="AD3822">
            <v>0</v>
          </cell>
        </row>
        <row r="3823">
          <cell r="B3823" t="str">
            <v>KITSAP CO -REGULATEDROLLOFFRORENT40D</v>
          </cell>
          <cell r="J3823" t="str">
            <v>RORENT40D</v>
          </cell>
          <cell r="K3823" t="str">
            <v>40YD ROLL OFF-DAILY RENT</v>
          </cell>
          <cell r="S3823">
            <v>0</v>
          </cell>
          <cell r="T3823">
            <v>0</v>
          </cell>
          <cell r="U3823">
            <v>0</v>
          </cell>
          <cell r="V3823">
            <v>0</v>
          </cell>
          <cell r="W3823">
            <v>0</v>
          </cell>
          <cell r="X3823">
            <v>0</v>
          </cell>
          <cell r="Y3823">
            <v>378.4</v>
          </cell>
          <cell r="Z3823">
            <v>0</v>
          </cell>
          <cell r="AA3823">
            <v>0</v>
          </cell>
          <cell r="AB3823">
            <v>0</v>
          </cell>
          <cell r="AC3823">
            <v>0</v>
          </cell>
          <cell r="AD3823">
            <v>0</v>
          </cell>
        </row>
        <row r="3824">
          <cell r="B3824" t="str">
            <v>KITSAP CO -REGULATEDSURCFUEL-COM MASON</v>
          </cell>
          <cell r="J3824" t="str">
            <v>FUEL-COM MASON</v>
          </cell>
          <cell r="K3824" t="str">
            <v>FUEL &amp; MATERIAL SURCHARGE</v>
          </cell>
          <cell r="S3824">
            <v>0</v>
          </cell>
          <cell r="T3824">
            <v>0</v>
          </cell>
          <cell r="U3824">
            <v>0</v>
          </cell>
          <cell r="V3824">
            <v>0</v>
          </cell>
          <cell r="W3824">
            <v>0</v>
          </cell>
          <cell r="X3824">
            <v>0</v>
          </cell>
          <cell r="Y3824">
            <v>0</v>
          </cell>
          <cell r="Z3824">
            <v>0</v>
          </cell>
          <cell r="AA3824">
            <v>0</v>
          </cell>
          <cell r="AB3824">
            <v>0</v>
          </cell>
          <cell r="AC3824">
            <v>0</v>
          </cell>
          <cell r="AD3824">
            <v>0</v>
          </cell>
        </row>
        <row r="3825">
          <cell r="B3825" t="str">
            <v>KITSAP CO -REGULATEDSURCFUEL-RECY MASON</v>
          </cell>
          <cell r="J3825" t="str">
            <v>FUEL-RECY MASON</v>
          </cell>
          <cell r="K3825" t="str">
            <v>FUEL &amp; MATERIAL SURCHARGE</v>
          </cell>
          <cell r="S3825">
            <v>0</v>
          </cell>
          <cell r="T3825">
            <v>0</v>
          </cell>
          <cell r="U3825">
            <v>0</v>
          </cell>
          <cell r="V3825">
            <v>0</v>
          </cell>
          <cell r="W3825">
            <v>0</v>
          </cell>
          <cell r="X3825">
            <v>0</v>
          </cell>
          <cell r="Y3825">
            <v>0</v>
          </cell>
          <cell r="Z3825">
            <v>0</v>
          </cell>
          <cell r="AA3825">
            <v>0</v>
          </cell>
          <cell r="AB3825">
            <v>0</v>
          </cell>
          <cell r="AC3825">
            <v>0</v>
          </cell>
          <cell r="AD3825">
            <v>0</v>
          </cell>
        </row>
        <row r="3826">
          <cell r="B3826" t="str">
            <v>KITSAP CO -REGULATEDSURCFUEL-RES MASON</v>
          </cell>
          <cell r="J3826" t="str">
            <v>FUEL-RES MASON</v>
          </cell>
          <cell r="K3826" t="str">
            <v>FUEL &amp; MATERIAL SURCHARGE</v>
          </cell>
          <cell r="S3826">
            <v>0</v>
          </cell>
          <cell r="T3826">
            <v>0</v>
          </cell>
          <cell r="U3826">
            <v>0</v>
          </cell>
          <cell r="V3826">
            <v>0</v>
          </cell>
          <cell r="W3826">
            <v>0</v>
          </cell>
          <cell r="X3826">
            <v>0</v>
          </cell>
          <cell r="Y3826">
            <v>0</v>
          </cell>
          <cell r="Z3826">
            <v>0</v>
          </cell>
          <cell r="AA3826">
            <v>0</v>
          </cell>
          <cell r="AB3826">
            <v>0</v>
          </cell>
          <cell r="AC3826">
            <v>0</v>
          </cell>
          <cell r="AD3826">
            <v>0</v>
          </cell>
        </row>
        <row r="3827">
          <cell r="B3827" t="str">
            <v>KITSAP CO -REGULATEDSURCFUEL-COM MASON</v>
          </cell>
          <cell r="J3827" t="str">
            <v>FUEL-COM MASON</v>
          </cell>
          <cell r="K3827" t="str">
            <v>FUEL &amp; MATERIAL SURCHARGE</v>
          </cell>
          <cell r="S3827">
            <v>0</v>
          </cell>
          <cell r="T3827">
            <v>0</v>
          </cell>
          <cell r="U3827">
            <v>0</v>
          </cell>
          <cell r="V3827">
            <v>0</v>
          </cell>
          <cell r="W3827">
            <v>0</v>
          </cell>
          <cell r="X3827">
            <v>0</v>
          </cell>
          <cell r="Y3827">
            <v>0</v>
          </cell>
          <cell r="Z3827">
            <v>0</v>
          </cell>
          <cell r="AA3827">
            <v>0</v>
          </cell>
          <cell r="AB3827">
            <v>0</v>
          </cell>
          <cell r="AC3827">
            <v>0</v>
          </cell>
          <cell r="AD3827">
            <v>0</v>
          </cell>
        </row>
        <row r="3828">
          <cell r="B3828" t="str">
            <v>KITSAP CO -REGULATEDSURCFUEL-RES MASON</v>
          </cell>
          <cell r="J3828" t="str">
            <v>FUEL-RES MASON</v>
          </cell>
          <cell r="K3828" t="str">
            <v>FUEL &amp; MATERIAL SURCHARGE</v>
          </cell>
          <cell r="S3828">
            <v>0</v>
          </cell>
          <cell r="T3828">
            <v>0</v>
          </cell>
          <cell r="U3828">
            <v>0</v>
          </cell>
          <cell r="V3828">
            <v>0</v>
          </cell>
          <cell r="W3828">
            <v>0</v>
          </cell>
          <cell r="X3828">
            <v>0</v>
          </cell>
          <cell r="Y3828">
            <v>0</v>
          </cell>
          <cell r="Z3828">
            <v>0</v>
          </cell>
          <cell r="AA3828">
            <v>0</v>
          </cell>
          <cell r="AB3828">
            <v>0</v>
          </cell>
          <cell r="AC3828">
            <v>0</v>
          </cell>
          <cell r="AD3828">
            <v>0</v>
          </cell>
        </row>
        <row r="3829">
          <cell r="B3829" t="str">
            <v>KITSAP CO -REGULATEDSURCFUEL-RO MASON</v>
          </cell>
          <cell r="J3829" t="str">
            <v>FUEL-RO MASON</v>
          </cell>
          <cell r="K3829" t="str">
            <v>FUEL &amp; MATERIAL SURCHARGE</v>
          </cell>
          <cell r="S3829">
            <v>0</v>
          </cell>
          <cell r="T3829">
            <v>0</v>
          </cell>
          <cell r="U3829">
            <v>0</v>
          </cell>
          <cell r="V3829">
            <v>0</v>
          </cell>
          <cell r="W3829">
            <v>0</v>
          </cell>
          <cell r="X3829">
            <v>0</v>
          </cell>
          <cell r="Y3829">
            <v>0</v>
          </cell>
          <cell r="Z3829">
            <v>0</v>
          </cell>
          <cell r="AA3829">
            <v>0</v>
          </cell>
          <cell r="AB3829">
            <v>0</v>
          </cell>
          <cell r="AC3829">
            <v>0</v>
          </cell>
          <cell r="AD3829">
            <v>0</v>
          </cell>
        </row>
        <row r="3830">
          <cell r="B3830" t="str">
            <v>KITSAP CO -REGULATEDSURCFUEL-RECY MASON</v>
          </cell>
          <cell r="J3830" t="str">
            <v>FUEL-RECY MASON</v>
          </cell>
          <cell r="K3830" t="str">
            <v>FUEL &amp; MATERIAL SURCHARGE</v>
          </cell>
          <cell r="S3830">
            <v>0</v>
          </cell>
          <cell r="T3830">
            <v>0</v>
          </cell>
          <cell r="U3830">
            <v>0</v>
          </cell>
          <cell r="V3830">
            <v>0</v>
          </cell>
          <cell r="W3830">
            <v>0</v>
          </cell>
          <cell r="X3830">
            <v>0</v>
          </cell>
          <cell r="Y3830">
            <v>0</v>
          </cell>
          <cell r="Z3830">
            <v>0</v>
          </cell>
          <cell r="AA3830">
            <v>0</v>
          </cell>
          <cell r="AB3830">
            <v>0</v>
          </cell>
          <cell r="AC3830">
            <v>0</v>
          </cell>
          <cell r="AD3830">
            <v>0</v>
          </cell>
        </row>
        <row r="3831">
          <cell r="B3831" t="str">
            <v>KITSAP CO -REGULATEDSURCFUEL-RES MASON</v>
          </cell>
          <cell r="J3831" t="str">
            <v>FUEL-RES MASON</v>
          </cell>
          <cell r="K3831" t="str">
            <v>FUEL &amp; MATERIAL SURCHARGE</v>
          </cell>
          <cell r="S3831">
            <v>0</v>
          </cell>
          <cell r="T3831">
            <v>0</v>
          </cell>
          <cell r="U3831">
            <v>0</v>
          </cell>
          <cell r="V3831">
            <v>0</v>
          </cell>
          <cell r="W3831">
            <v>0</v>
          </cell>
          <cell r="X3831">
            <v>0</v>
          </cell>
          <cell r="Y3831">
            <v>0</v>
          </cell>
          <cell r="Z3831">
            <v>0</v>
          </cell>
          <cell r="AA3831">
            <v>0</v>
          </cell>
          <cell r="AB3831">
            <v>0</v>
          </cell>
          <cell r="AC3831">
            <v>0</v>
          </cell>
          <cell r="AD3831">
            <v>0</v>
          </cell>
        </row>
        <row r="3832">
          <cell r="B3832" t="str">
            <v>KITSAP CO -REGULATEDSURCFUEL-COM MASON</v>
          </cell>
          <cell r="J3832" t="str">
            <v>FUEL-COM MASON</v>
          </cell>
          <cell r="K3832" t="str">
            <v>FUEL &amp; MATERIAL SURCHARGE</v>
          </cell>
          <cell r="S3832">
            <v>0</v>
          </cell>
          <cell r="T3832">
            <v>0</v>
          </cell>
          <cell r="U3832">
            <v>0</v>
          </cell>
          <cell r="V3832">
            <v>0</v>
          </cell>
          <cell r="W3832">
            <v>0</v>
          </cell>
          <cell r="X3832">
            <v>0</v>
          </cell>
          <cell r="Y3832">
            <v>0</v>
          </cell>
          <cell r="Z3832">
            <v>0</v>
          </cell>
          <cell r="AA3832">
            <v>0</v>
          </cell>
          <cell r="AB3832">
            <v>0</v>
          </cell>
          <cell r="AC3832">
            <v>0</v>
          </cell>
          <cell r="AD3832">
            <v>0</v>
          </cell>
        </row>
        <row r="3833">
          <cell r="B3833" t="str">
            <v>KITSAP CO -REGULATEDSURCFUEL-RECY MASON</v>
          </cell>
          <cell r="J3833" t="str">
            <v>FUEL-RECY MASON</v>
          </cell>
          <cell r="K3833" t="str">
            <v>FUEL &amp; MATERIAL SURCHARGE</v>
          </cell>
          <cell r="S3833">
            <v>0</v>
          </cell>
          <cell r="T3833">
            <v>0</v>
          </cell>
          <cell r="U3833">
            <v>0</v>
          </cell>
          <cell r="V3833">
            <v>0</v>
          </cell>
          <cell r="W3833">
            <v>0</v>
          </cell>
          <cell r="X3833">
            <v>0</v>
          </cell>
          <cell r="Y3833">
            <v>0</v>
          </cell>
          <cell r="Z3833">
            <v>0</v>
          </cell>
          <cell r="AA3833">
            <v>0</v>
          </cell>
          <cell r="AB3833">
            <v>0</v>
          </cell>
          <cell r="AC3833">
            <v>0</v>
          </cell>
          <cell r="AD3833">
            <v>0</v>
          </cell>
        </row>
        <row r="3834">
          <cell r="B3834" t="str">
            <v>KITSAP CO -REGULATEDSURCFUEL-RES MASON</v>
          </cell>
          <cell r="J3834" t="str">
            <v>FUEL-RES MASON</v>
          </cell>
          <cell r="K3834" t="str">
            <v>FUEL &amp; MATERIAL SURCHARGE</v>
          </cell>
          <cell r="S3834">
            <v>0</v>
          </cell>
          <cell r="T3834">
            <v>0</v>
          </cell>
          <cell r="U3834">
            <v>0</v>
          </cell>
          <cell r="V3834">
            <v>0</v>
          </cell>
          <cell r="W3834">
            <v>0</v>
          </cell>
          <cell r="X3834">
            <v>0</v>
          </cell>
          <cell r="Y3834">
            <v>0</v>
          </cell>
          <cell r="Z3834">
            <v>0</v>
          </cell>
          <cell r="AA3834">
            <v>0</v>
          </cell>
          <cell r="AB3834">
            <v>0</v>
          </cell>
          <cell r="AC3834">
            <v>0</v>
          </cell>
          <cell r="AD3834">
            <v>0</v>
          </cell>
        </row>
        <row r="3835">
          <cell r="B3835" t="str">
            <v>KITSAP CO -REGULATEDSURCFUEL-RO MASON</v>
          </cell>
          <cell r="J3835" t="str">
            <v>FUEL-RO MASON</v>
          </cell>
          <cell r="K3835" t="str">
            <v>FUEL &amp; MATERIAL SURCHARGE</v>
          </cell>
          <cell r="S3835">
            <v>0</v>
          </cell>
          <cell r="T3835">
            <v>0</v>
          </cell>
          <cell r="U3835">
            <v>0</v>
          </cell>
          <cell r="V3835">
            <v>0</v>
          </cell>
          <cell r="W3835">
            <v>0</v>
          </cell>
          <cell r="X3835">
            <v>0</v>
          </cell>
          <cell r="Y3835">
            <v>0</v>
          </cell>
          <cell r="Z3835">
            <v>0</v>
          </cell>
          <cell r="AA3835">
            <v>0</v>
          </cell>
          <cell r="AB3835">
            <v>0</v>
          </cell>
          <cell r="AC3835">
            <v>0</v>
          </cell>
          <cell r="AD3835">
            <v>0</v>
          </cell>
        </row>
        <row r="3836">
          <cell r="B3836" t="str">
            <v>KITSAP CO -REGULATEDSURCFUEL-RO MASON</v>
          </cell>
          <cell r="J3836" t="str">
            <v>FUEL-RO MASON</v>
          </cell>
          <cell r="K3836" t="str">
            <v>FUEL &amp; MATERIAL SURCHARGE</v>
          </cell>
          <cell r="S3836">
            <v>0</v>
          </cell>
          <cell r="T3836">
            <v>0</v>
          </cell>
          <cell r="U3836">
            <v>0</v>
          </cell>
          <cell r="V3836">
            <v>0</v>
          </cell>
          <cell r="W3836">
            <v>0</v>
          </cell>
          <cell r="X3836">
            <v>0</v>
          </cell>
          <cell r="Y3836">
            <v>0</v>
          </cell>
          <cell r="Z3836">
            <v>0</v>
          </cell>
          <cell r="AA3836">
            <v>0</v>
          </cell>
          <cell r="AB3836">
            <v>0</v>
          </cell>
          <cell r="AC3836">
            <v>0</v>
          </cell>
          <cell r="AD3836">
            <v>0</v>
          </cell>
        </row>
        <row r="3837">
          <cell r="B3837" t="str">
            <v>KITSAP CO -REGULATEDTAXESREF</v>
          </cell>
          <cell r="J3837" t="str">
            <v>REF</v>
          </cell>
          <cell r="K3837" t="str">
            <v>3.6% WA Refuse Tax</v>
          </cell>
          <cell r="S3837">
            <v>0</v>
          </cell>
          <cell r="T3837">
            <v>0</v>
          </cell>
          <cell r="U3837">
            <v>0</v>
          </cell>
          <cell r="V3837">
            <v>0</v>
          </cell>
          <cell r="W3837">
            <v>0</v>
          </cell>
          <cell r="X3837">
            <v>0</v>
          </cell>
          <cell r="Y3837">
            <v>34.479999999999997</v>
          </cell>
          <cell r="Z3837">
            <v>0</v>
          </cell>
          <cell r="AA3837">
            <v>0</v>
          </cell>
          <cell r="AB3837">
            <v>0</v>
          </cell>
          <cell r="AC3837">
            <v>0</v>
          </cell>
          <cell r="AD3837">
            <v>0</v>
          </cell>
        </row>
        <row r="3838">
          <cell r="B3838" t="str">
            <v>KITSAP CO -REGULATEDTAXESREF</v>
          </cell>
          <cell r="J3838" t="str">
            <v>REF</v>
          </cell>
          <cell r="K3838" t="str">
            <v>3.6% WA Refuse Tax</v>
          </cell>
          <cell r="S3838">
            <v>0</v>
          </cell>
          <cell r="T3838">
            <v>0</v>
          </cell>
          <cell r="U3838">
            <v>0</v>
          </cell>
          <cell r="V3838">
            <v>0</v>
          </cell>
          <cell r="W3838">
            <v>0</v>
          </cell>
          <cell r="X3838">
            <v>0</v>
          </cell>
          <cell r="Y3838">
            <v>930</v>
          </cell>
          <cell r="Z3838">
            <v>0</v>
          </cell>
          <cell r="AA3838">
            <v>0</v>
          </cell>
          <cell r="AB3838">
            <v>0</v>
          </cell>
          <cell r="AC3838">
            <v>0</v>
          </cell>
          <cell r="AD3838">
            <v>0</v>
          </cell>
        </row>
        <row r="3839">
          <cell r="B3839" t="str">
            <v>KITSAP CO -REGULATEDTAXESSALES TAX</v>
          </cell>
          <cell r="J3839" t="str">
            <v>SALES TAX</v>
          </cell>
          <cell r="K3839" t="str">
            <v>8.5% Sales Tax</v>
          </cell>
          <cell r="S3839">
            <v>0</v>
          </cell>
          <cell r="T3839">
            <v>0</v>
          </cell>
          <cell r="U3839">
            <v>0</v>
          </cell>
          <cell r="V3839">
            <v>0</v>
          </cell>
          <cell r="W3839">
            <v>0</v>
          </cell>
          <cell r="X3839">
            <v>0</v>
          </cell>
          <cell r="Y3839">
            <v>316.87</v>
          </cell>
          <cell r="Z3839">
            <v>0</v>
          </cell>
          <cell r="AA3839">
            <v>0</v>
          </cell>
          <cell r="AB3839">
            <v>0</v>
          </cell>
          <cell r="AC3839">
            <v>0</v>
          </cell>
          <cell r="AD3839">
            <v>0</v>
          </cell>
        </row>
        <row r="3840">
          <cell r="B3840" t="str">
            <v>KITSAP CO -REGULATEDTAXESREF</v>
          </cell>
          <cell r="J3840" t="str">
            <v>REF</v>
          </cell>
          <cell r="K3840" t="str">
            <v>3.6% WA Refuse Tax</v>
          </cell>
          <cell r="S3840">
            <v>0</v>
          </cell>
          <cell r="T3840">
            <v>0</v>
          </cell>
          <cell r="U3840">
            <v>0</v>
          </cell>
          <cell r="V3840">
            <v>0</v>
          </cell>
          <cell r="W3840">
            <v>0</v>
          </cell>
          <cell r="X3840">
            <v>0</v>
          </cell>
          <cell r="Y3840">
            <v>2966.43</v>
          </cell>
          <cell r="Z3840">
            <v>0</v>
          </cell>
          <cell r="AA3840">
            <v>0</v>
          </cell>
          <cell r="AB3840">
            <v>0</v>
          </cell>
          <cell r="AC3840">
            <v>0</v>
          </cell>
          <cell r="AD3840">
            <v>0</v>
          </cell>
        </row>
        <row r="3841">
          <cell r="B3841" t="str">
            <v>KITSAP CO -REGULATEDTAXESREF</v>
          </cell>
          <cell r="J3841" t="str">
            <v>REF</v>
          </cell>
          <cell r="K3841" t="str">
            <v>3.6% WA Refuse Tax</v>
          </cell>
          <cell r="S3841">
            <v>0</v>
          </cell>
          <cell r="T3841">
            <v>0</v>
          </cell>
          <cell r="U3841">
            <v>0</v>
          </cell>
          <cell r="V3841">
            <v>0</v>
          </cell>
          <cell r="W3841">
            <v>0</v>
          </cell>
          <cell r="X3841">
            <v>0</v>
          </cell>
          <cell r="Y3841">
            <v>41.64</v>
          </cell>
          <cell r="Z3841">
            <v>0</v>
          </cell>
          <cell r="AA3841">
            <v>0</v>
          </cell>
          <cell r="AB3841">
            <v>0</v>
          </cell>
          <cell r="AC3841">
            <v>0</v>
          </cell>
          <cell r="AD3841">
            <v>0</v>
          </cell>
        </row>
        <row r="3842">
          <cell r="B3842" t="str">
            <v>KITSAP CO -REGULATEDTAXESSALES TAX</v>
          </cell>
          <cell r="J3842" t="str">
            <v>SALES TAX</v>
          </cell>
          <cell r="K3842" t="str">
            <v>8.5% Sales Tax</v>
          </cell>
          <cell r="S3842">
            <v>0</v>
          </cell>
          <cell r="T3842">
            <v>0</v>
          </cell>
          <cell r="U3842">
            <v>0</v>
          </cell>
          <cell r="V3842">
            <v>0</v>
          </cell>
          <cell r="W3842">
            <v>0</v>
          </cell>
          <cell r="X3842">
            <v>0</v>
          </cell>
          <cell r="Y3842">
            <v>1.62</v>
          </cell>
          <cell r="Z3842">
            <v>0</v>
          </cell>
          <cell r="AA3842">
            <v>0</v>
          </cell>
          <cell r="AB3842">
            <v>0</v>
          </cell>
          <cell r="AC3842">
            <v>0</v>
          </cell>
          <cell r="AD3842">
            <v>0</v>
          </cell>
        </row>
        <row r="3843">
          <cell r="B3843" t="str">
            <v>KITSAP CO -REGULATEDTAXESREF</v>
          </cell>
          <cell r="J3843" t="str">
            <v>REF</v>
          </cell>
          <cell r="K3843" t="str">
            <v>3.6% WA Refuse Tax</v>
          </cell>
          <cell r="S3843">
            <v>0</v>
          </cell>
          <cell r="T3843">
            <v>0</v>
          </cell>
          <cell r="U3843">
            <v>0</v>
          </cell>
          <cell r="V3843">
            <v>0</v>
          </cell>
          <cell r="W3843">
            <v>0</v>
          </cell>
          <cell r="X3843">
            <v>0</v>
          </cell>
          <cell r="Y3843">
            <v>11.85</v>
          </cell>
          <cell r="Z3843">
            <v>0</v>
          </cell>
          <cell r="AA3843">
            <v>0</v>
          </cell>
          <cell r="AB3843">
            <v>0</v>
          </cell>
          <cell r="AC3843">
            <v>0</v>
          </cell>
          <cell r="AD3843">
            <v>0</v>
          </cell>
        </row>
        <row r="3844">
          <cell r="B3844" t="str">
            <v>KITSAP CO -REGULATEDTAXESSALES TAX</v>
          </cell>
          <cell r="J3844" t="str">
            <v>SALES TAX</v>
          </cell>
          <cell r="K3844" t="str">
            <v>8.5% Sales Tax</v>
          </cell>
          <cell r="S3844">
            <v>0</v>
          </cell>
          <cell r="T3844">
            <v>0</v>
          </cell>
          <cell r="U3844">
            <v>0</v>
          </cell>
          <cell r="V3844">
            <v>0</v>
          </cell>
          <cell r="W3844">
            <v>0</v>
          </cell>
          <cell r="X3844">
            <v>0</v>
          </cell>
          <cell r="Y3844">
            <v>10.72</v>
          </cell>
          <cell r="Z3844">
            <v>0</v>
          </cell>
          <cell r="AA3844">
            <v>0</v>
          </cell>
          <cell r="AB3844">
            <v>0</v>
          </cell>
          <cell r="AC3844">
            <v>0</v>
          </cell>
          <cell r="AD3844">
            <v>0</v>
          </cell>
        </row>
        <row r="3845">
          <cell r="B3845" t="str">
            <v>KITSAP CO -REGULATEDTAXESREF</v>
          </cell>
          <cell r="J3845" t="str">
            <v>REF</v>
          </cell>
          <cell r="K3845" t="str">
            <v>3.6% WA Refuse Tax</v>
          </cell>
          <cell r="S3845">
            <v>0</v>
          </cell>
          <cell r="T3845">
            <v>0</v>
          </cell>
          <cell r="U3845">
            <v>0</v>
          </cell>
          <cell r="V3845">
            <v>0</v>
          </cell>
          <cell r="W3845">
            <v>0</v>
          </cell>
          <cell r="X3845">
            <v>0</v>
          </cell>
          <cell r="Y3845">
            <v>436.46</v>
          </cell>
          <cell r="Z3845">
            <v>0</v>
          </cell>
          <cell r="AA3845">
            <v>0</v>
          </cell>
          <cell r="AB3845">
            <v>0</v>
          </cell>
          <cell r="AC3845">
            <v>0</v>
          </cell>
          <cell r="AD3845">
            <v>0</v>
          </cell>
        </row>
        <row r="3846">
          <cell r="B3846" t="str">
            <v>KITSAP CO -REGULATEDTAXESSALES TAX</v>
          </cell>
          <cell r="J3846" t="str">
            <v>SALES TAX</v>
          </cell>
          <cell r="K3846" t="str">
            <v>8.5% Sales Tax</v>
          </cell>
          <cell r="S3846">
            <v>0</v>
          </cell>
          <cell r="T3846">
            <v>0</v>
          </cell>
          <cell r="U3846">
            <v>0</v>
          </cell>
          <cell r="V3846">
            <v>0</v>
          </cell>
          <cell r="W3846">
            <v>0</v>
          </cell>
          <cell r="X3846">
            <v>0</v>
          </cell>
          <cell r="Y3846">
            <v>282.73</v>
          </cell>
          <cell r="Z3846">
            <v>0</v>
          </cell>
          <cell r="AA3846">
            <v>0</v>
          </cell>
          <cell r="AB3846">
            <v>0</v>
          </cell>
          <cell r="AC3846">
            <v>0</v>
          </cell>
          <cell r="AD3846">
            <v>0</v>
          </cell>
        </row>
        <row r="3847">
          <cell r="B3847" t="str">
            <v>KITSAP CO-UNREGULATEDACCOUNTING ADJUSTMENTSFINCHG</v>
          </cell>
          <cell r="J3847" t="str">
            <v>FINCHG</v>
          </cell>
          <cell r="K3847" t="str">
            <v>LATE FEE</v>
          </cell>
          <cell r="S3847">
            <v>0</v>
          </cell>
          <cell r="T3847">
            <v>0</v>
          </cell>
          <cell r="U3847">
            <v>0</v>
          </cell>
          <cell r="V3847">
            <v>0</v>
          </cell>
          <cell r="W3847">
            <v>0</v>
          </cell>
          <cell r="X3847">
            <v>0</v>
          </cell>
          <cell r="Y3847">
            <v>7</v>
          </cell>
          <cell r="Z3847">
            <v>0</v>
          </cell>
          <cell r="AA3847">
            <v>0</v>
          </cell>
          <cell r="AB3847">
            <v>0</v>
          </cell>
          <cell r="AC3847">
            <v>0</v>
          </cell>
          <cell r="AD3847">
            <v>0</v>
          </cell>
        </row>
        <row r="3848">
          <cell r="B3848" t="str">
            <v>KITSAP CO-UNREGULATEDCOMMERCIAL - REARLOADUNLOCKRECY</v>
          </cell>
          <cell r="J3848" t="str">
            <v>UNLOCKRECY</v>
          </cell>
          <cell r="K3848" t="str">
            <v>UNLOCK / UNLATCH RECY</v>
          </cell>
          <cell r="S3848">
            <v>0</v>
          </cell>
          <cell r="T3848">
            <v>0</v>
          </cell>
          <cell r="U3848">
            <v>0</v>
          </cell>
          <cell r="V3848">
            <v>0</v>
          </cell>
          <cell r="W3848">
            <v>0</v>
          </cell>
          <cell r="X3848">
            <v>0</v>
          </cell>
          <cell r="Y3848">
            <v>10</v>
          </cell>
          <cell r="Z3848">
            <v>0</v>
          </cell>
          <cell r="AA3848">
            <v>0</v>
          </cell>
          <cell r="AB3848">
            <v>0</v>
          </cell>
          <cell r="AC3848">
            <v>0</v>
          </cell>
          <cell r="AD3848">
            <v>0</v>
          </cell>
        </row>
        <row r="3849">
          <cell r="B3849" t="str">
            <v>KITSAP CO-UNREGULATEDCOMMERCIAL - REARLOADROLLOUTOC</v>
          </cell>
          <cell r="J3849" t="str">
            <v>ROLLOUTOC</v>
          </cell>
          <cell r="K3849" t="str">
            <v>ROLL OUT</v>
          </cell>
          <cell r="S3849">
            <v>0</v>
          </cell>
          <cell r="T3849">
            <v>0</v>
          </cell>
          <cell r="U3849">
            <v>0</v>
          </cell>
          <cell r="V3849">
            <v>0</v>
          </cell>
          <cell r="W3849">
            <v>0</v>
          </cell>
          <cell r="X3849">
            <v>0</v>
          </cell>
          <cell r="Y3849">
            <v>7.2</v>
          </cell>
          <cell r="Z3849">
            <v>0</v>
          </cell>
          <cell r="AA3849">
            <v>0</v>
          </cell>
          <cell r="AB3849">
            <v>0</v>
          </cell>
          <cell r="AC3849">
            <v>0</v>
          </cell>
          <cell r="AD3849">
            <v>0</v>
          </cell>
        </row>
        <row r="3850">
          <cell r="B3850" t="str">
            <v>KITSAP CO-UNREGULATEDCOMMERCIAL RECYCLE96CRCOGE1</v>
          </cell>
          <cell r="J3850" t="str">
            <v>96CRCOGE1</v>
          </cell>
          <cell r="K3850" t="str">
            <v>96 COMMINGLE WG-EOW</v>
          </cell>
          <cell r="S3850">
            <v>0</v>
          </cell>
          <cell r="T3850">
            <v>0</v>
          </cell>
          <cell r="U3850">
            <v>0</v>
          </cell>
          <cell r="V3850">
            <v>0</v>
          </cell>
          <cell r="W3850">
            <v>0</v>
          </cell>
          <cell r="X3850">
            <v>0</v>
          </cell>
          <cell r="Y3850">
            <v>64.95</v>
          </cell>
          <cell r="Z3850">
            <v>0</v>
          </cell>
          <cell r="AA3850">
            <v>0</v>
          </cell>
          <cell r="AB3850">
            <v>0</v>
          </cell>
          <cell r="AC3850">
            <v>0</v>
          </cell>
          <cell r="AD3850">
            <v>0</v>
          </cell>
        </row>
        <row r="3851">
          <cell r="B3851" t="str">
            <v>KITSAP CO-UNREGULATEDCOMMERCIAL RECYCLE96CRCOGM1</v>
          </cell>
          <cell r="J3851" t="str">
            <v>96CRCOGM1</v>
          </cell>
          <cell r="K3851" t="str">
            <v>96 COMMINGLE WGMNTHLY</v>
          </cell>
          <cell r="S3851">
            <v>0</v>
          </cell>
          <cell r="T3851">
            <v>0</v>
          </cell>
          <cell r="U3851">
            <v>0</v>
          </cell>
          <cell r="V3851">
            <v>0</v>
          </cell>
          <cell r="W3851">
            <v>0</v>
          </cell>
          <cell r="X3851">
            <v>0</v>
          </cell>
          <cell r="Y3851">
            <v>83.35</v>
          </cell>
          <cell r="Z3851">
            <v>0</v>
          </cell>
          <cell r="AA3851">
            <v>0</v>
          </cell>
          <cell r="AB3851">
            <v>0</v>
          </cell>
          <cell r="AC3851">
            <v>0</v>
          </cell>
          <cell r="AD3851">
            <v>0</v>
          </cell>
        </row>
        <row r="3852">
          <cell r="B3852" t="str">
            <v>KITSAP CO-UNREGULATEDCOMMERCIAL RECYCLE96CRCOGW1</v>
          </cell>
          <cell r="J3852" t="str">
            <v>96CRCOGW1</v>
          </cell>
          <cell r="K3852" t="str">
            <v>96 COMMINGLE WG-WEEKLY</v>
          </cell>
          <cell r="S3852">
            <v>0</v>
          </cell>
          <cell r="T3852">
            <v>0</v>
          </cell>
          <cell r="U3852">
            <v>0</v>
          </cell>
          <cell r="V3852">
            <v>0</v>
          </cell>
          <cell r="W3852">
            <v>0</v>
          </cell>
          <cell r="X3852">
            <v>0</v>
          </cell>
          <cell r="Y3852">
            <v>533.75</v>
          </cell>
          <cell r="Z3852">
            <v>0</v>
          </cell>
          <cell r="AA3852">
            <v>0</v>
          </cell>
          <cell r="AB3852">
            <v>0</v>
          </cell>
          <cell r="AC3852">
            <v>0</v>
          </cell>
          <cell r="AD3852">
            <v>0</v>
          </cell>
        </row>
        <row r="3853">
          <cell r="B3853" t="str">
            <v>KITSAP CO-UNREGULATEDCOMMERCIAL RECYCLE96CRCONGE1</v>
          </cell>
          <cell r="J3853" t="str">
            <v>96CRCONGE1</v>
          </cell>
          <cell r="K3853" t="str">
            <v>96 COMMINGLE NG-EOW</v>
          </cell>
          <cell r="S3853">
            <v>0</v>
          </cell>
          <cell r="T3853">
            <v>0</v>
          </cell>
          <cell r="U3853">
            <v>0</v>
          </cell>
          <cell r="V3853">
            <v>0</v>
          </cell>
          <cell r="W3853">
            <v>0</v>
          </cell>
          <cell r="X3853">
            <v>0</v>
          </cell>
          <cell r="Y3853">
            <v>410.32</v>
          </cell>
          <cell r="Z3853">
            <v>0</v>
          </cell>
          <cell r="AA3853">
            <v>0</v>
          </cell>
          <cell r="AB3853">
            <v>0</v>
          </cell>
          <cell r="AC3853">
            <v>0</v>
          </cell>
          <cell r="AD3853">
            <v>0</v>
          </cell>
        </row>
        <row r="3854">
          <cell r="B3854" t="str">
            <v>KITSAP CO-UNREGULATEDCOMMERCIAL RECYCLE96CRCONGM1</v>
          </cell>
          <cell r="J3854" t="str">
            <v>96CRCONGM1</v>
          </cell>
          <cell r="K3854" t="str">
            <v>96 COMMINGLE NG-MNTHLY</v>
          </cell>
          <cell r="S3854">
            <v>0</v>
          </cell>
          <cell r="T3854">
            <v>0</v>
          </cell>
          <cell r="U3854">
            <v>0</v>
          </cell>
          <cell r="V3854">
            <v>0</v>
          </cell>
          <cell r="W3854">
            <v>0</v>
          </cell>
          <cell r="X3854">
            <v>0</v>
          </cell>
          <cell r="Y3854">
            <v>116.69</v>
          </cell>
          <cell r="Z3854">
            <v>0</v>
          </cell>
          <cell r="AA3854">
            <v>0</v>
          </cell>
          <cell r="AB3854">
            <v>0</v>
          </cell>
          <cell r="AC3854">
            <v>0</v>
          </cell>
          <cell r="AD3854">
            <v>0</v>
          </cell>
        </row>
        <row r="3855">
          <cell r="B3855" t="str">
            <v>KITSAP CO-UNREGULATEDCOMMERCIAL RECYCLE96CRCONGW1</v>
          </cell>
          <cell r="J3855" t="str">
            <v>96CRCONGW1</v>
          </cell>
          <cell r="K3855" t="str">
            <v>96 COMMINGLE NG-WEEKLY</v>
          </cell>
          <cell r="S3855">
            <v>0</v>
          </cell>
          <cell r="T3855">
            <v>0</v>
          </cell>
          <cell r="U3855">
            <v>0</v>
          </cell>
          <cell r="V3855">
            <v>0</v>
          </cell>
          <cell r="W3855">
            <v>0</v>
          </cell>
          <cell r="X3855">
            <v>0</v>
          </cell>
          <cell r="Y3855">
            <v>649.29</v>
          </cell>
          <cell r="Z3855">
            <v>0</v>
          </cell>
          <cell r="AA3855">
            <v>0</v>
          </cell>
          <cell r="AB3855">
            <v>0</v>
          </cell>
          <cell r="AC3855">
            <v>0</v>
          </cell>
          <cell r="AD3855">
            <v>0</v>
          </cell>
        </row>
        <row r="3856">
          <cell r="B3856" t="str">
            <v xml:space="preserve">KITSAP CO-UNREGULATEDCOMMERCIAL RECYCLER2YDOCCE </v>
          </cell>
          <cell r="J3856" t="str">
            <v xml:space="preserve">R2YDOCCE </v>
          </cell>
          <cell r="K3856" t="str">
            <v>2YD OCC-EOW</v>
          </cell>
          <cell r="S3856">
            <v>0</v>
          </cell>
          <cell r="T3856">
            <v>0</v>
          </cell>
          <cell r="U3856">
            <v>0</v>
          </cell>
          <cell r="V3856">
            <v>0</v>
          </cell>
          <cell r="W3856">
            <v>0</v>
          </cell>
          <cell r="X3856">
            <v>0</v>
          </cell>
          <cell r="Y3856">
            <v>422.46</v>
          </cell>
          <cell r="Z3856">
            <v>0</v>
          </cell>
          <cell r="AA3856">
            <v>0</v>
          </cell>
          <cell r="AB3856">
            <v>0</v>
          </cell>
          <cell r="AC3856">
            <v>0</v>
          </cell>
          <cell r="AD3856">
            <v>0</v>
          </cell>
        </row>
        <row r="3857">
          <cell r="B3857" t="str">
            <v>KITSAP CO-UNREGULATEDCOMMERCIAL RECYCLER2YDOCCEX</v>
          </cell>
          <cell r="J3857" t="str">
            <v>R2YDOCCEX</v>
          </cell>
          <cell r="K3857" t="str">
            <v>2YD OCC-EXTRA CONTAINER</v>
          </cell>
          <cell r="S3857">
            <v>0</v>
          </cell>
          <cell r="T3857">
            <v>0</v>
          </cell>
          <cell r="U3857">
            <v>0</v>
          </cell>
          <cell r="V3857">
            <v>0</v>
          </cell>
          <cell r="W3857">
            <v>0</v>
          </cell>
          <cell r="X3857">
            <v>0</v>
          </cell>
          <cell r="Y3857">
            <v>186.99</v>
          </cell>
          <cell r="Z3857">
            <v>0</v>
          </cell>
          <cell r="AA3857">
            <v>0</v>
          </cell>
          <cell r="AB3857">
            <v>0</v>
          </cell>
          <cell r="AC3857">
            <v>0</v>
          </cell>
          <cell r="AD3857">
            <v>0</v>
          </cell>
        </row>
        <row r="3858">
          <cell r="B3858" t="str">
            <v>KITSAP CO-UNREGULATEDCOMMERCIAL RECYCLER2YDOCCM</v>
          </cell>
          <cell r="J3858" t="str">
            <v>R2YDOCCM</v>
          </cell>
          <cell r="K3858" t="str">
            <v>2YD OCC-MNTHLY</v>
          </cell>
          <cell r="S3858">
            <v>0</v>
          </cell>
          <cell r="T3858">
            <v>0</v>
          </cell>
          <cell r="U3858">
            <v>0</v>
          </cell>
          <cell r="V3858">
            <v>0</v>
          </cell>
          <cell r="W3858">
            <v>0</v>
          </cell>
          <cell r="X3858">
            <v>0</v>
          </cell>
          <cell r="Y3858">
            <v>252.56</v>
          </cell>
          <cell r="Z3858">
            <v>0</v>
          </cell>
          <cell r="AA3858">
            <v>0</v>
          </cell>
          <cell r="AB3858">
            <v>0</v>
          </cell>
          <cell r="AC3858">
            <v>0</v>
          </cell>
          <cell r="AD3858">
            <v>0</v>
          </cell>
        </row>
        <row r="3859">
          <cell r="B3859" t="str">
            <v>KITSAP CO-UNREGULATEDCOMMERCIAL RECYCLER2YDOCCW</v>
          </cell>
          <cell r="J3859" t="str">
            <v>R2YDOCCW</v>
          </cell>
          <cell r="K3859" t="str">
            <v>2YD OCC-WEEKLY</v>
          </cell>
          <cell r="S3859">
            <v>0</v>
          </cell>
          <cell r="T3859">
            <v>0</v>
          </cell>
          <cell r="U3859">
            <v>0</v>
          </cell>
          <cell r="V3859">
            <v>0</v>
          </cell>
          <cell r="W3859">
            <v>0</v>
          </cell>
          <cell r="X3859">
            <v>0</v>
          </cell>
          <cell r="Y3859">
            <v>1550.34</v>
          </cell>
          <cell r="Z3859">
            <v>0</v>
          </cell>
          <cell r="AA3859">
            <v>0</v>
          </cell>
          <cell r="AB3859">
            <v>0</v>
          </cell>
          <cell r="AC3859">
            <v>0</v>
          </cell>
          <cell r="AD3859">
            <v>0</v>
          </cell>
        </row>
        <row r="3860">
          <cell r="B3860" t="str">
            <v>KITSAP CO-UNREGULATEDCOMMERCIAL RECYCLERECYCLERMA</v>
          </cell>
          <cell r="J3860" t="str">
            <v>RECYCLERMA</v>
          </cell>
          <cell r="K3860" t="str">
            <v>VALUE OF RECYCLEABLES</v>
          </cell>
          <cell r="S3860">
            <v>0</v>
          </cell>
          <cell r="T3860">
            <v>0</v>
          </cell>
          <cell r="U3860">
            <v>0</v>
          </cell>
          <cell r="V3860">
            <v>0</v>
          </cell>
          <cell r="W3860">
            <v>0</v>
          </cell>
          <cell r="X3860">
            <v>0</v>
          </cell>
          <cell r="Y3860">
            <v>-0.41</v>
          </cell>
          <cell r="Z3860">
            <v>0</v>
          </cell>
          <cell r="AA3860">
            <v>0</v>
          </cell>
          <cell r="AB3860">
            <v>0</v>
          </cell>
          <cell r="AC3860">
            <v>0</v>
          </cell>
          <cell r="AD3860">
            <v>0</v>
          </cell>
        </row>
        <row r="3861">
          <cell r="B3861" t="str">
            <v>KITSAP CO-UNREGULATEDCOMMERCIAL RECYCLERECYCRMA</v>
          </cell>
          <cell r="J3861" t="str">
            <v>RECYCRMA</v>
          </cell>
          <cell r="K3861" t="str">
            <v>RECYCLE MONTHLY ARREARS</v>
          </cell>
          <cell r="S3861">
            <v>0</v>
          </cell>
          <cell r="T3861">
            <v>0</v>
          </cell>
          <cell r="U3861">
            <v>0</v>
          </cell>
          <cell r="V3861">
            <v>0</v>
          </cell>
          <cell r="W3861">
            <v>0</v>
          </cell>
          <cell r="X3861">
            <v>0</v>
          </cell>
          <cell r="Y3861">
            <v>8.82</v>
          </cell>
          <cell r="Z3861">
            <v>0</v>
          </cell>
          <cell r="AA3861">
            <v>0</v>
          </cell>
          <cell r="AB3861">
            <v>0</v>
          </cell>
          <cell r="AC3861">
            <v>0</v>
          </cell>
          <cell r="AD3861">
            <v>0</v>
          </cell>
        </row>
        <row r="3862">
          <cell r="B3862" t="str">
            <v>KITSAP CO-UNREGULATEDCOMMERCIAL RECYCLERECYLOCK</v>
          </cell>
          <cell r="J3862" t="str">
            <v>RECYLOCK</v>
          </cell>
          <cell r="K3862" t="str">
            <v>LOCK/UNLOCK RECYCLING</v>
          </cell>
          <cell r="S3862">
            <v>0</v>
          </cell>
          <cell r="T3862">
            <v>0</v>
          </cell>
          <cell r="U3862">
            <v>0</v>
          </cell>
          <cell r="V3862">
            <v>0</v>
          </cell>
          <cell r="W3862">
            <v>0</v>
          </cell>
          <cell r="X3862">
            <v>0</v>
          </cell>
          <cell r="Y3862">
            <v>43.01</v>
          </cell>
          <cell r="Z3862">
            <v>0</v>
          </cell>
          <cell r="AA3862">
            <v>0</v>
          </cell>
          <cell r="AB3862">
            <v>0</v>
          </cell>
          <cell r="AC3862">
            <v>0</v>
          </cell>
          <cell r="AD3862">
            <v>0</v>
          </cell>
        </row>
        <row r="3863">
          <cell r="B3863" t="str">
            <v>KITSAP CO-UNREGULATEDCOMMERCIAL RECYCLE96CRCOGOC</v>
          </cell>
          <cell r="J3863" t="str">
            <v>96CRCOGOC</v>
          </cell>
          <cell r="K3863" t="str">
            <v>96 COMMINGLE WGON CALL</v>
          </cell>
          <cell r="S3863">
            <v>0</v>
          </cell>
          <cell r="T3863">
            <v>0</v>
          </cell>
          <cell r="U3863">
            <v>0</v>
          </cell>
          <cell r="V3863">
            <v>0</v>
          </cell>
          <cell r="W3863">
            <v>0</v>
          </cell>
          <cell r="X3863">
            <v>0</v>
          </cell>
          <cell r="Y3863">
            <v>66.680000000000007</v>
          </cell>
          <cell r="Z3863">
            <v>0</v>
          </cell>
          <cell r="AA3863">
            <v>0</v>
          </cell>
          <cell r="AB3863">
            <v>0</v>
          </cell>
          <cell r="AC3863">
            <v>0</v>
          </cell>
          <cell r="AD3863">
            <v>0</v>
          </cell>
        </row>
        <row r="3864">
          <cell r="B3864" t="str">
            <v>KITSAP CO-UNREGULATEDCOMMERCIAL RECYCLE96CRCONGOC</v>
          </cell>
          <cell r="J3864" t="str">
            <v>96CRCONGOC</v>
          </cell>
          <cell r="K3864" t="str">
            <v>96 COMMINGLE NGON CALL</v>
          </cell>
          <cell r="S3864">
            <v>0</v>
          </cell>
          <cell r="T3864">
            <v>0</v>
          </cell>
          <cell r="U3864">
            <v>0</v>
          </cell>
          <cell r="V3864">
            <v>0</v>
          </cell>
          <cell r="W3864">
            <v>0</v>
          </cell>
          <cell r="X3864">
            <v>0</v>
          </cell>
          <cell r="Y3864">
            <v>66.680000000000007</v>
          </cell>
          <cell r="Z3864">
            <v>0</v>
          </cell>
          <cell r="AA3864">
            <v>0</v>
          </cell>
          <cell r="AB3864">
            <v>0</v>
          </cell>
          <cell r="AC3864">
            <v>0</v>
          </cell>
          <cell r="AD3864">
            <v>0</v>
          </cell>
        </row>
        <row r="3865">
          <cell r="B3865" t="str">
            <v>KITSAP CO-UNREGULATEDCOMMERCIAL RECYCLECDELOCC</v>
          </cell>
          <cell r="J3865" t="str">
            <v>CDELOCC</v>
          </cell>
          <cell r="K3865" t="str">
            <v>CARDBOARD DELIVERY</v>
          </cell>
          <cell r="S3865">
            <v>0</v>
          </cell>
          <cell r="T3865">
            <v>0</v>
          </cell>
          <cell r="U3865">
            <v>0</v>
          </cell>
          <cell r="V3865">
            <v>0</v>
          </cell>
          <cell r="W3865">
            <v>0</v>
          </cell>
          <cell r="X3865">
            <v>0</v>
          </cell>
          <cell r="Y3865">
            <v>54</v>
          </cell>
          <cell r="Z3865">
            <v>0</v>
          </cell>
          <cell r="AA3865">
            <v>0</v>
          </cell>
          <cell r="AB3865">
            <v>0</v>
          </cell>
          <cell r="AC3865">
            <v>0</v>
          </cell>
          <cell r="AD3865">
            <v>0</v>
          </cell>
        </row>
        <row r="3866">
          <cell r="B3866" t="str">
            <v>KITSAP CO-UNREGULATEDCOMMERCIAL RECYCLEDEL-REC</v>
          </cell>
          <cell r="J3866" t="str">
            <v>DEL-REC</v>
          </cell>
          <cell r="K3866" t="str">
            <v>DELIVER RECYCLE BIN</v>
          </cell>
          <cell r="S3866">
            <v>0</v>
          </cell>
          <cell r="T3866">
            <v>0</v>
          </cell>
          <cell r="U3866">
            <v>0</v>
          </cell>
          <cell r="V3866">
            <v>0</v>
          </cell>
          <cell r="W3866">
            <v>0</v>
          </cell>
          <cell r="X3866">
            <v>0</v>
          </cell>
          <cell r="Y3866">
            <v>10</v>
          </cell>
          <cell r="Z3866">
            <v>0</v>
          </cell>
          <cell r="AA3866">
            <v>0</v>
          </cell>
          <cell r="AB3866">
            <v>0</v>
          </cell>
          <cell r="AC3866">
            <v>0</v>
          </cell>
          <cell r="AD3866">
            <v>0</v>
          </cell>
        </row>
        <row r="3867">
          <cell r="B3867" t="str">
            <v>KITSAP CO-UNREGULATEDCOMMERCIAL RECYCLERECYLOCK</v>
          </cell>
          <cell r="J3867" t="str">
            <v>RECYLOCK</v>
          </cell>
          <cell r="K3867" t="str">
            <v>LOCK/UNLOCK RECYCLING</v>
          </cell>
          <cell r="S3867">
            <v>0</v>
          </cell>
          <cell r="T3867">
            <v>0</v>
          </cell>
          <cell r="U3867">
            <v>0</v>
          </cell>
          <cell r="V3867">
            <v>0</v>
          </cell>
          <cell r="W3867">
            <v>0</v>
          </cell>
          <cell r="X3867">
            <v>0</v>
          </cell>
          <cell r="Y3867">
            <v>5.0599999999999996</v>
          </cell>
          <cell r="Z3867">
            <v>0</v>
          </cell>
          <cell r="AA3867">
            <v>0</v>
          </cell>
          <cell r="AB3867">
            <v>0</v>
          </cell>
          <cell r="AC3867">
            <v>0</v>
          </cell>
          <cell r="AD3867">
            <v>0</v>
          </cell>
        </row>
        <row r="3868">
          <cell r="B3868" t="str">
            <v>KITSAP CO-UNREGULATEDCOMMERCIAL RECYCLEROLLOUTOCC</v>
          </cell>
          <cell r="J3868" t="str">
            <v>ROLLOUTOCC</v>
          </cell>
          <cell r="K3868" t="str">
            <v>ROLL OUT FEE - RECYCLE</v>
          </cell>
          <cell r="S3868">
            <v>0</v>
          </cell>
          <cell r="T3868">
            <v>0</v>
          </cell>
          <cell r="U3868">
            <v>0</v>
          </cell>
          <cell r="V3868">
            <v>0</v>
          </cell>
          <cell r="W3868">
            <v>0</v>
          </cell>
          <cell r="X3868">
            <v>0</v>
          </cell>
          <cell r="Y3868">
            <v>82.8</v>
          </cell>
          <cell r="Z3868">
            <v>0</v>
          </cell>
          <cell r="AA3868">
            <v>0</v>
          </cell>
          <cell r="AB3868">
            <v>0</v>
          </cell>
          <cell r="AC3868">
            <v>0</v>
          </cell>
          <cell r="AD3868">
            <v>0</v>
          </cell>
        </row>
        <row r="3869">
          <cell r="B3869" t="str">
            <v>KITSAP CO-UNREGULATEDCOMMERCIAL RECYCLEWLKNRECY</v>
          </cell>
          <cell r="J3869" t="str">
            <v>WLKNRECY</v>
          </cell>
          <cell r="K3869" t="str">
            <v>WALK IN RECYCLE</v>
          </cell>
          <cell r="S3869">
            <v>0</v>
          </cell>
          <cell r="T3869">
            <v>0</v>
          </cell>
          <cell r="U3869">
            <v>0</v>
          </cell>
          <cell r="V3869">
            <v>0</v>
          </cell>
          <cell r="W3869">
            <v>0</v>
          </cell>
          <cell r="X3869">
            <v>0</v>
          </cell>
          <cell r="Y3869">
            <v>114.38</v>
          </cell>
          <cell r="Z3869">
            <v>0</v>
          </cell>
          <cell r="AA3869">
            <v>0</v>
          </cell>
          <cell r="AB3869">
            <v>0</v>
          </cell>
          <cell r="AC3869">
            <v>0</v>
          </cell>
          <cell r="AD3869">
            <v>0</v>
          </cell>
        </row>
        <row r="3870">
          <cell r="B3870" t="str">
            <v>KITSAP CO-UNREGULATEDPAYMENTSCC-KOL</v>
          </cell>
          <cell r="J3870" t="str">
            <v>CC-KOL</v>
          </cell>
          <cell r="K3870" t="str">
            <v>ONLINE PAYMENT-CC</v>
          </cell>
          <cell r="S3870">
            <v>0</v>
          </cell>
          <cell r="T3870">
            <v>0</v>
          </cell>
          <cell r="U3870">
            <v>0</v>
          </cell>
          <cell r="V3870">
            <v>0</v>
          </cell>
          <cell r="W3870">
            <v>0</v>
          </cell>
          <cell r="X3870">
            <v>0</v>
          </cell>
          <cell r="Y3870">
            <v>-1163.93</v>
          </cell>
          <cell r="Z3870">
            <v>0</v>
          </cell>
          <cell r="AA3870">
            <v>0</v>
          </cell>
          <cell r="AB3870">
            <v>0</v>
          </cell>
          <cell r="AC3870">
            <v>0</v>
          </cell>
          <cell r="AD3870">
            <v>0</v>
          </cell>
        </row>
        <row r="3871">
          <cell r="B3871" t="str">
            <v>KITSAP CO-UNREGULATEDPAYMENTSPAY</v>
          </cell>
          <cell r="J3871" t="str">
            <v>PAY</v>
          </cell>
          <cell r="K3871" t="str">
            <v>PAYMENT-THANK YOU!</v>
          </cell>
          <cell r="S3871">
            <v>0</v>
          </cell>
          <cell r="T3871">
            <v>0</v>
          </cell>
          <cell r="U3871">
            <v>0</v>
          </cell>
          <cell r="V3871">
            <v>0</v>
          </cell>
          <cell r="W3871">
            <v>0</v>
          </cell>
          <cell r="X3871">
            <v>0</v>
          </cell>
          <cell r="Y3871">
            <v>-856.35</v>
          </cell>
          <cell r="Z3871">
            <v>0</v>
          </cell>
          <cell r="AA3871">
            <v>0</v>
          </cell>
          <cell r="AB3871">
            <v>0</v>
          </cell>
          <cell r="AC3871">
            <v>0</v>
          </cell>
          <cell r="AD3871">
            <v>0</v>
          </cell>
        </row>
        <row r="3872">
          <cell r="B3872" t="str">
            <v>KITSAP CO-UNREGULATEDPAYMENTSPAY-CFREE</v>
          </cell>
          <cell r="J3872" t="str">
            <v>PAY-CFREE</v>
          </cell>
          <cell r="K3872" t="str">
            <v>PAYMENT-THANK YOU</v>
          </cell>
          <cell r="S3872">
            <v>0</v>
          </cell>
          <cell r="T3872">
            <v>0</v>
          </cell>
          <cell r="U3872">
            <v>0</v>
          </cell>
          <cell r="V3872">
            <v>0</v>
          </cell>
          <cell r="W3872">
            <v>0</v>
          </cell>
          <cell r="X3872">
            <v>0</v>
          </cell>
          <cell r="Y3872">
            <v>-198.45</v>
          </cell>
          <cell r="Z3872">
            <v>0</v>
          </cell>
          <cell r="AA3872">
            <v>0</v>
          </cell>
          <cell r="AB3872">
            <v>0</v>
          </cell>
          <cell r="AC3872">
            <v>0</v>
          </cell>
          <cell r="AD3872">
            <v>0</v>
          </cell>
        </row>
        <row r="3873">
          <cell r="B3873" t="str">
            <v>KITSAP CO-UNREGULATEDPAYMENTSPAY-KOL</v>
          </cell>
          <cell r="J3873" t="str">
            <v>PAY-KOL</v>
          </cell>
          <cell r="K3873" t="str">
            <v>PAYMENT-THANK YOU - OL</v>
          </cell>
          <cell r="S3873">
            <v>0</v>
          </cell>
          <cell r="T3873">
            <v>0</v>
          </cell>
          <cell r="U3873">
            <v>0</v>
          </cell>
          <cell r="V3873">
            <v>0</v>
          </cell>
          <cell r="W3873">
            <v>0</v>
          </cell>
          <cell r="X3873">
            <v>0</v>
          </cell>
          <cell r="Y3873">
            <v>-853.36</v>
          </cell>
          <cell r="Z3873">
            <v>0</v>
          </cell>
          <cell r="AA3873">
            <v>0</v>
          </cell>
          <cell r="AB3873">
            <v>0</v>
          </cell>
          <cell r="AC3873">
            <v>0</v>
          </cell>
          <cell r="AD3873">
            <v>0</v>
          </cell>
        </row>
        <row r="3874">
          <cell r="B3874" t="str">
            <v>KITSAP CO-UNREGULATEDPAYMENTSPAY-OAK</v>
          </cell>
          <cell r="J3874" t="str">
            <v>PAY-OAK</v>
          </cell>
          <cell r="K3874" t="str">
            <v>OAKLEAF PAYMENT</v>
          </cell>
          <cell r="S3874">
            <v>0</v>
          </cell>
          <cell r="T3874">
            <v>0</v>
          </cell>
          <cell r="U3874">
            <v>0</v>
          </cell>
          <cell r="V3874">
            <v>0</v>
          </cell>
          <cell r="W3874">
            <v>0</v>
          </cell>
          <cell r="X3874">
            <v>0</v>
          </cell>
          <cell r="Y3874">
            <v>-409.93</v>
          </cell>
          <cell r="Z3874">
            <v>0</v>
          </cell>
          <cell r="AA3874">
            <v>0</v>
          </cell>
          <cell r="AB3874">
            <v>0</v>
          </cell>
          <cell r="AC3874">
            <v>0</v>
          </cell>
          <cell r="AD3874">
            <v>0</v>
          </cell>
        </row>
        <row r="3875">
          <cell r="B3875" t="str">
            <v>KITSAP CO-UNREGULATEDPAYMENTSPAY-RPPS</v>
          </cell>
          <cell r="J3875" t="str">
            <v>PAY-RPPS</v>
          </cell>
          <cell r="K3875" t="str">
            <v>RPSS PAYMENT</v>
          </cell>
          <cell r="S3875">
            <v>0</v>
          </cell>
          <cell r="T3875">
            <v>0</v>
          </cell>
          <cell r="U3875">
            <v>0</v>
          </cell>
          <cell r="V3875">
            <v>0</v>
          </cell>
          <cell r="W3875">
            <v>0</v>
          </cell>
          <cell r="X3875">
            <v>0</v>
          </cell>
          <cell r="Y3875">
            <v>-112.87</v>
          </cell>
          <cell r="Z3875">
            <v>0</v>
          </cell>
          <cell r="AA3875">
            <v>0</v>
          </cell>
          <cell r="AB3875">
            <v>0</v>
          </cell>
          <cell r="AC3875">
            <v>0</v>
          </cell>
          <cell r="AD3875">
            <v>0</v>
          </cell>
        </row>
        <row r="3876">
          <cell r="B3876" t="str">
            <v>KITSAP CO-UNREGULATEDPAYMENTSPAYL</v>
          </cell>
          <cell r="J3876" t="str">
            <v>PAYL</v>
          </cell>
          <cell r="K3876" t="str">
            <v>PAYMENT-THANK YOU!</v>
          </cell>
          <cell r="S3876">
            <v>0</v>
          </cell>
          <cell r="T3876">
            <v>0</v>
          </cell>
          <cell r="U3876">
            <v>0</v>
          </cell>
          <cell r="V3876">
            <v>0</v>
          </cell>
          <cell r="W3876">
            <v>0</v>
          </cell>
          <cell r="X3876">
            <v>0</v>
          </cell>
          <cell r="Y3876">
            <v>-1818.4</v>
          </cell>
          <cell r="Z3876">
            <v>0</v>
          </cell>
          <cell r="AA3876">
            <v>0</v>
          </cell>
          <cell r="AB3876">
            <v>0</v>
          </cell>
          <cell r="AC3876">
            <v>0</v>
          </cell>
          <cell r="AD3876">
            <v>0</v>
          </cell>
        </row>
        <row r="3877">
          <cell r="B3877" t="str">
            <v>KITSAP CO-UNREGULATEDROLLOFFROLIDRECY</v>
          </cell>
          <cell r="J3877" t="str">
            <v>ROLIDRECY</v>
          </cell>
          <cell r="K3877" t="str">
            <v>ROLL OFF LID-RECYCLE</v>
          </cell>
          <cell r="S3877">
            <v>0</v>
          </cell>
          <cell r="T3877">
            <v>0</v>
          </cell>
          <cell r="U3877">
            <v>0</v>
          </cell>
          <cell r="V3877">
            <v>0</v>
          </cell>
          <cell r="W3877">
            <v>0</v>
          </cell>
          <cell r="X3877">
            <v>0</v>
          </cell>
          <cell r="Y3877">
            <v>14.56</v>
          </cell>
          <cell r="Z3877">
            <v>0</v>
          </cell>
          <cell r="AA3877">
            <v>0</v>
          </cell>
          <cell r="AB3877">
            <v>0</v>
          </cell>
          <cell r="AC3877">
            <v>0</v>
          </cell>
          <cell r="AD3877">
            <v>0</v>
          </cell>
        </row>
        <row r="3878">
          <cell r="B3878" t="str">
            <v>KITSAP CO-UNREGULATEDROLLOFFRORENT20DRECY</v>
          </cell>
          <cell r="J3878" t="str">
            <v>RORENT20DRECY</v>
          </cell>
          <cell r="K3878" t="str">
            <v>ROLL OFF RENT DAILY-RECYL</v>
          </cell>
          <cell r="S3878">
            <v>0</v>
          </cell>
          <cell r="T3878">
            <v>0</v>
          </cell>
          <cell r="U3878">
            <v>0</v>
          </cell>
          <cell r="V3878">
            <v>0</v>
          </cell>
          <cell r="W3878">
            <v>0</v>
          </cell>
          <cell r="X3878">
            <v>0</v>
          </cell>
          <cell r="Y3878">
            <v>360.6</v>
          </cell>
          <cell r="Z3878">
            <v>0</v>
          </cell>
          <cell r="AA3878">
            <v>0</v>
          </cell>
          <cell r="AB3878">
            <v>0</v>
          </cell>
          <cell r="AC3878">
            <v>0</v>
          </cell>
          <cell r="AD3878">
            <v>0</v>
          </cell>
        </row>
        <row r="3879">
          <cell r="B3879" t="str">
            <v>KITSAP CO-UNREGULATEDROLLOFFRECYHAUL</v>
          </cell>
          <cell r="J3879" t="str">
            <v>RECYHAUL</v>
          </cell>
          <cell r="K3879" t="str">
            <v>ROLL OFF RECYCLE HAUL</v>
          </cell>
          <cell r="S3879">
            <v>0</v>
          </cell>
          <cell r="T3879">
            <v>0</v>
          </cell>
          <cell r="U3879">
            <v>0</v>
          </cell>
          <cell r="V3879">
            <v>0</v>
          </cell>
          <cell r="W3879">
            <v>0</v>
          </cell>
          <cell r="X3879">
            <v>0</v>
          </cell>
          <cell r="Y3879">
            <v>194.96</v>
          </cell>
          <cell r="Z3879">
            <v>0</v>
          </cell>
          <cell r="AA3879">
            <v>0</v>
          </cell>
          <cell r="AB3879">
            <v>0</v>
          </cell>
          <cell r="AC3879">
            <v>0</v>
          </cell>
          <cell r="AD3879">
            <v>0</v>
          </cell>
        </row>
        <row r="3880">
          <cell r="B3880" t="str">
            <v>KITSAP CO-UNREGULATEDROLLOFFRORENT20DRECY</v>
          </cell>
          <cell r="J3880" t="str">
            <v>RORENT20DRECY</v>
          </cell>
          <cell r="K3880" t="str">
            <v>ROLL OFF RENT DAILY-RECYL</v>
          </cell>
          <cell r="S3880">
            <v>0</v>
          </cell>
          <cell r="T3880">
            <v>0</v>
          </cell>
          <cell r="U3880">
            <v>0</v>
          </cell>
          <cell r="V3880">
            <v>0</v>
          </cell>
          <cell r="W3880">
            <v>0</v>
          </cell>
          <cell r="X3880">
            <v>0</v>
          </cell>
          <cell r="Y3880">
            <v>78.13</v>
          </cell>
          <cell r="Z3880">
            <v>0</v>
          </cell>
          <cell r="AA3880">
            <v>0</v>
          </cell>
          <cell r="AB3880">
            <v>0</v>
          </cell>
          <cell r="AC3880">
            <v>0</v>
          </cell>
          <cell r="AD3880">
            <v>0</v>
          </cell>
        </row>
        <row r="3881">
          <cell r="B3881" t="str">
            <v>KITSAP CO-UNREGULATEDSURCFUEL-COM MASON</v>
          </cell>
          <cell r="J3881" t="str">
            <v>FUEL-COM MASON</v>
          </cell>
          <cell r="K3881" t="str">
            <v>FUEL &amp; MATERIAL SURCHARGE</v>
          </cell>
          <cell r="S3881">
            <v>0</v>
          </cell>
          <cell r="T3881">
            <v>0</v>
          </cell>
          <cell r="U3881">
            <v>0</v>
          </cell>
          <cell r="V3881">
            <v>0</v>
          </cell>
          <cell r="W3881">
            <v>0</v>
          </cell>
          <cell r="X3881">
            <v>0</v>
          </cell>
          <cell r="Y3881">
            <v>0</v>
          </cell>
          <cell r="Z3881">
            <v>0</v>
          </cell>
          <cell r="AA3881">
            <v>0</v>
          </cell>
          <cell r="AB3881">
            <v>0</v>
          </cell>
          <cell r="AC3881">
            <v>0</v>
          </cell>
          <cell r="AD3881">
            <v>0</v>
          </cell>
        </row>
        <row r="3882">
          <cell r="B3882" t="str">
            <v>KITSAP CO-UNREGULATEDSURCFUEL-RECY MASON</v>
          </cell>
          <cell r="J3882" t="str">
            <v>FUEL-RECY MASON</v>
          </cell>
          <cell r="K3882" t="str">
            <v>FUEL &amp; MATERIAL SURCHARGE</v>
          </cell>
          <cell r="S3882">
            <v>0</v>
          </cell>
          <cell r="T3882">
            <v>0</v>
          </cell>
          <cell r="U3882">
            <v>0</v>
          </cell>
          <cell r="V3882">
            <v>0</v>
          </cell>
          <cell r="W3882">
            <v>0</v>
          </cell>
          <cell r="X3882">
            <v>0</v>
          </cell>
          <cell r="Y3882">
            <v>0</v>
          </cell>
          <cell r="Z3882">
            <v>0</v>
          </cell>
          <cell r="AA3882">
            <v>0</v>
          </cell>
          <cell r="AB3882">
            <v>0</v>
          </cell>
          <cell r="AC3882">
            <v>0</v>
          </cell>
          <cell r="AD3882">
            <v>0</v>
          </cell>
        </row>
        <row r="3883">
          <cell r="B3883" t="str">
            <v>KITSAP CO-UNREGULATEDSURCFUEL-RECY MASON</v>
          </cell>
          <cell r="J3883" t="str">
            <v>FUEL-RECY MASON</v>
          </cell>
          <cell r="K3883" t="str">
            <v>FUEL &amp; MATERIAL SURCHARGE</v>
          </cell>
          <cell r="S3883">
            <v>0</v>
          </cell>
          <cell r="T3883">
            <v>0</v>
          </cell>
          <cell r="U3883">
            <v>0</v>
          </cell>
          <cell r="V3883">
            <v>0</v>
          </cell>
          <cell r="W3883">
            <v>0</v>
          </cell>
          <cell r="X3883">
            <v>0</v>
          </cell>
          <cell r="Y3883">
            <v>0</v>
          </cell>
          <cell r="Z3883">
            <v>0</v>
          </cell>
          <cell r="AA3883">
            <v>0</v>
          </cell>
          <cell r="AB3883">
            <v>0</v>
          </cell>
          <cell r="AC3883">
            <v>0</v>
          </cell>
          <cell r="AD3883">
            <v>0</v>
          </cell>
        </row>
        <row r="3884">
          <cell r="B3884" t="str">
            <v>KITSAP CO-UNREGULATEDSURCFUEL-RECY MASON</v>
          </cell>
          <cell r="J3884" t="str">
            <v>FUEL-RECY MASON</v>
          </cell>
          <cell r="K3884" t="str">
            <v>FUEL &amp; MATERIAL SURCHARGE</v>
          </cell>
          <cell r="S3884">
            <v>0</v>
          </cell>
          <cell r="T3884">
            <v>0</v>
          </cell>
          <cell r="U3884">
            <v>0</v>
          </cell>
          <cell r="V3884">
            <v>0</v>
          </cell>
          <cell r="W3884">
            <v>0</v>
          </cell>
          <cell r="X3884">
            <v>0</v>
          </cell>
          <cell r="Y3884">
            <v>0</v>
          </cell>
          <cell r="Z3884">
            <v>0</v>
          </cell>
          <cell r="AA3884">
            <v>0</v>
          </cell>
          <cell r="AB3884">
            <v>0</v>
          </cell>
          <cell r="AC3884">
            <v>0</v>
          </cell>
          <cell r="AD3884">
            <v>0</v>
          </cell>
        </row>
        <row r="3885">
          <cell r="B3885" t="str">
            <v>KITSAP CO-UNREGULATEDTAXESREF</v>
          </cell>
          <cell r="J3885" t="str">
            <v>REF</v>
          </cell>
          <cell r="K3885" t="str">
            <v>3.6% WA Refuse Tax</v>
          </cell>
          <cell r="S3885">
            <v>0</v>
          </cell>
          <cell r="T3885">
            <v>0</v>
          </cell>
          <cell r="U3885">
            <v>0</v>
          </cell>
          <cell r="V3885">
            <v>0</v>
          </cell>
          <cell r="W3885">
            <v>0</v>
          </cell>
          <cell r="X3885">
            <v>0</v>
          </cell>
          <cell r="Y3885">
            <v>0.26</v>
          </cell>
          <cell r="Z3885">
            <v>0</v>
          </cell>
          <cell r="AA3885">
            <v>0</v>
          </cell>
          <cell r="AB3885">
            <v>0</v>
          </cell>
          <cell r="AC3885">
            <v>0</v>
          </cell>
          <cell r="AD3885">
            <v>0</v>
          </cell>
        </row>
        <row r="3886">
          <cell r="B3886" t="str">
            <v>KITSAP CO-UNREGULATEDTAXESSALES TAX</v>
          </cell>
          <cell r="J3886" t="str">
            <v>SALES TAX</v>
          </cell>
          <cell r="K3886" t="str">
            <v>8.5% Sales Tax</v>
          </cell>
          <cell r="S3886">
            <v>0</v>
          </cell>
          <cell r="T3886">
            <v>0</v>
          </cell>
          <cell r="U3886">
            <v>0</v>
          </cell>
          <cell r="V3886">
            <v>0</v>
          </cell>
          <cell r="W3886">
            <v>0</v>
          </cell>
          <cell r="X3886">
            <v>0</v>
          </cell>
          <cell r="Y3886">
            <v>4.5999999999999996</v>
          </cell>
          <cell r="Z3886">
            <v>0</v>
          </cell>
          <cell r="AA3886">
            <v>0</v>
          </cell>
          <cell r="AB3886">
            <v>0</v>
          </cell>
          <cell r="AC3886">
            <v>0</v>
          </cell>
          <cell r="AD3886">
            <v>0</v>
          </cell>
        </row>
        <row r="3887">
          <cell r="B3887" t="str">
            <v>KITSAP CO-UNREGULATEDTAXESSALES TAX</v>
          </cell>
          <cell r="J3887" t="str">
            <v>SALES TAX</v>
          </cell>
          <cell r="K3887" t="str">
            <v>8.5% Sales Tax</v>
          </cell>
          <cell r="S3887">
            <v>0</v>
          </cell>
          <cell r="T3887">
            <v>0</v>
          </cell>
          <cell r="U3887">
            <v>0</v>
          </cell>
          <cell r="V3887">
            <v>0</v>
          </cell>
          <cell r="W3887">
            <v>0</v>
          </cell>
          <cell r="X3887">
            <v>0</v>
          </cell>
          <cell r="Y3887">
            <v>37.299999999999997</v>
          </cell>
          <cell r="Z3887">
            <v>0</v>
          </cell>
          <cell r="AA3887">
            <v>0</v>
          </cell>
          <cell r="AB3887">
            <v>0</v>
          </cell>
          <cell r="AC3887">
            <v>0</v>
          </cell>
          <cell r="AD3887">
            <v>0</v>
          </cell>
        </row>
        <row r="3888">
          <cell r="B3888" t="str">
            <v>MASON CO-REGULATEDACCOUNTING ADJUSTMENTSFINCHG</v>
          </cell>
          <cell r="J3888" t="str">
            <v>FINCHG</v>
          </cell>
          <cell r="K3888" t="str">
            <v>LATE FEE</v>
          </cell>
          <cell r="S3888">
            <v>0</v>
          </cell>
          <cell r="T3888">
            <v>0</v>
          </cell>
          <cell r="U3888">
            <v>0</v>
          </cell>
          <cell r="V3888">
            <v>0</v>
          </cell>
          <cell r="W3888">
            <v>0</v>
          </cell>
          <cell r="X3888">
            <v>0</v>
          </cell>
          <cell r="Y3888">
            <v>389.75</v>
          </cell>
          <cell r="Z3888">
            <v>0</v>
          </cell>
          <cell r="AA3888">
            <v>0</v>
          </cell>
          <cell r="AB3888">
            <v>0</v>
          </cell>
          <cell r="AC3888">
            <v>0</v>
          </cell>
          <cell r="AD3888">
            <v>0</v>
          </cell>
        </row>
        <row r="3889">
          <cell r="B3889" t="str">
            <v xml:space="preserve">MASON CO-REGULATEDACCOUNTING ADJUSTMENTSBD </v>
          </cell>
          <cell r="J3889" t="str">
            <v xml:space="preserve">BD </v>
          </cell>
          <cell r="K3889" t="str">
            <v>W\O BAD DEBT</v>
          </cell>
          <cell r="S3889">
            <v>0</v>
          </cell>
          <cell r="T3889">
            <v>0</v>
          </cell>
          <cell r="U3889">
            <v>0</v>
          </cell>
          <cell r="V3889">
            <v>0</v>
          </cell>
          <cell r="W3889">
            <v>0</v>
          </cell>
          <cell r="X3889">
            <v>0</v>
          </cell>
          <cell r="Y3889">
            <v>-2474.25</v>
          </cell>
          <cell r="Z3889">
            <v>0</v>
          </cell>
          <cell r="AA3889">
            <v>0</v>
          </cell>
          <cell r="AB3889">
            <v>0</v>
          </cell>
          <cell r="AC3889">
            <v>0</v>
          </cell>
          <cell r="AD3889">
            <v>0</v>
          </cell>
        </row>
        <row r="3890">
          <cell r="B3890" t="str">
            <v>MASON CO-REGULATEDACCOUNTING ADJUSTMENTSBDR</v>
          </cell>
          <cell r="J3890" t="str">
            <v>BDR</v>
          </cell>
          <cell r="K3890" t="str">
            <v>BAD DEBT RECOVERY</v>
          </cell>
          <cell r="S3890">
            <v>0</v>
          </cell>
          <cell r="T3890">
            <v>0</v>
          </cell>
          <cell r="U3890">
            <v>0</v>
          </cell>
          <cell r="V3890">
            <v>0</v>
          </cell>
          <cell r="W3890">
            <v>0</v>
          </cell>
          <cell r="X3890">
            <v>0</v>
          </cell>
          <cell r="Y3890">
            <v>291.67</v>
          </cell>
          <cell r="Z3890">
            <v>0</v>
          </cell>
          <cell r="AA3890">
            <v>0</v>
          </cell>
          <cell r="AB3890">
            <v>0</v>
          </cell>
          <cell r="AC3890">
            <v>0</v>
          </cell>
          <cell r="AD3890">
            <v>0</v>
          </cell>
        </row>
        <row r="3891">
          <cell r="B3891" t="str">
            <v>MASON CO-REGULATEDACCOUNTING ADJUSTMENTSFINCHG</v>
          </cell>
          <cell r="J3891" t="str">
            <v>FINCHG</v>
          </cell>
          <cell r="K3891" t="str">
            <v>LATE FEE</v>
          </cell>
          <cell r="S3891">
            <v>0</v>
          </cell>
          <cell r="T3891">
            <v>0</v>
          </cell>
          <cell r="U3891">
            <v>0</v>
          </cell>
          <cell r="V3891">
            <v>0</v>
          </cell>
          <cell r="W3891">
            <v>0</v>
          </cell>
          <cell r="X3891">
            <v>0</v>
          </cell>
          <cell r="Y3891">
            <v>-1</v>
          </cell>
          <cell r="Z3891">
            <v>0</v>
          </cell>
          <cell r="AA3891">
            <v>0</v>
          </cell>
          <cell r="AB3891">
            <v>0</v>
          </cell>
          <cell r="AC3891">
            <v>0</v>
          </cell>
          <cell r="AD3891">
            <v>0</v>
          </cell>
        </row>
        <row r="3892">
          <cell r="B3892" t="str">
            <v>MASON CO-REGULATEDACCOUNTING ADJUSTMENTSMM</v>
          </cell>
          <cell r="J3892" t="str">
            <v>MM</v>
          </cell>
          <cell r="K3892" t="str">
            <v>MOVE MONEY</v>
          </cell>
          <cell r="S3892">
            <v>0</v>
          </cell>
          <cell r="T3892">
            <v>0</v>
          </cell>
          <cell r="U3892">
            <v>0</v>
          </cell>
          <cell r="V3892">
            <v>0</v>
          </cell>
          <cell r="W3892">
            <v>0</v>
          </cell>
          <cell r="X3892">
            <v>0</v>
          </cell>
          <cell r="Y3892">
            <v>-179.94</v>
          </cell>
          <cell r="Z3892">
            <v>0</v>
          </cell>
          <cell r="AA3892">
            <v>0</v>
          </cell>
          <cell r="AB3892">
            <v>0</v>
          </cell>
          <cell r="AC3892">
            <v>0</v>
          </cell>
          <cell r="AD3892">
            <v>0</v>
          </cell>
        </row>
        <row r="3893">
          <cell r="B3893" t="str">
            <v>MASON CO-REGULATEDACCOUNTING ADJUSTMENTSNSF FEES</v>
          </cell>
          <cell r="J3893" t="str">
            <v>NSF FEES</v>
          </cell>
          <cell r="K3893" t="str">
            <v>RETURNED CHECK FEE</v>
          </cell>
          <cell r="S3893">
            <v>0</v>
          </cell>
          <cell r="T3893">
            <v>0</v>
          </cell>
          <cell r="U3893">
            <v>0</v>
          </cell>
          <cell r="V3893">
            <v>0</v>
          </cell>
          <cell r="W3893">
            <v>0</v>
          </cell>
          <cell r="X3893">
            <v>0</v>
          </cell>
          <cell r="Y3893">
            <v>43.1</v>
          </cell>
          <cell r="Z3893">
            <v>0</v>
          </cell>
          <cell r="AA3893">
            <v>0</v>
          </cell>
          <cell r="AB3893">
            <v>0</v>
          </cell>
          <cell r="AC3893">
            <v>0</v>
          </cell>
          <cell r="AD3893">
            <v>0</v>
          </cell>
        </row>
        <row r="3894">
          <cell r="B3894" t="str">
            <v>MASON CO-REGULATEDACCOUNTING ADJUSTMENTSREFUND</v>
          </cell>
          <cell r="J3894" t="str">
            <v>REFUND</v>
          </cell>
          <cell r="K3894" t="str">
            <v>REFUND</v>
          </cell>
          <cell r="S3894">
            <v>0</v>
          </cell>
          <cell r="T3894">
            <v>0</v>
          </cell>
          <cell r="U3894">
            <v>0</v>
          </cell>
          <cell r="V3894">
            <v>0</v>
          </cell>
          <cell r="W3894">
            <v>0</v>
          </cell>
          <cell r="X3894">
            <v>0</v>
          </cell>
          <cell r="Y3894">
            <v>248.92</v>
          </cell>
          <cell r="Z3894">
            <v>0</v>
          </cell>
          <cell r="AA3894">
            <v>0</v>
          </cell>
          <cell r="AB3894">
            <v>0</v>
          </cell>
          <cell r="AC3894">
            <v>0</v>
          </cell>
          <cell r="AD3894">
            <v>0</v>
          </cell>
        </row>
        <row r="3895">
          <cell r="B3895" t="str">
            <v>MASON CO-REGULATEDACCOUNTING ADJUSTMENTSRETCK</v>
          </cell>
          <cell r="J3895" t="str">
            <v>RETCK</v>
          </cell>
          <cell r="K3895" t="str">
            <v>RETURNED CHECK</v>
          </cell>
          <cell r="S3895">
            <v>0</v>
          </cell>
          <cell r="T3895">
            <v>0</v>
          </cell>
          <cell r="U3895">
            <v>0</v>
          </cell>
          <cell r="V3895">
            <v>0</v>
          </cell>
          <cell r="W3895">
            <v>0</v>
          </cell>
          <cell r="X3895">
            <v>0</v>
          </cell>
          <cell r="Y3895">
            <v>51.94</v>
          </cell>
          <cell r="Z3895">
            <v>0</v>
          </cell>
          <cell r="AA3895">
            <v>0</v>
          </cell>
          <cell r="AB3895">
            <v>0</v>
          </cell>
          <cell r="AC3895">
            <v>0</v>
          </cell>
          <cell r="AD3895">
            <v>0</v>
          </cell>
        </row>
        <row r="3896">
          <cell r="B3896" t="str">
            <v>MASON CO-REGULATEDACCOUNTING ADJUSTMENTSRETCK-LB</v>
          </cell>
          <cell r="J3896" t="str">
            <v>RETCK-LB</v>
          </cell>
          <cell r="K3896" t="str">
            <v>RETURNED CHECK - LOCKBOX</v>
          </cell>
          <cell r="S3896">
            <v>0</v>
          </cell>
          <cell r="T3896">
            <v>0</v>
          </cell>
          <cell r="U3896">
            <v>0</v>
          </cell>
          <cell r="V3896">
            <v>0</v>
          </cell>
          <cell r="W3896">
            <v>0</v>
          </cell>
          <cell r="X3896">
            <v>0</v>
          </cell>
          <cell r="Y3896">
            <v>8986.5300000000007</v>
          </cell>
          <cell r="Z3896">
            <v>0</v>
          </cell>
          <cell r="AA3896">
            <v>0</v>
          </cell>
          <cell r="AB3896">
            <v>0</v>
          </cell>
          <cell r="AC3896">
            <v>0</v>
          </cell>
          <cell r="AD3896">
            <v>0</v>
          </cell>
        </row>
        <row r="3897">
          <cell r="B3897" t="str">
            <v>MASON CO-REGULATEDACCOUNTING ADJUSTMENTSFINCHG</v>
          </cell>
          <cell r="J3897" t="str">
            <v>FINCHG</v>
          </cell>
          <cell r="K3897" t="str">
            <v>LATE FEE</v>
          </cell>
          <cell r="S3897">
            <v>0</v>
          </cell>
          <cell r="T3897">
            <v>0</v>
          </cell>
          <cell r="U3897">
            <v>0</v>
          </cell>
          <cell r="V3897">
            <v>0</v>
          </cell>
          <cell r="W3897">
            <v>0</v>
          </cell>
          <cell r="X3897">
            <v>0</v>
          </cell>
          <cell r="Y3897">
            <v>148.71</v>
          </cell>
          <cell r="Z3897">
            <v>0</v>
          </cell>
          <cell r="AA3897">
            <v>0</v>
          </cell>
          <cell r="AB3897">
            <v>0</v>
          </cell>
          <cell r="AC3897">
            <v>0</v>
          </cell>
          <cell r="AD3897">
            <v>0</v>
          </cell>
        </row>
        <row r="3898">
          <cell r="B3898" t="str">
            <v xml:space="preserve">MASON CO-REGULATEDACCOUNTING ADJUSTMENTSBD </v>
          </cell>
          <cell r="J3898" t="str">
            <v xml:space="preserve">BD </v>
          </cell>
          <cell r="K3898" t="str">
            <v>W\O BAD DEBT</v>
          </cell>
          <cell r="S3898">
            <v>0</v>
          </cell>
          <cell r="T3898">
            <v>0</v>
          </cell>
          <cell r="U3898">
            <v>0</v>
          </cell>
          <cell r="V3898">
            <v>0</v>
          </cell>
          <cell r="W3898">
            <v>0</v>
          </cell>
          <cell r="X3898">
            <v>0</v>
          </cell>
          <cell r="Y3898">
            <v>-23.44</v>
          </cell>
          <cell r="Z3898">
            <v>0</v>
          </cell>
          <cell r="AA3898">
            <v>0</v>
          </cell>
          <cell r="AB3898">
            <v>0</v>
          </cell>
          <cell r="AC3898">
            <v>0</v>
          </cell>
          <cell r="AD3898">
            <v>0</v>
          </cell>
        </row>
        <row r="3899">
          <cell r="B3899" t="str">
            <v>MASON CO-REGULATEDACCOUNTING ADJUSTMENTSMM</v>
          </cell>
          <cell r="J3899" t="str">
            <v>MM</v>
          </cell>
          <cell r="K3899" t="str">
            <v>MOVE MONEY</v>
          </cell>
          <cell r="S3899">
            <v>0</v>
          </cell>
          <cell r="T3899">
            <v>0</v>
          </cell>
          <cell r="U3899">
            <v>0</v>
          </cell>
          <cell r="V3899">
            <v>0</v>
          </cell>
          <cell r="W3899">
            <v>0</v>
          </cell>
          <cell r="X3899">
            <v>0</v>
          </cell>
          <cell r="Y3899">
            <v>-830.02</v>
          </cell>
          <cell r="Z3899">
            <v>0</v>
          </cell>
          <cell r="AA3899">
            <v>0</v>
          </cell>
          <cell r="AB3899">
            <v>0</v>
          </cell>
          <cell r="AC3899">
            <v>0</v>
          </cell>
          <cell r="AD3899">
            <v>0</v>
          </cell>
        </row>
        <row r="3900">
          <cell r="B3900" t="str">
            <v>MASON CO-REGULATEDACCOUNTING ADJUSTMENTSREFUND</v>
          </cell>
          <cell r="J3900" t="str">
            <v>REFUND</v>
          </cell>
          <cell r="K3900" t="str">
            <v>REFUND</v>
          </cell>
          <cell r="S3900">
            <v>0</v>
          </cell>
          <cell r="T3900">
            <v>0</v>
          </cell>
          <cell r="U3900">
            <v>0</v>
          </cell>
          <cell r="V3900">
            <v>0</v>
          </cell>
          <cell r="W3900">
            <v>0</v>
          </cell>
          <cell r="X3900">
            <v>0</v>
          </cell>
          <cell r="Y3900">
            <v>66.36</v>
          </cell>
          <cell r="Z3900">
            <v>0</v>
          </cell>
          <cell r="AA3900">
            <v>0</v>
          </cell>
          <cell r="AB3900">
            <v>0</v>
          </cell>
          <cell r="AC3900">
            <v>0</v>
          </cell>
          <cell r="AD3900">
            <v>0</v>
          </cell>
        </row>
        <row r="3901">
          <cell r="B3901" t="str">
            <v>MASON CO-REGULATEDCOMMERCIAL  FRONTLOADWLKNRW2RECY</v>
          </cell>
          <cell r="J3901" t="str">
            <v>WLKNRW2RECY</v>
          </cell>
          <cell r="K3901" t="str">
            <v>WALK IN OVER 25 ADDITIONA</v>
          </cell>
          <cell r="S3901">
            <v>0</v>
          </cell>
          <cell r="T3901">
            <v>0</v>
          </cell>
          <cell r="U3901">
            <v>0</v>
          </cell>
          <cell r="V3901">
            <v>0</v>
          </cell>
          <cell r="W3901">
            <v>0</v>
          </cell>
          <cell r="X3901">
            <v>0</v>
          </cell>
          <cell r="Y3901">
            <v>42.16</v>
          </cell>
          <cell r="Z3901">
            <v>0</v>
          </cell>
          <cell r="AA3901">
            <v>0</v>
          </cell>
          <cell r="AB3901">
            <v>0</v>
          </cell>
          <cell r="AC3901">
            <v>0</v>
          </cell>
          <cell r="AD3901">
            <v>0</v>
          </cell>
        </row>
        <row r="3902">
          <cell r="B3902" t="str">
            <v>MASON CO-REGULATEDCOMMERCIAL  FRONTLOADWLKNRE1RECYMA</v>
          </cell>
          <cell r="J3902" t="str">
            <v>WLKNRE1RECYMA</v>
          </cell>
          <cell r="K3902" t="str">
            <v>WALK IN 5-25FT EOW-RECYCL</v>
          </cell>
          <cell r="S3902">
            <v>0</v>
          </cell>
          <cell r="T3902">
            <v>0</v>
          </cell>
          <cell r="U3902">
            <v>0</v>
          </cell>
          <cell r="V3902">
            <v>0</v>
          </cell>
          <cell r="W3902">
            <v>0</v>
          </cell>
          <cell r="X3902">
            <v>0</v>
          </cell>
          <cell r="Y3902">
            <v>3.78</v>
          </cell>
          <cell r="Z3902">
            <v>0</v>
          </cell>
          <cell r="AA3902">
            <v>0</v>
          </cell>
          <cell r="AB3902">
            <v>0</v>
          </cell>
          <cell r="AC3902">
            <v>0</v>
          </cell>
          <cell r="AD3902">
            <v>0</v>
          </cell>
        </row>
        <row r="3903">
          <cell r="B3903" t="str">
            <v>MASON CO-REGULATEDCOMMERCIAL  FRONTLOADWLKNRM1RECYMA</v>
          </cell>
          <cell r="J3903" t="str">
            <v>WLKNRM1RECYMA</v>
          </cell>
          <cell r="K3903" t="str">
            <v>WALK IN 5-25FT MONTHLY-RE</v>
          </cell>
          <cell r="S3903">
            <v>0</v>
          </cell>
          <cell r="T3903">
            <v>0</v>
          </cell>
          <cell r="U3903">
            <v>0</v>
          </cell>
          <cell r="V3903">
            <v>0</v>
          </cell>
          <cell r="W3903">
            <v>0</v>
          </cell>
          <cell r="X3903">
            <v>0</v>
          </cell>
          <cell r="Y3903">
            <v>1.1599999999999999</v>
          </cell>
          <cell r="Z3903">
            <v>0</v>
          </cell>
          <cell r="AA3903">
            <v>0</v>
          </cell>
          <cell r="AB3903">
            <v>0</v>
          </cell>
          <cell r="AC3903">
            <v>0</v>
          </cell>
          <cell r="AD3903">
            <v>0</v>
          </cell>
        </row>
        <row r="3904">
          <cell r="B3904" t="str">
            <v>MASON CO-REGULATEDCOMMERCIAL  FRONTLOADWLKNRW2RECYMA</v>
          </cell>
          <cell r="J3904" t="str">
            <v>WLKNRW2RECYMA</v>
          </cell>
          <cell r="K3904" t="str">
            <v>WALK IN OVER 25 ADDITIONA</v>
          </cell>
          <cell r="S3904">
            <v>0</v>
          </cell>
          <cell r="T3904">
            <v>0</v>
          </cell>
          <cell r="U3904">
            <v>0</v>
          </cell>
          <cell r="V3904">
            <v>0</v>
          </cell>
          <cell r="W3904">
            <v>0</v>
          </cell>
          <cell r="X3904">
            <v>0</v>
          </cell>
          <cell r="Y3904">
            <v>0.34</v>
          </cell>
          <cell r="Z3904">
            <v>0</v>
          </cell>
          <cell r="AA3904">
            <v>0</v>
          </cell>
          <cell r="AB3904">
            <v>0</v>
          </cell>
          <cell r="AC3904">
            <v>0</v>
          </cell>
          <cell r="AD3904">
            <v>0</v>
          </cell>
        </row>
        <row r="3905">
          <cell r="B3905" t="str">
            <v>MASON CO-REGULATEDCOMMERCIAL - REARLOADR2YDRENTT</v>
          </cell>
          <cell r="J3905" t="str">
            <v>R2YDRENTT</v>
          </cell>
          <cell r="K3905" t="str">
            <v>2YD TEMP CONTAINER RENT</v>
          </cell>
          <cell r="S3905">
            <v>0</v>
          </cell>
          <cell r="T3905">
            <v>0</v>
          </cell>
          <cell r="U3905">
            <v>0</v>
          </cell>
          <cell r="V3905">
            <v>0</v>
          </cell>
          <cell r="W3905">
            <v>0</v>
          </cell>
          <cell r="X3905">
            <v>0</v>
          </cell>
          <cell r="Y3905">
            <v>6.19</v>
          </cell>
          <cell r="Z3905">
            <v>0</v>
          </cell>
          <cell r="AA3905">
            <v>0</v>
          </cell>
          <cell r="AB3905">
            <v>0</v>
          </cell>
          <cell r="AC3905">
            <v>0</v>
          </cell>
          <cell r="AD3905">
            <v>0</v>
          </cell>
        </row>
        <row r="3906">
          <cell r="B3906" t="str">
            <v>MASON CO-REGULATEDCOMMERCIAL - REARLOADUNLOCKRECY</v>
          </cell>
          <cell r="J3906" t="str">
            <v>UNLOCKRECY</v>
          </cell>
          <cell r="K3906" t="str">
            <v>UNLOCK / UNLATCH RECY</v>
          </cell>
          <cell r="S3906">
            <v>0</v>
          </cell>
          <cell r="T3906">
            <v>0</v>
          </cell>
          <cell r="U3906">
            <v>0</v>
          </cell>
          <cell r="V3906">
            <v>0</v>
          </cell>
          <cell r="W3906">
            <v>0</v>
          </cell>
          <cell r="X3906">
            <v>0</v>
          </cell>
          <cell r="Y3906">
            <v>10.119999999999999</v>
          </cell>
          <cell r="Z3906">
            <v>0</v>
          </cell>
          <cell r="AA3906">
            <v>0</v>
          </cell>
          <cell r="AB3906">
            <v>0</v>
          </cell>
          <cell r="AC3906">
            <v>0</v>
          </cell>
          <cell r="AD3906">
            <v>0</v>
          </cell>
        </row>
        <row r="3907">
          <cell r="B3907" t="str">
            <v>MASON CO-REGULATEDCOMMERCIAL - REARLOADUNLOCKREF</v>
          </cell>
          <cell r="J3907" t="str">
            <v>UNLOCKREF</v>
          </cell>
          <cell r="K3907" t="str">
            <v>UNLOCK / UNLATCH REFUSE</v>
          </cell>
          <cell r="S3907">
            <v>0</v>
          </cell>
          <cell r="T3907">
            <v>0</v>
          </cell>
          <cell r="U3907">
            <v>0</v>
          </cell>
          <cell r="V3907">
            <v>0</v>
          </cell>
          <cell r="W3907">
            <v>0</v>
          </cell>
          <cell r="X3907">
            <v>0</v>
          </cell>
          <cell r="Y3907">
            <v>20.239999999999998</v>
          </cell>
          <cell r="Z3907">
            <v>0</v>
          </cell>
          <cell r="AA3907">
            <v>0</v>
          </cell>
          <cell r="AB3907">
            <v>0</v>
          </cell>
          <cell r="AC3907">
            <v>0</v>
          </cell>
          <cell r="AD3907">
            <v>0</v>
          </cell>
        </row>
        <row r="3908">
          <cell r="B3908" t="str">
            <v>MASON CO-REGULATEDCOMMERCIAL - REARLOADCDELC</v>
          </cell>
          <cell r="J3908" t="str">
            <v>CDELC</v>
          </cell>
          <cell r="K3908" t="str">
            <v>CONTAINER DELIVERY CHARGE</v>
          </cell>
          <cell r="S3908">
            <v>0</v>
          </cell>
          <cell r="T3908">
            <v>0</v>
          </cell>
          <cell r="U3908">
            <v>0</v>
          </cell>
          <cell r="V3908">
            <v>0</v>
          </cell>
          <cell r="W3908">
            <v>0</v>
          </cell>
          <cell r="X3908">
            <v>0</v>
          </cell>
          <cell r="Y3908">
            <v>27</v>
          </cell>
          <cell r="Z3908">
            <v>0</v>
          </cell>
          <cell r="AA3908">
            <v>0</v>
          </cell>
          <cell r="AB3908">
            <v>0</v>
          </cell>
          <cell r="AC3908">
            <v>0</v>
          </cell>
          <cell r="AD3908">
            <v>0</v>
          </cell>
        </row>
        <row r="3909">
          <cell r="B3909" t="str">
            <v>MASON CO-REGULATEDCOMMERCIAL - REARLOADDAMAGE</v>
          </cell>
          <cell r="J3909" t="str">
            <v>DAMAGE</v>
          </cell>
          <cell r="K3909" t="str">
            <v>CHARGE FOR DAMAGE</v>
          </cell>
          <cell r="S3909">
            <v>0</v>
          </cell>
          <cell r="T3909">
            <v>0</v>
          </cell>
          <cell r="U3909">
            <v>0</v>
          </cell>
          <cell r="V3909">
            <v>0</v>
          </cell>
          <cell r="W3909">
            <v>0</v>
          </cell>
          <cell r="X3909">
            <v>0</v>
          </cell>
          <cell r="Y3909">
            <v>151</v>
          </cell>
          <cell r="Z3909">
            <v>0</v>
          </cell>
          <cell r="AA3909">
            <v>0</v>
          </cell>
          <cell r="AB3909">
            <v>0</v>
          </cell>
          <cell r="AC3909">
            <v>0</v>
          </cell>
          <cell r="AD3909">
            <v>0</v>
          </cell>
        </row>
        <row r="3910">
          <cell r="B3910" t="str">
            <v>MASON CO-REGULATEDCOMMERCIAL - REARLOADUNLOCKREF</v>
          </cell>
          <cell r="J3910" t="str">
            <v>UNLOCKREF</v>
          </cell>
          <cell r="K3910" t="str">
            <v>UNLOCK / UNLATCH REFUSE</v>
          </cell>
          <cell r="S3910">
            <v>0</v>
          </cell>
          <cell r="T3910">
            <v>0</v>
          </cell>
          <cell r="U3910">
            <v>0</v>
          </cell>
          <cell r="V3910">
            <v>0</v>
          </cell>
          <cell r="W3910">
            <v>0</v>
          </cell>
          <cell r="X3910">
            <v>0</v>
          </cell>
          <cell r="Y3910">
            <v>5.0599999999999996</v>
          </cell>
          <cell r="Z3910">
            <v>0</v>
          </cell>
          <cell r="AA3910">
            <v>0</v>
          </cell>
          <cell r="AB3910">
            <v>0</v>
          </cell>
          <cell r="AC3910">
            <v>0</v>
          </cell>
          <cell r="AD3910">
            <v>0</v>
          </cell>
        </row>
        <row r="3911">
          <cell r="B3911" t="str">
            <v>MASON CO-REGULATEDCOMMERCIAL - REARLOADR1.5YDEM</v>
          </cell>
          <cell r="J3911" t="str">
            <v>R1.5YDEM</v>
          </cell>
          <cell r="K3911" t="str">
            <v>1.5 YD 1X EOW</v>
          </cell>
          <cell r="S3911">
            <v>0</v>
          </cell>
          <cell r="T3911">
            <v>0</v>
          </cell>
          <cell r="U3911">
            <v>0</v>
          </cell>
          <cell r="V3911">
            <v>0</v>
          </cell>
          <cell r="W3911">
            <v>0</v>
          </cell>
          <cell r="X3911">
            <v>0</v>
          </cell>
          <cell r="Y3911">
            <v>7842.14</v>
          </cell>
          <cell r="Z3911">
            <v>0</v>
          </cell>
          <cell r="AA3911">
            <v>0</v>
          </cell>
          <cell r="AB3911">
            <v>0</v>
          </cell>
          <cell r="AC3911">
            <v>0</v>
          </cell>
          <cell r="AD3911">
            <v>0</v>
          </cell>
        </row>
        <row r="3912">
          <cell r="B3912" t="str">
            <v>MASON CO-REGULATEDCOMMERCIAL - REARLOADR1.5YDRENTM</v>
          </cell>
          <cell r="J3912" t="str">
            <v>R1.5YDRENTM</v>
          </cell>
          <cell r="K3912" t="str">
            <v>1.5YD CONTAINER RENT-MTH</v>
          </cell>
          <cell r="S3912">
            <v>0</v>
          </cell>
          <cell r="T3912">
            <v>0</v>
          </cell>
          <cell r="U3912">
            <v>0</v>
          </cell>
          <cell r="V3912">
            <v>0</v>
          </cell>
          <cell r="W3912">
            <v>0</v>
          </cell>
          <cell r="X3912">
            <v>0</v>
          </cell>
          <cell r="Y3912">
            <v>2572.14</v>
          </cell>
          <cell r="Z3912">
            <v>0</v>
          </cell>
          <cell r="AA3912">
            <v>0</v>
          </cell>
          <cell r="AB3912">
            <v>0</v>
          </cell>
          <cell r="AC3912">
            <v>0</v>
          </cell>
          <cell r="AD3912">
            <v>0</v>
          </cell>
        </row>
        <row r="3913">
          <cell r="B3913" t="str">
            <v>MASON CO-REGULATEDCOMMERCIAL - REARLOADR1.5YDRENTTM</v>
          </cell>
          <cell r="J3913" t="str">
            <v>R1.5YDRENTTM</v>
          </cell>
          <cell r="K3913" t="str">
            <v>1.5 YD TEMP CONT RENT MON</v>
          </cell>
          <cell r="S3913">
            <v>0</v>
          </cell>
          <cell r="T3913">
            <v>0</v>
          </cell>
          <cell r="U3913">
            <v>0</v>
          </cell>
          <cell r="V3913">
            <v>0</v>
          </cell>
          <cell r="W3913">
            <v>0</v>
          </cell>
          <cell r="X3913">
            <v>0</v>
          </cell>
          <cell r="Y3913">
            <v>47.31</v>
          </cell>
          <cell r="Z3913">
            <v>0</v>
          </cell>
          <cell r="AA3913">
            <v>0</v>
          </cell>
          <cell r="AB3913">
            <v>0</v>
          </cell>
          <cell r="AC3913">
            <v>0</v>
          </cell>
          <cell r="AD3913">
            <v>0</v>
          </cell>
        </row>
        <row r="3914">
          <cell r="B3914" t="str">
            <v>MASON CO-REGULATEDCOMMERCIAL - REARLOADR1.5YDWM</v>
          </cell>
          <cell r="J3914" t="str">
            <v>R1.5YDWM</v>
          </cell>
          <cell r="K3914" t="str">
            <v>1.5 YD 1X WEEKLY</v>
          </cell>
          <cell r="S3914">
            <v>0</v>
          </cell>
          <cell r="T3914">
            <v>0</v>
          </cell>
          <cell r="U3914">
            <v>0</v>
          </cell>
          <cell r="V3914">
            <v>0</v>
          </cell>
          <cell r="W3914">
            <v>0</v>
          </cell>
          <cell r="X3914">
            <v>0</v>
          </cell>
          <cell r="Y3914">
            <v>6701.8</v>
          </cell>
          <cell r="Z3914">
            <v>0</v>
          </cell>
          <cell r="AA3914">
            <v>0</v>
          </cell>
          <cell r="AB3914">
            <v>0</v>
          </cell>
          <cell r="AC3914">
            <v>0</v>
          </cell>
          <cell r="AD3914">
            <v>0</v>
          </cell>
        </row>
        <row r="3915">
          <cell r="B3915" t="str">
            <v>MASON CO-REGULATEDCOMMERCIAL - REARLOADR1YDEM</v>
          </cell>
          <cell r="J3915" t="str">
            <v>R1YDEM</v>
          </cell>
          <cell r="K3915" t="str">
            <v>1 YD 1X EOW</v>
          </cell>
          <cell r="S3915">
            <v>0</v>
          </cell>
          <cell r="T3915">
            <v>0</v>
          </cell>
          <cell r="U3915">
            <v>0</v>
          </cell>
          <cell r="V3915">
            <v>0</v>
          </cell>
          <cell r="W3915">
            <v>0</v>
          </cell>
          <cell r="X3915">
            <v>0</v>
          </cell>
          <cell r="Y3915">
            <v>684.87</v>
          </cell>
          <cell r="Z3915">
            <v>0</v>
          </cell>
          <cell r="AA3915">
            <v>0</v>
          </cell>
          <cell r="AB3915">
            <v>0</v>
          </cell>
          <cell r="AC3915">
            <v>0</v>
          </cell>
          <cell r="AD3915">
            <v>0</v>
          </cell>
        </row>
        <row r="3916">
          <cell r="B3916" t="str">
            <v>MASON CO-REGULATEDCOMMERCIAL - REARLOADR1YDRENTM</v>
          </cell>
          <cell r="J3916" t="str">
            <v>R1YDRENTM</v>
          </cell>
          <cell r="K3916" t="str">
            <v>1YD CONTAINER RENT-MTHLY</v>
          </cell>
          <cell r="S3916">
            <v>0</v>
          </cell>
          <cell r="T3916">
            <v>0</v>
          </cell>
          <cell r="U3916">
            <v>0</v>
          </cell>
          <cell r="V3916">
            <v>0</v>
          </cell>
          <cell r="W3916">
            <v>0</v>
          </cell>
          <cell r="X3916">
            <v>0</v>
          </cell>
          <cell r="Y3916">
            <v>165.17</v>
          </cell>
          <cell r="Z3916">
            <v>0</v>
          </cell>
          <cell r="AA3916">
            <v>0</v>
          </cell>
          <cell r="AB3916">
            <v>0</v>
          </cell>
          <cell r="AC3916">
            <v>0</v>
          </cell>
          <cell r="AD3916">
            <v>0</v>
          </cell>
        </row>
        <row r="3917">
          <cell r="B3917" t="str">
            <v>MASON CO-REGULATEDCOMMERCIAL - REARLOADR1YDWM</v>
          </cell>
          <cell r="J3917" t="str">
            <v>R1YDWM</v>
          </cell>
          <cell r="K3917" t="str">
            <v>1 YD 1X WEEKLY</v>
          </cell>
          <cell r="S3917">
            <v>0</v>
          </cell>
          <cell r="T3917">
            <v>0</v>
          </cell>
          <cell r="U3917">
            <v>0</v>
          </cell>
          <cell r="V3917">
            <v>0</v>
          </cell>
          <cell r="W3917">
            <v>0</v>
          </cell>
          <cell r="X3917">
            <v>0</v>
          </cell>
          <cell r="Y3917">
            <v>147.74</v>
          </cell>
          <cell r="Z3917">
            <v>0</v>
          </cell>
          <cell r="AA3917">
            <v>0</v>
          </cell>
          <cell r="AB3917">
            <v>0</v>
          </cell>
          <cell r="AC3917">
            <v>0</v>
          </cell>
          <cell r="AD3917">
            <v>0</v>
          </cell>
        </row>
        <row r="3918">
          <cell r="B3918" t="str">
            <v>MASON CO-REGULATEDCOMMERCIAL - REARLOADR2YDEM</v>
          </cell>
          <cell r="J3918" t="str">
            <v>R2YDEM</v>
          </cell>
          <cell r="K3918" t="str">
            <v>2 YD 1X EOW</v>
          </cell>
          <cell r="S3918">
            <v>0</v>
          </cell>
          <cell r="T3918">
            <v>0</v>
          </cell>
          <cell r="U3918">
            <v>0</v>
          </cell>
          <cell r="V3918">
            <v>0</v>
          </cell>
          <cell r="W3918">
            <v>0</v>
          </cell>
          <cell r="X3918">
            <v>0</v>
          </cell>
          <cell r="Y3918">
            <v>5267.95</v>
          </cell>
          <cell r="Z3918">
            <v>0</v>
          </cell>
          <cell r="AA3918">
            <v>0</v>
          </cell>
          <cell r="AB3918">
            <v>0</v>
          </cell>
          <cell r="AC3918">
            <v>0</v>
          </cell>
          <cell r="AD3918">
            <v>0</v>
          </cell>
        </row>
        <row r="3919">
          <cell r="B3919" t="str">
            <v>MASON CO-REGULATEDCOMMERCIAL - REARLOADR2YDRENTM</v>
          </cell>
          <cell r="J3919" t="str">
            <v>R2YDRENTM</v>
          </cell>
          <cell r="K3919" t="str">
            <v>2YD CONTAINER RENT-MTHLY</v>
          </cell>
          <cell r="S3919">
            <v>0</v>
          </cell>
          <cell r="T3919">
            <v>0</v>
          </cell>
          <cell r="U3919">
            <v>0</v>
          </cell>
          <cell r="V3919">
            <v>0</v>
          </cell>
          <cell r="W3919">
            <v>0</v>
          </cell>
          <cell r="X3919">
            <v>0</v>
          </cell>
          <cell r="Y3919">
            <v>4965.59</v>
          </cell>
          <cell r="Z3919">
            <v>0</v>
          </cell>
          <cell r="AA3919">
            <v>0</v>
          </cell>
          <cell r="AB3919">
            <v>0</v>
          </cell>
          <cell r="AC3919">
            <v>0</v>
          </cell>
          <cell r="AD3919">
            <v>0</v>
          </cell>
        </row>
        <row r="3920">
          <cell r="B3920" t="str">
            <v>MASON CO-REGULATEDCOMMERCIAL - REARLOADR2YDRENTT</v>
          </cell>
          <cell r="J3920" t="str">
            <v>R2YDRENTT</v>
          </cell>
          <cell r="K3920" t="str">
            <v>2YD TEMP CONTAINER RENT</v>
          </cell>
          <cell r="S3920">
            <v>0</v>
          </cell>
          <cell r="T3920">
            <v>0</v>
          </cell>
          <cell r="U3920">
            <v>0</v>
          </cell>
          <cell r="V3920">
            <v>0</v>
          </cell>
          <cell r="W3920">
            <v>0</v>
          </cell>
          <cell r="X3920">
            <v>0</v>
          </cell>
          <cell r="Y3920">
            <v>35.450000000000003</v>
          </cell>
          <cell r="Z3920">
            <v>0</v>
          </cell>
          <cell r="AA3920">
            <v>0</v>
          </cell>
          <cell r="AB3920">
            <v>0</v>
          </cell>
          <cell r="AC3920">
            <v>0</v>
          </cell>
          <cell r="AD3920">
            <v>0</v>
          </cell>
        </row>
        <row r="3921">
          <cell r="B3921" t="str">
            <v>MASON CO-REGULATEDCOMMERCIAL - REARLOADR2YDRENTTM</v>
          </cell>
          <cell r="J3921" t="str">
            <v>R2YDRENTTM</v>
          </cell>
          <cell r="K3921" t="str">
            <v>2 YD TEMP CONT RENT MONTH</v>
          </cell>
          <cell r="S3921">
            <v>0</v>
          </cell>
          <cell r="T3921">
            <v>0</v>
          </cell>
          <cell r="U3921">
            <v>0</v>
          </cell>
          <cell r="V3921">
            <v>0</v>
          </cell>
          <cell r="W3921">
            <v>0</v>
          </cell>
          <cell r="X3921">
            <v>0</v>
          </cell>
          <cell r="Y3921">
            <v>61.89</v>
          </cell>
          <cell r="Z3921">
            <v>0</v>
          </cell>
          <cell r="AA3921">
            <v>0</v>
          </cell>
          <cell r="AB3921">
            <v>0</v>
          </cell>
          <cell r="AC3921">
            <v>0</v>
          </cell>
          <cell r="AD3921">
            <v>0</v>
          </cell>
        </row>
        <row r="3922">
          <cell r="B3922" t="str">
            <v>MASON CO-REGULATEDCOMMERCIAL - REARLOADR2YDWM</v>
          </cell>
          <cell r="J3922" t="str">
            <v>R2YDWM</v>
          </cell>
          <cell r="K3922" t="str">
            <v>2 YD 1X WEEKLY</v>
          </cell>
          <cell r="S3922">
            <v>0</v>
          </cell>
          <cell r="T3922">
            <v>0</v>
          </cell>
          <cell r="U3922">
            <v>0</v>
          </cell>
          <cell r="V3922">
            <v>0</v>
          </cell>
          <cell r="W3922">
            <v>0</v>
          </cell>
          <cell r="X3922">
            <v>0</v>
          </cell>
          <cell r="Y3922">
            <v>35170.92</v>
          </cell>
          <cell r="Z3922">
            <v>0</v>
          </cell>
          <cell r="AA3922">
            <v>0</v>
          </cell>
          <cell r="AB3922">
            <v>0</v>
          </cell>
          <cell r="AC3922">
            <v>0</v>
          </cell>
          <cell r="AD3922">
            <v>0</v>
          </cell>
        </row>
        <row r="3923">
          <cell r="B3923" t="str">
            <v>MASON CO-REGULATEDCOMMERCIAL - REARLOADUNLOCKREF</v>
          </cell>
          <cell r="J3923" t="str">
            <v>UNLOCKREF</v>
          </cell>
          <cell r="K3923" t="str">
            <v>UNLOCK / UNLATCH REFUSE</v>
          </cell>
          <cell r="S3923">
            <v>0</v>
          </cell>
          <cell r="T3923">
            <v>0</v>
          </cell>
          <cell r="U3923">
            <v>0</v>
          </cell>
          <cell r="V3923">
            <v>0</v>
          </cell>
          <cell r="W3923">
            <v>0</v>
          </cell>
          <cell r="X3923">
            <v>0</v>
          </cell>
          <cell r="Y3923">
            <v>268.18</v>
          </cell>
          <cell r="Z3923">
            <v>0</v>
          </cell>
          <cell r="AA3923">
            <v>0</v>
          </cell>
          <cell r="AB3923">
            <v>0</v>
          </cell>
          <cell r="AC3923">
            <v>0</v>
          </cell>
          <cell r="AD3923">
            <v>0</v>
          </cell>
        </row>
        <row r="3924">
          <cell r="B3924" t="str">
            <v>MASON CO-REGULATEDCOMMERCIAL - REARLOADCDELC</v>
          </cell>
          <cell r="J3924" t="str">
            <v>CDELC</v>
          </cell>
          <cell r="K3924" t="str">
            <v>CONTAINER DELIVERY CHARGE</v>
          </cell>
          <cell r="S3924">
            <v>0</v>
          </cell>
          <cell r="T3924">
            <v>0</v>
          </cell>
          <cell r="U3924">
            <v>0</v>
          </cell>
          <cell r="V3924">
            <v>0</v>
          </cell>
          <cell r="W3924">
            <v>0</v>
          </cell>
          <cell r="X3924">
            <v>0</v>
          </cell>
          <cell r="Y3924">
            <v>378</v>
          </cell>
          <cell r="Z3924">
            <v>0</v>
          </cell>
          <cell r="AA3924">
            <v>0</v>
          </cell>
          <cell r="AB3924">
            <v>0</v>
          </cell>
          <cell r="AC3924">
            <v>0</v>
          </cell>
          <cell r="AD3924">
            <v>0</v>
          </cell>
        </row>
        <row r="3925">
          <cell r="B3925" t="str">
            <v>MASON CO-REGULATEDCOMMERCIAL - REARLOADCEXYD</v>
          </cell>
          <cell r="J3925" t="str">
            <v>CEXYD</v>
          </cell>
          <cell r="K3925" t="str">
            <v>CMML EXTRA YARDAGE</v>
          </cell>
          <cell r="S3925">
            <v>0</v>
          </cell>
          <cell r="T3925">
            <v>0</v>
          </cell>
          <cell r="U3925">
            <v>0</v>
          </cell>
          <cell r="V3925">
            <v>0</v>
          </cell>
          <cell r="W3925">
            <v>0</v>
          </cell>
          <cell r="X3925">
            <v>0</v>
          </cell>
          <cell r="Y3925">
            <v>1677.76</v>
          </cell>
          <cell r="Z3925">
            <v>0</v>
          </cell>
          <cell r="AA3925">
            <v>0</v>
          </cell>
          <cell r="AB3925">
            <v>0</v>
          </cell>
          <cell r="AC3925">
            <v>0</v>
          </cell>
          <cell r="AD3925">
            <v>0</v>
          </cell>
        </row>
        <row r="3926">
          <cell r="B3926" t="str">
            <v>MASON CO-REGULATEDCOMMERCIAL - REARLOADCLSECOL</v>
          </cell>
          <cell r="J3926" t="str">
            <v>CLSECOL</v>
          </cell>
          <cell r="K3926" t="str">
            <v>LOOSE MATERIAL-COLLECTOR</v>
          </cell>
          <cell r="S3926">
            <v>0</v>
          </cell>
          <cell r="T3926">
            <v>0</v>
          </cell>
          <cell r="U3926">
            <v>0</v>
          </cell>
          <cell r="V3926">
            <v>0</v>
          </cell>
          <cell r="W3926">
            <v>0</v>
          </cell>
          <cell r="X3926">
            <v>0</v>
          </cell>
          <cell r="Y3926">
            <v>27.61</v>
          </cell>
          <cell r="Z3926">
            <v>0</v>
          </cell>
          <cell r="AA3926">
            <v>0</v>
          </cell>
          <cell r="AB3926">
            <v>0</v>
          </cell>
          <cell r="AC3926">
            <v>0</v>
          </cell>
          <cell r="AD3926">
            <v>0</v>
          </cell>
        </row>
        <row r="3927">
          <cell r="B3927" t="str">
            <v>MASON CO-REGULATEDCOMMERCIAL - REARLOADCOMCAN</v>
          </cell>
          <cell r="J3927" t="str">
            <v>COMCAN</v>
          </cell>
          <cell r="K3927" t="str">
            <v>COMMERCIAL CAN EXTRA</v>
          </cell>
          <cell r="S3927">
            <v>0</v>
          </cell>
          <cell r="T3927">
            <v>0</v>
          </cell>
          <cell r="U3927">
            <v>0</v>
          </cell>
          <cell r="V3927">
            <v>0</v>
          </cell>
          <cell r="W3927">
            <v>0</v>
          </cell>
          <cell r="X3927">
            <v>0</v>
          </cell>
          <cell r="Y3927">
            <v>875.16</v>
          </cell>
          <cell r="Z3927">
            <v>0</v>
          </cell>
          <cell r="AA3927">
            <v>0</v>
          </cell>
          <cell r="AB3927">
            <v>0</v>
          </cell>
          <cell r="AC3927">
            <v>0</v>
          </cell>
          <cell r="AD3927">
            <v>0</v>
          </cell>
        </row>
        <row r="3928">
          <cell r="B3928" t="str">
            <v>MASON CO-REGULATEDCOMMERCIAL - REARLOADDAMAGE</v>
          </cell>
          <cell r="J3928" t="str">
            <v>DAMAGE</v>
          </cell>
          <cell r="K3928" t="str">
            <v>CHARGE FOR DAMAGE</v>
          </cell>
          <cell r="S3928">
            <v>0</v>
          </cell>
          <cell r="T3928">
            <v>0</v>
          </cell>
          <cell r="U3928">
            <v>0</v>
          </cell>
          <cell r="V3928">
            <v>0</v>
          </cell>
          <cell r="W3928">
            <v>0</v>
          </cell>
          <cell r="X3928">
            <v>0</v>
          </cell>
          <cell r="Y3928">
            <v>50</v>
          </cell>
          <cell r="Z3928">
            <v>0</v>
          </cell>
          <cell r="AA3928">
            <v>0</v>
          </cell>
          <cell r="AB3928">
            <v>0</v>
          </cell>
          <cell r="AC3928">
            <v>0</v>
          </cell>
          <cell r="AD3928">
            <v>0</v>
          </cell>
        </row>
        <row r="3929">
          <cell r="B3929" t="str">
            <v>MASON CO-REGULATEDCOMMERCIAL - REARLOADR1.5YDPU</v>
          </cell>
          <cell r="J3929" t="str">
            <v>R1.5YDPU</v>
          </cell>
          <cell r="K3929" t="str">
            <v>1.5YD CONTAINER PICKUP</v>
          </cell>
          <cell r="S3929">
            <v>0</v>
          </cell>
          <cell r="T3929">
            <v>0</v>
          </cell>
          <cell r="U3929">
            <v>0</v>
          </cell>
          <cell r="V3929">
            <v>0</v>
          </cell>
          <cell r="W3929">
            <v>0</v>
          </cell>
          <cell r="X3929">
            <v>0</v>
          </cell>
          <cell r="Y3929">
            <v>282.60000000000002</v>
          </cell>
          <cell r="Z3929">
            <v>0</v>
          </cell>
          <cell r="AA3929">
            <v>0</v>
          </cell>
          <cell r="AB3929">
            <v>0</v>
          </cell>
          <cell r="AC3929">
            <v>0</v>
          </cell>
          <cell r="AD3929">
            <v>0</v>
          </cell>
        </row>
        <row r="3930">
          <cell r="B3930" t="str">
            <v>MASON CO-REGULATEDCOMMERCIAL - REARLOADR2YDPU</v>
          </cell>
          <cell r="J3930" t="str">
            <v>R2YDPU</v>
          </cell>
          <cell r="K3930" t="str">
            <v>2YD CONTAINER PICKUP</v>
          </cell>
          <cell r="S3930">
            <v>0</v>
          </cell>
          <cell r="T3930">
            <v>0</v>
          </cell>
          <cell r="U3930">
            <v>0</v>
          </cell>
          <cell r="V3930">
            <v>0</v>
          </cell>
          <cell r="W3930">
            <v>0</v>
          </cell>
          <cell r="X3930">
            <v>0</v>
          </cell>
          <cell r="Y3930">
            <v>473.1</v>
          </cell>
          <cell r="Z3930">
            <v>0</v>
          </cell>
          <cell r="AA3930">
            <v>0</v>
          </cell>
          <cell r="AB3930">
            <v>0</v>
          </cell>
          <cell r="AC3930">
            <v>0</v>
          </cell>
          <cell r="AD3930">
            <v>0</v>
          </cell>
        </row>
        <row r="3931">
          <cell r="B3931" t="str">
            <v>MASON CO-REGULATEDCOMMERCIAL - REARLOADR2YDWM</v>
          </cell>
          <cell r="J3931" t="str">
            <v>R2YDWM</v>
          </cell>
          <cell r="K3931" t="str">
            <v>2 YD 1X WEEKLY</v>
          </cell>
          <cell r="S3931">
            <v>0</v>
          </cell>
          <cell r="T3931">
            <v>0</v>
          </cell>
          <cell r="U3931">
            <v>0</v>
          </cell>
          <cell r="V3931">
            <v>0</v>
          </cell>
          <cell r="W3931">
            <v>0</v>
          </cell>
          <cell r="X3931">
            <v>0</v>
          </cell>
          <cell r="Y3931">
            <v>-24.9</v>
          </cell>
          <cell r="Z3931">
            <v>0</v>
          </cell>
          <cell r="AA3931">
            <v>0</v>
          </cell>
          <cell r="AB3931">
            <v>0</v>
          </cell>
          <cell r="AC3931">
            <v>0</v>
          </cell>
          <cell r="AD3931">
            <v>0</v>
          </cell>
        </row>
        <row r="3932">
          <cell r="B3932" t="str">
            <v>MASON CO-REGULATEDCOMMERCIAL - REARLOADROLLOUTOC</v>
          </cell>
          <cell r="J3932" t="str">
            <v>ROLLOUTOC</v>
          </cell>
          <cell r="K3932" t="str">
            <v>ROLL OUT</v>
          </cell>
          <cell r="S3932">
            <v>0</v>
          </cell>
          <cell r="T3932">
            <v>0</v>
          </cell>
          <cell r="U3932">
            <v>0</v>
          </cell>
          <cell r="V3932">
            <v>0</v>
          </cell>
          <cell r="W3932">
            <v>0</v>
          </cell>
          <cell r="X3932">
            <v>0</v>
          </cell>
          <cell r="Y3932">
            <v>414</v>
          </cell>
          <cell r="Z3932">
            <v>0</v>
          </cell>
          <cell r="AA3932">
            <v>0</v>
          </cell>
          <cell r="AB3932">
            <v>0</v>
          </cell>
          <cell r="AC3932">
            <v>0</v>
          </cell>
          <cell r="AD3932">
            <v>0</v>
          </cell>
        </row>
        <row r="3933">
          <cell r="B3933" t="str">
            <v>MASON CO-REGULATEDCOMMERCIAL - REARLOADUNLOCKREF</v>
          </cell>
          <cell r="J3933" t="str">
            <v>UNLOCKREF</v>
          </cell>
          <cell r="K3933" t="str">
            <v>UNLOCK / UNLATCH REFUSE</v>
          </cell>
          <cell r="S3933">
            <v>0</v>
          </cell>
          <cell r="T3933">
            <v>0</v>
          </cell>
          <cell r="U3933">
            <v>0</v>
          </cell>
          <cell r="V3933">
            <v>0</v>
          </cell>
          <cell r="W3933">
            <v>0</v>
          </cell>
          <cell r="X3933">
            <v>0</v>
          </cell>
          <cell r="Y3933">
            <v>22.77</v>
          </cell>
          <cell r="Z3933">
            <v>0</v>
          </cell>
          <cell r="AA3933">
            <v>0</v>
          </cell>
          <cell r="AB3933">
            <v>0</v>
          </cell>
          <cell r="AC3933">
            <v>0</v>
          </cell>
          <cell r="AD3933">
            <v>0</v>
          </cell>
        </row>
        <row r="3934">
          <cell r="B3934" t="str">
            <v>MASON CO-REGULATEDCOMMERCIAL RECYCLEWLKNRE1RECY</v>
          </cell>
          <cell r="J3934" t="str">
            <v>WLKNRE1RECY</v>
          </cell>
          <cell r="K3934" t="str">
            <v>WALK IN 5-25FT EOW-RECYCL</v>
          </cell>
          <cell r="S3934">
            <v>0</v>
          </cell>
          <cell r="T3934">
            <v>0</v>
          </cell>
          <cell r="U3934">
            <v>0</v>
          </cell>
          <cell r="V3934">
            <v>0</v>
          </cell>
          <cell r="W3934">
            <v>0</v>
          </cell>
          <cell r="X3934">
            <v>0</v>
          </cell>
          <cell r="Y3934">
            <v>232.18</v>
          </cell>
          <cell r="Z3934">
            <v>0</v>
          </cell>
          <cell r="AA3934">
            <v>0</v>
          </cell>
          <cell r="AB3934">
            <v>0</v>
          </cell>
          <cell r="AC3934">
            <v>0</v>
          </cell>
          <cell r="AD3934">
            <v>0</v>
          </cell>
        </row>
        <row r="3935">
          <cell r="B3935" t="str">
            <v>MASON CO-REGULATEDCOMMERCIAL RECYCLEWLKNRE1RECY</v>
          </cell>
          <cell r="J3935" t="str">
            <v>WLKNRE1RECY</v>
          </cell>
          <cell r="K3935" t="str">
            <v>WALK IN 5-25FT EOW-RECYCL</v>
          </cell>
          <cell r="S3935">
            <v>0</v>
          </cell>
          <cell r="T3935">
            <v>0</v>
          </cell>
          <cell r="U3935">
            <v>0</v>
          </cell>
          <cell r="V3935">
            <v>0</v>
          </cell>
          <cell r="W3935">
            <v>0</v>
          </cell>
          <cell r="X3935">
            <v>0</v>
          </cell>
          <cell r="Y3935">
            <v>-0.63</v>
          </cell>
          <cell r="Z3935">
            <v>0</v>
          </cell>
          <cell r="AA3935">
            <v>0</v>
          </cell>
          <cell r="AB3935">
            <v>0</v>
          </cell>
          <cell r="AC3935">
            <v>0</v>
          </cell>
          <cell r="AD3935">
            <v>0</v>
          </cell>
        </row>
        <row r="3936">
          <cell r="B3936" t="str">
            <v>MASON CO-REGULATEDCOMMERCIAL RECYCLE96CRCOGW1</v>
          </cell>
          <cell r="J3936" t="str">
            <v>96CRCOGW1</v>
          </cell>
          <cell r="K3936" t="str">
            <v>96 COMMINGLE WG-WEEKLY</v>
          </cell>
          <cell r="S3936">
            <v>0</v>
          </cell>
          <cell r="T3936">
            <v>0</v>
          </cell>
          <cell r="U3936">
            <v>0</v>
          </cell>
          <cell r="V3936">
            <v>0</v>
          </cell>
          <cell r="W3936">
            <v>0</v>
          </cell>
          <cell r="X3936">
            <v>0</v>
          </cell>
          <cell r="Y3936">
            <v>28.23</v>
          </cell>
          <cell r="Z3936">
            <v>0</v>
          </cell>
          <cell r="AA3936">
            <v>0</v>
          </cell>
          <cell r="AB3936">
            <v>0</v>
          </cell>
          <cell r="AC3936">
            <v>0</v>
          </cell>
          <cell r="AD3936">
            <v>0</v>
          </cell>
        </row>
        <row r="3937">
          <cell r="B3937" t="str">
            <v>MASON CO-REGULATEDCOMMERCIAL RECYCLE96CRCONGE1</v>
          </cell>
          <cell r="J3937" t="str">
            <v>96CRCONGE1</v>
          </cell>
          <cell r="K3937" t="str">
            <v>96 COMMINGLE NG-EOW</v>
          </cell>
          <cell r="S3937">
            <v>0</v>
          </cell>
          <cell r="T3937">
            <v>0</v>
          </cell>
          <cell r="U3937">
            <v>0</v>
          </cell>
          <cell r="V3937">
            <v>0</v>
          </cell>
          <cell r="W3937">
            <v>0</v>
          </cell>
          <cell r="X3937">
            <v>0</v>
          </cell>
          <cell r="Y3937">
            <v>64.95</v>
          </cell>
          <cell r="Z3937">
            <v>0</v>
          </cell>
          <cell r="AA3937">
            <v>0</v>
          </cell>
          <cell r="AB3937">
            <v>0</v>
          </cell>
          <cell r="AC3937">
            <v>0</v>
          </cell>
          <cell r="AD3937">
            <v>0</v>
          </cell>
        </row>
        <row r="3938">
          <cell r="B3938" t="str">
            <v>MASON CO-REGULATEDCOMMERCIAL RECYCLE96CRCONGW1</v>
          </cell>
          <cell r="J3938" t="str">
            <v>96CRCONGW1</v>
          </cell>
          <cell r="K3938" t="str">
            <v>96 COMMINGLE NG-WEEKLY</v>
          </cell>
          <cell r="S3938">
            <v>0</v>
          </cell>
          <cell r="T3938">
            <v>0</v>
          </cell>
          <cell r="U3938">
            <v>0</v>
          </cell>
          <cell r="V3938">
            <v>0</v>
          </cell>
          <cell r="W3938">
            <v>0</v>
          </cell>
          <cell r="X3938">
            <v>0</v>
          </cell>
          <cell r="Y3938">
            <v>56.46</v>
          </cell>
          <cell r="Z3938">
            <v>0</v>
          </cell>
          <cell r="AA3938">
            <v>0</v>
          </cell>
          <cell r="AB3938">
            <v>0</v>
          </cell>
          <cell r="AC3938">
            <v>0</v>
          </cell>
          <cell r="AD3938">
            <v>0</v>
          </cell>
        </row>
        <row r="3939">
          <cell r="B3939" t="str">
            <v>MASON CO-REGULATEDCOMMERCIAL RECYCLER2YDOCCW</v>
          </cell>
          <cell r="J3939" t="str">
            <v>R2YDOCCW</v>
          </cell>
          <cell r="K3939" t="str">
            <v>2YD OCC-WEEKLY</v>
          </cell>
          <cell r="S3939">
            <v>0</v>
          </cell>
          <cell r="T3939">
            <v>0</v>
          </cell>
          <cell r="U3939">
            <v>0</v>
          </cell>
          <cell r="V3939">
            <v>0</v>
          </cell>
          <cell r="W3939">
            <v>0</v>
          </cell>
          <cell r="X3939">
            <v>0</v>
          </cell>
          <cell r="Y3939">
            <v>67.97</v>
          </cell>
          <cell r="Z3939">
            <v>0</v>
          </cell>
          <cell r="AA3939">
            <v>0</v>
          </cell>
          <cell r="AB3939">
            <v>0</v>
          </cell>
          <cell r="AC3939">
            <v>0</v>
          </cell>
          <cell r="AD3939">
            <v>0</v>
          </cell>
        </row>
        <row r="3940">
          <cell r="B3940" t="str">
            <v>MASON CO-REGULATEDCOMMERCIAL RECYCLERECYCLERMA</v>
          </cell>
          <cell r="J3940" t="str">
            <v>RECYCLERMA</v>
          </cell>
          <cell r="K3940" t="str">
            <v>VALUE OF RECYCLEABLES</v>
          </cell>
          <cell r="S3940">
            <v>0</v>
          </cell>
          <cell r="T3940">
            <v>0</v>
          </cell>
          <cell r="U3940">
            <v>0</v>
          </cell>
          <cell r="V3940">
            <v>0</v>
          </cell>
          <cell r="W3940">
            <v>0</v>
          </cell>
          <cell r="X3940">
            <v>0</v>
          </cell>
          <cell r="Y3940">
            <v>-1015.21</v>
          </cell>
          <cell r="Z3940">
            <v>0</v>
          </cell>
          <cell r="AA3940">
            <v>0</v>
          </cell>
          <cell r="AB3940">
            <v>0</v>
          </cell>
          <cell r="AC3940">
            <v>0</v>
          </cell>
          <cell r="AD3940">
            <v>0</v>
          </cell>
        </row>
        <row r="3941">
          <cell r="B3941" t="str">
            <v>MASON CO-REGULATEDCOMMERCIAL RECYCLERECYCRMA</v>
          </cell>
          <cell r="J3941" t="str">
            <v>RECYCRMA</v>
          </cell>
          <cell r="K3941" t="str">
            <v>RECYCLE MONTHLY ARREARS</v>
          </cell>
          <cell r="S3941">
            <v>0</v>
          </cell>
          <cell r="T3941">
            <v>0</v>
          </cell>
          <cell r="U3941">
            <v>0</v>
          </cell>
          <cell r="V3941">
            <v>0</v>
          </cell>
          <cell r="W3941">
            <v>0</v>
          </cell>
          <cell r="X3941">
            <v>0</v>
          </cell>
          <cell r="Y3941">
            <v>4827.32</v>
          </cell>
          <cell r="Z3941">
            <v>0</v>
          </cell>
          <cell r="AA3941">
            <v>0</v>
          </cell>
          <cell r="AB3941">
            <v>0</v>
          </cell>
          <cell r="AC3941">
            <v>0</v>
          </cell>
          <cell r="AD3941">
            <v>0</v>
          </cell>
        </row>
        <row r="3942">
          <cell r="B3942" t="str">
            <v>MASON CO-REGULATEDCOMMERCIAL RECYCLERECYRNBMA</v>
          </cell>
          <cell r="J3942" t="str">
            <v>RECYRNBMA</v>
          </cell>
          <cell r="K3942" t="str">
            <v>RECYCLE NO BIN MONTHLY AR</v>
          </cell>
          <cell r="S3942">
            <v>0</v>
          </cell>
          <cell r="T3942">
            <v>0</v>
          </cell>
          <cell r="U3942">
            <v>0</v>
          </cell>
          <cell r="V3942">
            <v>0</v>
          </cell>
          <cell r="W3942">
            <v>0</v>
          </cell>
          <cell r="X3942">
            <v>0</v>
          </cell>
          <cell r="Y3942">
            <v>18.32</v>
          </cell>
          <cell r="Z3942">
            <v>0</v>
          </cell>
          <cell r="AA3942">
            <v>0</v>
          </cell>
          <cell r="AB3942">
            <v>0</v>
          </cell>
          <cell r="AC3942">
            <v>0</v>
          </cell>
          <cell r="AD3942">
            <v>0</v>
          </cell>
        </row>
        <row r="3943">
          <cell r="B3943" t="str">
            <v>MASON CO-REGULATEDPAYMENTSCC-KOL</v>
          </cell>
          <cell r="J3943" t="str">
            <v>CC-KOL</v>
          </cell>
          <cell r="K3943" t="str">
            <v>ONLINE PAYMENT-CC</v>
          </cell>
          <cell r="S3943">
            <v>0</v>
          </cell>
          <cell r="T3943">
            <v>0</v>
          </cell>
          <cell r="U3943">
            <v>0</v>
          </cell>
          <cell r="V3943">
            <v>0</v>
          </cell>
          <cell r="W3943">
            <v>0</v>
          </cell>
          <cell r="X3943">
            <v>0</v>
          </cell>
          <cell r="Y3943">
            <v>-69032.160000000003</v>
          </cell>
          <cell r="Z3943">
            <v>0</v>
          </cell>
          <cell r="AA3943">
            <v>0</v>
          </cell>
          <cell r="AB3943">
            <v>0</v>
          </cell>
          <cell r="AC3943">
            <v>0</v>
          </cell>
          <cell r="AD3943">
            <v>0</v>
          </cell>
        </row>
        <row r="3944">
          <cell r="B3944" t="str">
            <v>MASON CO-REGULATEDPAYMENTSCCREF-KOL</v>
          </cell>
          <cell r="J3944" t="str">
            <v>CCREF-KOL</v>
          </cell>
          <cell r="K3944" t="str">
            <v>CREDIT CARD REFUND</v>
          </cell>
          <cell r="S3944">
            <v>0</v>
          </cell>
          <cell r="T3944">
            <v>0</v>
          </cell>
          <cell r="U3944">
            <v>0</v>
          </cell>
          <cell r="V3944">
            <v>0</v>
          </cell>
          <cell r="W3944">
            <v>0</v>
          </cell>
          <cell r="X3944">
            <v>0</v>
          </cell>
          <cell r="Y3944">
            <v>118.18</v>
          </cell>
          <cell r="Z3944">
            <v>0</v>
          </cell>
          <cell r="AA3944">
            <v>0</v>
          </cell>
          <cell r="AB3944">
            <v>0</v>
          </cell>
          <cell r="AC3944">
            <v>0</v>
          </cell>
          <cell r="AD3944">
            <v>0</v>
          </cell>
        </row>
        <row r="3945">
          <cell r="B3945" t="str">
            <v>MASON CO-REGULATEDPAYMENTSPAY</v>
          </cell>
          <cell r="J3945" t="str">
            <v>PAY</v>
          </cell>
          <cell r="K3945" t="str">
            <v>PAYMENT-THANK YOU!</v>
          </cell>
          <cell r="S3945">
            <v>0</v>
          </cell>
          <cell r="T3945">
            <v>0</v>
          </cell>
          <cell r="U3945">
            <v>0</v>
          </cell>
          <cell r="V3945">
            <v>0</v>
          </cell>
          <cell r="W3945">
            <v>0</v>
          </cell>
          <cell r="X3945">
            <v>0</v>
          </cell>
          <cell r="Y3945">
            <v>-8957.09</v>
          </cell>
          <cell r="Z3945">
            <v>0</v>
          </cell>
          <cell r="AA3945">
            <v>0</v>
          </cell>
          <cell r="AB3945">
            <v>0</v>
          </cell>
          <cell r="AC3945">
            <v>0</v>
          </cell>
          <cell r="AD3945">
            <v>0</v>
          </cell>
        </row>
        <row r="3946">
          <cell r="B3946" t="str">
            <v>MASON CO-REGULATEDPAYMENTSPAY ICT</v>
          </cell>
          <cell r="J3946" t="str">
            <v>PAY ICT</v>
          </cell>
          <cell r="K3946" t="str">
            <v>I/C PAYMENT THANK YOU!</v>
          </cell>
          <cell r="S3946">
            <v>0</v>
          </cell>
          <cell r="T3946">
            <v>0</v>
          </cell>
          <cell r="U3946">
            <v>0</v>
          </cell>
          <cell r="V3946">
            <v>0</v>
          </cell>
          <cell r="W3946">
            <v>0</v>
          </cell>
          <cell r="X3946">
            <v>0</v>
          </cell>
          <cell r="Y3946">
            <v>232.32</v>
          </cell>
          <cell r="Z3946">
            <v>0</v>
          </cell>
          <cell r="AA3946">
            <v>0</v>
          </cell>
          <cell r="AB3946">
            <v>0</v>
          </cell>
          <cell r="AC3946">
            <v>0</v>
          </cell>
          <cell r="AD3946">
            <v>0</v>
          </cell>
        </row>
        <row r="3947">
          <cell r="B3947" t="str">
            <v>MASON CO-REGULATEDPAYMENTSPAY-CFREE</v>
          </cell>
          <cell r="J3947" t="str">
            <v>PAY-CFREE</v>
          </cell>
          <cell r="K3947" t="str">
            <v>PAYMENT-THANK YOU</v>
          </cell>
          <cell r="S3947">
            <v>0</v>
          </cell>
          <cell r="T3947">
            <v>0</v>
          </cell>
          <cell r="U3947">
            <v>0</v>
          </cell>
          <cell r="V3947">
            <v>0</v>
          </cell>
          <cell r="W3947">
            <v>0</v>
          </cell>
          <cell r="X3947">
            <v>0</v>
          </cell>
          <cell r="Y3947">
            <v>-12236.68</v>
          </cell>
          <cell r="Z3947">
            <v>0</v>
          </cell>
          <cell r="AA3947">
            <v>0</v>
          </cell>
          <cell r="AB3947">
            <v>0</v>
          </cell>
          <cell r="AC3947">
            <v>0</v>
          </cell>
          <cell r="AD3947">
            <v>0</v>
          </cell>
        </row>
        <row r="3948">
          <cell r="B3948" t="str">
            <v>MASON CO-REGULATEDPAYMENTSPAY-KOL</v>
          </cell>
          <cell r="J3948" t="str">
            <v>PAY-KOL</v>
          </cell>
          <cell r="K3948" t="str">
            <v>PAYMENT-THANK YOU - OL</v>
          </cell>
          <cell r="S3948">
            <v>0</v>
          </cell>
          <cell r="T3948">
            <v>0</v>
          </cell>
          <cell r="U3948">
            <v>0</v>
          </cell>
          <cell r="V3948">
            <v>0</v>
          </cell>
          <cell r="W3948">
            <v>0</v>
          </cell>
          <cell r="X3948">
            <v>0</v>
          </cell>
          <cell r="Y3948">
            <v>-19576.68</v>
          </cell>
          <cell r="Z3948">
            <v>0</v>
          </cell>
          <cell r="AA3948">
            <v>0</v>
          </cell>
          <cell r="AB3948">
            <v>0</v>
          </cell>
          <cell r="AC3948">
            <v>0</v>
          </cell>
          <cell r="AD3948">
            <v>0</v>
          </cell>
        </row>
        <row r="3949">
          <cell r="B3949" t="str">
            <v>MASON CO-REGULATEDPAYMENTSPAY-ORCC</v>
          </cell>
          <cell r="J3949" t="str">
            <v>PAY-ORCC</v>
          </cell>
          <cell r="K3949" t="str">
            <v>ORCC PAYMENT</v>
          </cell>
          <cell r="S3949">
            <v>0</v>
          </cell>
          <cell r="T3949">
            <v>0</v>
          </cell>
          <cell r="U3949">
            <v>0</v>
          </cell>
          <cell r="V3949">
            <v>0</v>
          </cell>
          <cell r="W3949">
            <v>0</v>
          </cell>
          <cell r="X3949">
            <v>0</v>
          </cell>
          <cell r="Y3949">
            <v>-182.43</v>
          </cell>
          <cell r="Z3949">
            <v>0</v>
          </cell>
          <cell r="AA3949">
            <v>0</v>
          </cell>
          <cell r="AB3949">
            <v>0</v>
          </cell>
          <cell r="AC3949">
            <v>0</v>
          </cell>
          <cell r="AD3949">
            <v>0</v>
          </cell>
        </row>
        <row r="3950">
          <cell r="B3950" t="str">
            <v>MASON CO-REGULATEDPAYMENTSPAY-RPPS</v>
          </cell>
          <cell r="J3950" t="str">
            <v>PAY-RPPS</v>
          </cell>
          <cell r="K3950" t="str">
            <v>RPSS PAYMENT</v>
          </cell>
          <cell r="S3950">
            <v>0</v>
          </cell>
          <cell r="T3950">
            <v>0</v>
          </cell>
          <cell r="U3950">
            <v>0</v>
          </cell>
          <cell r="V3950">
            <v>0</v>
          </cell>
          <cell r="W3950">
            <v>0</v>
          </cell>
          <cell r="X3950">
            <v>0</v>
          </cell>
          <cell r="Y3950">
            <v>-2218.7600000000002</v>
          </cell>
          <cell r="Z3950">
            <v>0</v>
          </cell>
          <cell r="AA3950">
            <v>0</v>
          </cell>
          <cell r="AB3950">
            <v>0</v>
          </cell>
          <cell r="AC3950">
            <v>0</v>
          </cell>
          <cell r="AD3950">
            <v>0</v>
          </cell>
        </row>
        <row r="3951">
          <cell r="B3951" t="str">
            <v>MASON CO-REGULATEDPAYMENTSPAYL</v>
          </cell>
          <cell r="J3951" t="str">
            <v>PAYL</v>
          </cell>
          <cell r="K3951" t="str">
            <v>PAYMENT-THANK YOU!</v>
          </cell>
          <cell r="S3951">
            <v>0</v>
          </cell>
          <cell r="T3951">
            <v>0</v>
          </cell>
          <cell r="U3951">
            <v>0</v>
          </cell>
          <cell r="V3951">
            <v>0</v>
          </cell>
          <cell r="W3951">
            <v>0</v>
          </cell>
          <cell r="X3951">
            <v>0</v>
          </cell>
          <cell r="Y3951">
            <v>-28744.26</v>
          </cell>
          <cell r="Z3951">
            <v>0</v>
          </cell>
          <cell r="AA3951">
            <v>0</v>
          </cell>
          <cell r="AB3951">
            <v>0</v>
          </cell>
          <cell r="AC3951">
            <v>0</v>
          </cell>
          <cell r="AD3951">
            <v>0</v>
          </cell>
        </row>
        <row r="3952">
          <cell r="B3952" t="str">
            <v>MASON CO-REGULATEDPAYMENTSPAYMET</v>
          </cell>
          <cell r="J3952" t="str">
            <v>PAYMET</v>
          </cell>
          <cell r="K3952" t="str">
            <v>METAVANTE ONLINE PAYMENT</v>
          </cell>
          <cell r="S3952">
            <v>0</v>
          </cell>
          <cell r="T3952">
            <v>0</v>
          </cell>
          <cell r="U3952">
            <v>0</v>
          </cell>
          <cell r="V3952">
            <v>0</v>
          </cell>
          <cell r="W3952">
            <v>0</v>
          </cell>
          <cell r="X3952">
            <v>0</v>
          </cell>
          <cell r="Y3952">
            <v>-2370.09</v>
          </cell>
          <cell r="Z3952">
            <v>0</v>
          </cell>
          <cell r="AA3952">
            <v>0</v>
          </cell>
          <cell r="AB3952">
            <v>0</v>
          </cell>
          <cell r="AC3952">
            <v>0</v>
          </cell>
          <cell r="AD3952">
            <v>0</v>
          </cell>
        </row>
        <row r="3953">
          <cell r="B3953" t="str">
            <v>MASON CO-REGULATEDPAYMENTSPAYUSBL</v>
          </cell>
          <cell r="J3953" t="str">
            <v>PAYUSBL</v>
          </cell>
          <cell r="K3953" t="str">
            <v>PAYMENT THANK YOU</v>
          </cell>
          <cell r="S3953">
            <v>0</v>
          </cell>
          <cell r="T3953">
            <v>0</v>
          </cell>
          <cell r="U3953">
            <v>0</v>
          </cell>
          <cell r="V3953">
            <v>0</v>
          </cell>
          <cell r="W3953">
            <v>0</v>
          </cell>
          <cell r="X3953">
            <v>0</v>
          </cell>
          <cell r="Y3953">
            <v>-3.23</v>
          </cell>
          <cell r="Z3953">
            <v>0</v>
          </cell>
          <cell r="AA3953">
            <v>0</v>
          </cell>
          <cell r="AB3953">
            <v>0</v>
          </cell>
          <cell r="AC3953">
            <v>0</v>
          </cell>
          <cell r="AD3953">
            <v>0</v>
          </cell>
        </row>
        <row r="3954">
          <cell r="B3954" t="str">
            <v>MASON CO-REGULATEDPAYMENTSRET-KOL</v>
          </cell>
          <cell r="J3954" t="str">
            <v>RET-KOL</v>
          </cell>
          <cell r="K3954" t="str">
            <v>ONLINE PAYMENT RETURN</v>
          </cell>
          <cell r="S3954">
            <v>0</v>
          </cell>
          <cell r="T3954">
            <v>0</v>
          </cell>
          <cell r="U3954">
            <v>0</v>
          </cell>
          <cell r="V3954">
            <v>0</v>
          </cell>
          <cell r="W3954">
            <v>0</v>
          </cell>
          <cell r="X3954">
            <v>0</v>
          </cell>
          <cell r="Y3954">
            <v>574.46</v>
          </cell>
          <cell r="Z3954">
            <v>0</v>
          </cell>
          <cell r="AA3954">
            <v>0</v>
          </cell>
          <cell r="AB3954">
            <v>0</v>
          </cell>
          <cell r="AC3954">
            <v>0</v>
          </cell>
          <cell r="AD3954">
            <v>0</v>
          </cell>
        </row>
        <row r="3955">
          <cell r="B3955" t="str">
            <v>MASON CO-REGULATEDPAYMENTSCC-KOL</v>
          </cell>
          <cell r="J3955" t="str">
            <v>CC-KOL</v>
          </cell>
          <cell r="K3955" t="str">
            <v>ONLINE PAYMENT-CC</v>
          </cell>
          <cell r="S3955">
            <v>0</v>
          </cell>
          <cell r="T3955">
            <v>0</v>
          </cell>
          <cell r="U3955">
            <v>0</v>
          </cell>
          <cell r="V3955">
            <v>0</v>
          </cell>
          <cell r="W3955">
            <v>0</v>
          </cell>
          <cell r="X3955">
            <v>0</v>
          </cell>
          <cell r="Y3955">
            <v>-53089.15</v>
          </cell>
          <cell r="Z3955">
            <v>0</v>
          </cell>
          <cell r="AA3955">
            <v>0</v>
          </cell>
          <cell r="AB3955">
            <v>0</v>
          </cell>
          <cell r="AC3955">
            <v>0</v>
          </cell>
          <cell r="AD3955">
            <v>0</v>
          </cell>
        </row>
        <row r="3956">
          <cell r="B3956" t="str">
            <v>MASON CO-REGULATEDPAYMENTSCCREF-KOL</v>
          </cell>
          <cell r="J3956" t="str">
            <v>CCREF-KOL</v>
          </cell>
          <cell r="K3956" t="str">
            <v>CREDIT CARD REFUND</v>
          </cell>
          <cell r="S3956">
            <v>0</v>
          </cell>
          <cell r="T3956">
            <v>0</v>
          </cell>
          <cell r="U3956">
            <v>0</v>
          </cell>
          <cell r="V3956">
            <v>0</v>
          </cell>
          <cell r="W3956">
            <v>0</v>
          </cell>
          <cell r="X3956">
            <v>0</v>
          </cell>
          <cell r="Y3956">
            <v>2239.08</v>
          </cell>
          <cell r="Z3956">
            <v>0</v>
          </cell>
          <cell r="AA3956">
            <v>0</v>
          </cell>
          <cell r="AB3956">
            <v>0</v>
          </cell>
          <cell r="AC3956">
            <v>0</v>
          </cell>
          <cell r="AD3956">
            <v>0</v>
          </cell>
        </row>
        <row r="3957">
          <cell r="B3957" t="str">
            <v>MASON CO-REGULATEDPAYMENTSPAY</v>
          </cell>
          <cell r="J3957" t="str">
            <v>PAY</v>
          </cell>
          <cell r="K3957" t="str">
            <v>PAYMENT-THANK YOU!</v>
          </cell>
          <cell r="S3957">
            <v>0</v>
          </cell>
          <cell r="T3957">
            <v>0</v>
          </cell>
          <cell r="U3957">
            <v>0</v>
          </cell>
          <cell r="V3957">
            <v>0</v>
          </cell>
          <cell r="W3957">
            <v>0</v>
          </cell>
          <cell r="X3957">
            <v>0</v>
          </cell>
          <cell r="Y3957">
            <v>-30187.45</v>
          </cell>
          <cell r="Z3957">
            <v>0</v>
          </cell>
          <cell r="AA3957">
            <v>0</v>
          </cell>
          <cell r="AB3957">
            <v>0</v>
          </cell>
          <cell r="AC3957">
            <v>0</v>
          </cell>
          <cell r="AD3957">
            <v>0</v>
          </cell>
        </row>
        <row r="3958">
          <cell r="B3958" t="str">
            <v>MASON CO-REGULATEDPAYMENTSPAY EFT</v>
          </cell>
          <cell r="J3958" t="str">
            <v>PAY EFT</v>
          </cell>
          <cell r="K3958" t="str">
            <v>ELECTRONIC PAYMENT</v>
          </cell>
          <cell r="S3958">
            <v>0</v>
          </cell>
          <cell r="T3958">
            <v>0</v>
          </cell>
          <cell r="U3958">
            <v>0</v>
          </cell>
          <cell r="V3958">
            <v>0</v>
          </cell>
          <cell r="W3958">
            <v>0</v>
          </cell>
          <cell r="X3958">
            <v>0</v>
          </cell>
          <cell r="Y3958">
            <v>-791.35</v>
          </cell>
          <cell r="Z3958">
            <v>0</v>
          </cell>
          <cell r="AA3958">
            <v>0</v>
          </cell>
          <cell r="AB3958">
            <v>0</v>
          </cell>
          <cell r="AC3958">
            <v>0</v>
          </cell>
          <cell r="AD3958">
            <v>0</v>
          </cell>
        </row>
        <row r="3959">
          <cell r="B3959" t="str">
            <v>MASON CO-REGULATEDPAYMENTSPAY-CFREE</v>
          </cell>
          <cell r="J3959" t="str">
            <v>PAY-CFREE</v>
          </cell>
          <cell r="K3959" t="str">
            <v>PAYMENT-THANK YOU</v>
          </cell>
          <cell r="S3959">
            <v>0</v>
          </cell>
          <cell r="T3959">
            <v>0</v>
          </cell>
          <cell r="U3959">
            <v>0</v>
          </cell>
          <cell r="V3959">
            <v>0</v>
          </cell>
          <cell r="W3959">
            <v>0</v>
          </cell>
          <cell r="X3959">
            <v>0</v>
          </cell>
          <cell r="Y3959">
            <v>-4409.32</v>
          </cell>
          <cell r="Z3959">
            <v>0</v>
          </cell>
          <cell r="AA3959">
            <v>0</v>
          </cell>
          <cell r="AB3959">
            <v>0</v>
          </cell>
          <cell r="AC3959">
            <v>0</v>
          </cell>
          <cell r="AD3959">
            <v>0</v>
          </cell>
        </row>
        <row r="3960">
          <cell r="B3960" t="str">
            <v>MASON CO-REGULATEDPAYMENTSPAY-KOL</v>
          </cell>
          <cell r="J3960" t="str">
            <v>PAY-KOL</v>
          </cell>
          <cell r="K3960" t="str">
            <v>PAYMENT-THANK YOU - OL</v>
          </cell>
          <cell r="S3960">
            <v>0</v>
          </cell>
          <cell r="T3960">
            <v>0</v>
          </cell>
          <cell r="U3960">
            <v>0</v>
          </cell>
          <cell r="V3960">
            <v>0</v>
          </cell>
          <cell r="W3960">
            <v>0</v>
          </cell>
          <cell r="X3960">
            <v>0</v>
          </cell>
          <cell r="Y3960">
            <v>-18642.34</v>
          </cell>
          <cell r="Z3960">
            <v>0</v>
          </cell>
          <cell r="AA3960">
            <v>0</v>
          </cell>
          <cell r="AB3960">
            <v>0</v>
          </cell>
          <cell r="AC3960">
            <v>0</v>
          </cell>
          <cell r="AD3960">
            <v>0</v>
          </cell>
        </row>
        <row r="3961">
          <cell r="B3961" t="str">
            <v>MASON CO-REGULATEDPAYMENTSPAY-ORCC</v>
          </cell>
          <cell r="J3961" t="str">
            <v>PAY-ORCC</v>
          </cell>
          <cell r="K3961" t="str">
            <v>ORCC PAYMENT</v>
          </cell>
          <cell r="S3961">
            <v>0</v>
          </cell>
          <cell r="T3961">
            <v>0</v>
          </cell>
          <cell r="U3961">
            <v>0</v>
          </cell>
          <cell r="V3961">
            <v>0</v>
          </cell>
          <cell r="W3961">
            <v>0</v>
          </cell>
          <cell r="X3961">
            <v>0</v>
          </cell>
          <cell r="Y3961">
            <v>-55.84</v>
          </cell>
          <cell r="Z3961">
            <v>0</v>
          </cell>
          <cell r="AA3961">
            <v>0</v>
          </cell>
          <cell r="AB3961">
            <v>0</v>
          </cell>
          <cell r="AC3961">
            <v>0</v>
          </cell>
          <cell r="AD3961">
            <v>0</v>
          </cell>
        </row>
        <row r="3962">
          <cell r="B3962" t="str">
            <v>MASON CO-REGULATEDPAYMENTSPAY-RPPS</v>
          </cell>
          <cell r="J3962" t="str">
            <v>PAY-RPPS</v>
          </cell>
          <cell r="K3962" t="str">
            <v>RPSS PAYMENT</v>
          </cell>
          <cell r="S3962">
            <v>0</v>
          </cell>
          <cell r="T3962">
            <v>0</v>
          </cell>
          <cell r="U3962">
            <v>0</v>
          </cell>
          <cell r="V3962">
            <v>0</v>
          </cell>
          <cell r="W3962">
            <v>0</v>
          </cell>
          <cell r="X3962">
            <v>0</v>
          </cell>
          <cell r="Y3962">
            <v>-950.8</v>
          </cell>
          <cell r="Z3962">
            <v>0</v>
          </cell>
          <cell r="AA3962">
            <v>0</v>
          </cell>
          <cell r="AB3962">
            <v>0</v>
          </cell>
          <cell r="AC3962">
            <v>0</v>
          </cell>
          <cell r="AD3962">
            <v>0</v>
          </cell>
        </row>
        <row r="3963">
          <cell r="B3963" t="str">
            <v>MASON CO-REGULATEDPAYMENTSPAYL</v>
          </cell>
          <cell r="J3963" t="str">
            <v>PAYL</v>
          </cell>
          <cell r="K3963" t="str">
            <v>PAYMENT-THANK YOU!</v>
          </cell>
          <cell r="S3963">
            <v>0</v>
          </cell>
          <cell r="T3963">
            <v>0</v>
          </cell>
          <cell r="U3963">
            <v>0</v>
          </cell>
          <cell r="V3963">
            <v>0</v>
          </cell>
          <cell r="W3963">
            <v>0</v>
          </cell>
          <cell r="X3963">
            <v>0</v>
          </cell>
          <cell r="Y3963">
            <v>-41527.25</v>
          </cell>
          <cell r="Z3963">
            <v>0</v>
          </cell>
          <cell r="AA3963">
            <v>0</v>
          </cell>
          <cell r="AB3963">
            <v>0</v>
          </cell>
          <cell r="AC3963">
            <v>0</v>
          </cell>
          <cell r="AD3963">
            <v>0</v>
          </cell>
        </row>
        <row r="3964">
          <cell r="B3964" t="str">
            <v>MASON CO-REGULATEDPAYMENTSPAYMET</v>
          </cell>
          <cell r="J3964" t="str">
            <v>PAYMET</v>
          </cell>
          <cell r="K3964" t="str">
            <v>METAVANTE ONLINE PAYMENT</v>
          </cell>
          <cell r="S3964">
            <v>0</v>
          </cell>
          <cell r="T3964">
            <v>0</v>
          </cell>
          <cell r="U3964">
            <v>0</v>
          </cell>
          <cell r="V3964">
            <v>0</v>
          </cell>
          <cell r="W3964">
            <v>0</v>
          </cell>
          <cell r="X3964">
            <v>0</v>
          </cell>
          <cell r="Y3964">
            <v>-1033.8</v>
          </cell>
          <cell r="Z3964">
            <v>0</v>
          </cell>
          <cell r="AA3964">
            <v>0</v>
          </cell>
          <cell r="AB3964">
            <v>0</v>
          </cell>
          <cell r="AC3964">
            <v>0</v>
          </cell>
          <cell r="AD3964">
            <v>0</v>
          </cell>
        </row>
        <row r="3965">
          <cell r="B3965" t="str">
            <v>MASON CO-REGULATEDRESIDENTIAL20RW1</v>
          </cell>
          <cell r="J3965" t="str">
            <v>20RW1</v>
          </cell>
          <cell r="K3965" t="str">
            <v>1-20 GAL CAN WEEKLY SVC</v>
          </cell>
          <cell r="S3965">
            <v>0</v>
          </cell>
          <cell r="T3965">
            <v>0</v>
          </cell>
          <cell r="U3965">
            <v>0</v>
          </cell>
          <cell r="V3965">
            <v>0</v>
          </cell>
          <cell r="W3965">
            <v>0</v>
          </cell>
          <cell r="X3965">
            <v>0</v>
          </cell>
          <cell r="Y3965">
            <v>159</v>
          </cell>
          <cell r="Z3965">
            <v>159</v>
          </cell>
          <cell r="AA3965">
            <v>0</v>
          </cell>
          <cell r="AB3965">
            <v>0</v>
          </cell>
          <cell r="AC3965">
            <v>0</v>
          </cell>
          <cell r="AD3965">
            <v>0</v>
          </cell>
        </row>
        <row r="3966">
          <cell r="B3966" t="str">
            <v>MASON CO-REGULATEDRESIDENTIAL32RE1</v>
          </cell>
          <cell r="J3966" t="str">
            <v>32RE1</v>
          </cell>
          <cell r="K3966" t="str">
            <v>1-32 GAL CAN-EOW SVC</v>
          </cell>
          <cell r="S3966">
            <v>0</v>
          </cell>
          <cell r="T3966">
            <v>0</v>
          </cell>
          <cell r="U3966">
            <v>0</v>
          </cell>
          <cell r="V3966">
            <v>0</v>
          </cell>
          <cell r="W3966">
            <v>0</v>
          </cell>
          <cell r="X3966">
            <v>0</v>
          </cell>
          <cell r="Y3966">
            <v>9.02</v>
          </cell>
          <cell r="Z3966">
            <v>9.02</v>
          </cell>
          <cell r="AA3966">
            <v>0</v>
          </cell>
          <cell r="AB3966">
            <v>0</v>
          </cell>
          <cell r="AC3966">
            <v>0</v>
          </cell>
          <cell r="AD3966">
            <v>0</v>
          </cell>
        </row>
        <row r="3967">
          <cell r="B3967" t="str">
            <v>MASON CO-REGULATEDRESIDENTIAL32RE2</v>
          </cell>
          <cell r="J3967" t="str">
            <v>32RE2</v>
          </cell>
          <cell r="K3967" t="str">
            <v>2-32 GAL CAN-EOW SVC</v>
          </cell>
          <cell r="S3967">
            <v>0</v>
          </cell>
          <cell r="T3967">
            <v>0</v>
          </cell>
          <cell r="U3967">
            <v>0</v>
          </cell>
          <cell r="V3967">
            <v>0</v>
          </cell>
          <cell r="W3967">
            <v>0</v>
          </cell>
          <cell r="X3967">
            <v>0</v>
          </cell>
          <cell r="Y3967">
            <v>14.48</v>
          </cell>
          <cell r="Z3967">
            <v>14.48</v>
          </cell>
          <cell r="AA3967">
            <v>0</v>
          </cell>
          <cell r="AB3967">
            <v>0</v>
          </cell>
          <cell r="AC3967">
            <v>0</v>
          </cell>
          <cell r="AD3967">
            <v>0</v>
          </cell>
        </row>
        <row r="3968">
          <cell r="B3968" t="str">
            <v>MASON CO-REGULATEDRESIDENTIAL32RM1</v>
          </cell>
          <cell r="J3968" t="str">
            <v>32RM1</v>
          </cell>
          <cell r="K3968" t="str">
            <v>1-32 GAL CAN-MONTHLY SVC</v>
          </cell>
          <cell r="S3968">
            <v>0</v>
          </cell>
          <cell r="T3968">
            <v>0</v>
          </cell>
          <cell r="U3968">
            <v>0</v>
          </cell>
          <cell r="V3968">
            <v>0</v>
          </cell>
          <cell r="W3968">
            <v>0</v>
          </cell>
          <cell r="X3968">
            <v>0</v>
          </cell>
          <cell r="Y3968">
            <v>9.9600000000000009</v>
          </cell>
          <cell r="Z3968">
            <v>9.9600000000000009</v>
          </cell>
          <cell r="AA3968">
            <v>0</v>
          </cell>
          <cell r="AB3968">
            <v>0</v>
          </cell>
          <cell r="AC3968">
            <v>0</v>
          </cell>
          <cell r="AD3968">
            <v>0</v>
          </cell>
        </row>
        <row r="3969">
          <cell r="B3969" t="str">
            <v>MASON CO-REGULATEDRESIDENTIAL32RW1</v>
          </cell>
          <cell r="J3969" t="str">
            <v>32RW1</v>
          </cell>
          <cell r="K3969" t="str">
            <v>1-32 GAL CAN-WEEKLY SVC</v>
          </cell>
          <cell r="S3969">
            <v>0</v>
          </cell>
          <cell r="T3969">
            <v>0</v>
          </cell>
          <cell r="U3969">
            <v>0</v>
          </cell>
          <cell r="V3969">
            <v>0</v>
          </cell>
          <cell r="W3969">
            <v>0</v>
          </cell>
          <cell r="X3969">
            <v>0</v>
          </cell>
          <cell r="Y3969">
            <v>31.54</v>
          </cell>
          <cell r="Z3969">
            <v>31.54</v>
          </cell>
          <cell r="AA3969">
            <v>0</v>
          </cell>
          <cell r="AB3969">
            <v>0</v>
          </cell>
          <cell r="AC3969">
            <v>0</v>
          </cell>
          <cell r="AD3969">
            <v>0</v>
          </cell>
        </row>
        <row r="3970">
          <cell r="B3970" t="str">
            <v>MASON CO-REGULATEDRESIDENTIAL32RW2</v>
          </cell>
          <cell r="J3970" t="str">
            <v>32RW2</v>
          </cell>
          <cell r="K3970" t="str">
            <v>2-32 GAL CANS-WEEKLY SVC</v>
          </cell>
          <cell r="S3970">
            <v>0</v>
          </cell>
          <cell r="T3970">
            <v>0</v>
          </cell>
          <cell r="U3970">
            <v>0</v>
          </cell>
          <cell r="V3970">
            <v>0</v>
          </cell>
          <cell r="W3970">
            <v>0</v>
          </cell>
          <cell r="X3970">
            <v>0</v>
          </cell>
          <cell r="Y3970">
            <v>2.62</v>
          </cell>
          <cell r="Z3970">
            <v>2.62</v>
          </cell>
          <cell r="AA3970">
            <v>0</v>
          </cell>
          <cell r="AB3970">
            <v>0</v>
          </cell>
          <cell r="AC3970">
            <v>0</v>
          </cell>
          <cell r="AD3970">
            <v>0</v>
          </cell>
        </row>
        <row r="3971">
          <cell r="B3971" t="str">
            <v>MASON CO-REGULATEDRESIDENTIAL35RE1</v>
          </cell>
          <cell r="J3971" t="str">
            <v>35RE1</v>
          </cell>
          <cell r="K3971" t="str">
            <v>1-35 GAL CART EOW SVC</v>
          </cell>
          <cell r="S3971">
            <v>0</v>
          </cell>
          <cell r="T3971">
            <v>0</v>
          </cell>
          <cell r="U3971">
            <v>0</v>
          </cell>
          <cell r="V3971">
            <v>0</v>
          </cell>
          <cell r="W3971">
            <v>0</v>
          </cell>
          <cell r="X3971">
            <v>0</v>
          </cell>
          <cell r="Y3971">
            <v>23566.445</v>
          </cell>
          <cell r="Z3971">
            <v>23566.445</v>
          </cell>
          <cell r="AA3971">
            <v>0</v>
          </cell>
          <cell r="AB3971">
            <v>0</v>
          </cell>
          <cell r="AC3971">
            <v>0</v>
          </cell>
          <cell r="AD3971">
            <v>0</v>
          </cell>
        </row>
        <row r="3972">
          <cell r="B3972" t="str">
            <v>MASON CO-REGULATEDRESIDENTIAL35RM1</v>
          </cell>
          <cell r="J3972" t="str">
            <v>35RM1</v>
          </cell>
          <cell r="K3972" t="str">
            <v>1-35 GAL CART MONTHLY SVC</v>
          </cell>
          <cell r="S3972">
            <v>0</v>
          </cell>
          <cell r="T3972">
            <v>0</v>
          </cell>
          <cell r="U3972">
            <v>0</v>
          </cell>
          <cell r="V3972">
            <v>0</v>
          </cell>
          <cell r="W3972">
            <v>0</v>
          </cell>
          <cell r="X3972">
            <v>0</v>
          </cell>
          <cell r="Y3972">
            <v>1737.6</v>
          </cell>
          <cell r="Z3972">
            <v>1737.6</v>
          </cell>
          <cell r="AA3972">
            <v>0</v>
          </cell>
          <cell r="AB3972">
            <v>0</v>
          </cell>
          <cell r="AC3972">
            <v>0</v>
          </cell>
          <cell r="AD3972">
            <v>0</v>
          </cell>
        </row>
        <row r="3973">
          <cell r="B3973" t="str">
            <v>MASON CO-REGULATEDRESIDENTIAL35RW1</v>
          </cell>
          <cell r="J3973" t="str">
            <v>35RW1</v>
          </cell>
          <cell r="K3973" t="str">
            <v>1-35 GAL CART WEEKLY SVC</v>
          </cell>
          <cell r="S3973">
            <v>0</v>
          </cell>
          <cell r="T3973">
            <v>0</v>
          </cell>
          <cell r="U3973">
            <v>0</v>
          </cell>
          <cell r="V3973">
            <v>0</v>
          </cell>
          <cell r="W3973">
            <v>0</v>
          </cell>
          <cell r="X3973">
            <v>0</v>
          </cell>
          <cell r="Y3973">
            <v>55538.81</v>
          </cell>
          <cell r="Z3973">
            <v>55538.81</v>
          </cell>
          <cell r="AA3973">
            <v>0</v>
          </cell>
          <cell r="AB3973">
            <v>0</v>
          </cell>
          <cell r="AC3973">
            <v>0</v>
          </cell>
          <cell r="AD3973">
            <v>0</v>
          </cell>
        </row>
        <row r="3974">
          <cell r="B3974" t="str">
            <v>MASON CO-REGULATEDRESIDENTIAL45RW1</v>
          </cell>
          <cell r="J3974" t="str">
            <v>45RW1</v>
          </cell>
          <cell r="K3974" t="str">
            <v>1-45 GAL CAN-WEEKLY SVC</v>
          </cell>
          <cell r="S3974">
            <v>0</v>
          </cell>
          <cell r="T3974">
            <v>0</v>
          </cell>
          <cell r="U3974">
            <v>0</v>
          </cell>
          <cell r="V3974">
            <v>0</v>
          </cell>
          <cell r="W3974">
            <v>0</v>
          </cell>
          <cell r="X3974">
            <v>0</v>
          </cell>
          <cell r="Y3974">
            <v>127.26</v>
          </cell>
          <cell r="Z3974">
            <v>127.26</v>
          </cell>
          <cell r="AA3974">
            <v>0</v>
          </cell>
          <cell r="AB3974">
            <v>0</v>
          </cell>
          <cell r="AC3974">
            <v>0</v>
          </cell>
          <cell r="AD3974">
            <v>0</v>
          </cell>
        </row>
        <row r="3975">
          <cell r="B3975" t="str">
            <v>MASON CO-REGULATEDRESIDENTIAL48RE1</v>
          </cell>
          <cell r="J3975" t="str">
            <v>48RE1</v>
          </cell>
          <cell r="K3975" t="str">
            <v>1-48 GAL EOW</v>
          </cell>
          <cell r="S3975">
            <v>0</v>
          </cell>
          <cell r="T3975">
            <v>0</v>
          </cell>
          <cell r="U3975">
            <v>0</v>
          </cell>
          <cell r="V3975">
            <v>0</v>
          </cell>
          <cell r="W3975">
            <v>0</v>
          </cell>
          <cell r="X3975">
            <v>0</v>
          </cell>
          <cell r="Y3975">
            <v>6705.3249999999998</v>
          </cell>
          <cell r="Z3975">
            <v>6705.3249999999998</v>
          </cell>
          <cell r="AA3975">
            <v>0</v>
          </cell>
          <cell r="AB3975">
            <v>0</v>
          </cell>
          <cell r="AC3975">
            <v>0</v>
          </cell>
          <cell r="AD3975">
            <v>0</v>
          </cell>
        </row>
        <row r="3976">
          <cell r="B3976" t="str">
            <v>MASON CO-REGULATEDRESIDENTIAL48RM1</v>
          </cell>
          <cell r="J3976" t="str">
            <v>48RM1</v>
          </cell>
          <cell r="K3976" t="str">
            <v>1-48 GAL MONTHLY</v>
          </cell>
          <cell r="S3976">
            <v>0</v>
          </cell>
          <cell r="T3976">
            <v>0</v>
          </cell>
          <cell r="U3976">
            <v>0</v>
          </cell>
          <cell r="V3976">
            <v>0</v>
          </cell>
          <cell r="W3976">
            <v>0</v>
          </cell>
          <cell r="X3976">
            <v>0</v>
          </cell>
          <cell r="Y3976">
            <v>268.67</v>
          </cell>
          <cell r="Z3976">
            <v>268.67</v>
          </cell>
          <cell r="AA3976">
            <v>0</v>
          </cell>
          <cell r="AB3976">
            <v>0</v>
          </cell>
          <cell r="AC3976">
            <v>0</v>
          </cell>
          <cell r="AD3976">
            <v>0</v>
          </cell>
        </row>
        <row r="3977">
          <cell r="B3977" t="str">
            <v>MASON CO-REGULATEDRESIDENTIAL48RW1</v>
          </cell>
          <cell r="J3977" t="str">
            <v>48RW1</v>
          </cell>
          <cell r="K3977" t="str">
            <v>1-48 GAL WEEKLY</v>
          </cell>
          <cell r="S3977">
            <v>0</v>
          </cell>
          <cell r="T3977">
            <v>0</v>
          </cell>
          <cell r="U3977">
            <v>0</v>
          </cell>
          <cell r="V3977">
            <v>0</v>
          </cell>
          <cell r="W3977">
            <v>0</v>
          </cell>
          <cell r="X3977">
            <v>0</v>
          </cell>
          <cell r="Y3977">
            <v>31629.7</v>
          </cell>
          <cell r="Z3977">
            <v>31629.7</v>
          </cell>
          <cell r="AA3977">
            <v>0</v>
          </cell>
          <cell r="AB3977">
            <v>0</v>
          </cell>
          <cell r="AC3977">
            <v>0</v>
          </cell>
          <cell r="AD3977">
            <v>0</v>
          </cell>
        </row>
        <row r="3978">
          <cell r="B3978" t="str">
            <v>MASON CO-REGULATEDRESIDENTIAL64RE1</v>
          </cell>
          <cell r="J3978" t="str">
            <v>64RE1</v>
          </cell>
          <cell r="K3978" t="str">
            <v>1-64 GAL EOW</v>
          </cell>
          <cell r="S3978">
            <v>0</v>
          </cell>
          <cell r="T3978">
            <v>0</v>
          </cell>
          <cell r="U3978">
            <v>0</v>
          </cell>
          <cell r="V3978">
            <v>0</v>
          </cell>
          <cell r="W3978">
            <v>0</v>
          </cell>
          <cell r="X3978">
            <v>0</v>
          </cell>
          <cell r="Y3978">
            <v>9168.65</v>
          </cell>
          <cell r="Z3978">
            <v>9168.65</v>
          </cell>
          <cell r="AA3978">
            <v>0</v>
          </cell>
          <cell r="AB3978">
            <v>0</v>
          </cell>
          <cell r="AC3978">
            <v>0</v>
          </cell>
          <cell r="AD3978">
            <v>0</v>
          </cell>
        </row>
        <row r="3979">
          <cell r="B3979" t="str">
            <v>MASON CO-REGULATEDRESIDENTIAL64RM1</v>
          </cell>
          <cell r="J3979" t="str">
            <v>64RM1</v>
          </cell>
          <cell r="K3979" t="str">
            <v>1-64 GAL MONTHLY</v>
          </cell>
          <cell r="S3979">
            <v>0</v>
          </cell>
          <cell r="T3979">
            <v>0</v>
          </cell>
          <cell r="U3979">
            <v>0</v>
          </cell>
          <cell r="V3979">
            <v>0</v>
          </cell>
          <cell r="W3979">
            <v>0</v>
          </cell>
          <cell r="X3979">
            <v>0</v>
          </cell>
          <cell r="Y3979">
            <v>227.28</v>
          </cell>
          <cell r="Z3979">
            <v>227.28</v>
          </cell>
          <cell r="AA3979">
            <v>0</v>
          </cell>
          <cell r="AB3979">
            <v>0</v>
          </cell>
          <cell r="AC3979">
            <v>0</v>
          </cell>
          <cell r="AD3979">
            <v>0</v>
          </cell>
        </row>
        <row r="3980">
          <cell r="B3980" t="str">
            <v>MASON CO-REGULATEDRESIDENTIAL64RW1</v>
          </cell>
          <cell r="J3980" t="str">
            <v>64RW1</v>
          </cell>
          <cell r="K3980" t="str">
            <v>1-64 GAL CART WEEKLY SVC</v>
          </cell>
          <cell r="S3980">
            <v>0</v>
          </cell>
          <cell r="T3980">
            <v>0</v>
          </cell>
          <cell r="U3980">
            <v>0</v>
          </cell>
          <cell r="V3980">
            <v>0</v>
          </cell>
          <cell r="W3980">
            <v>0</v>
          </cell>
          <cell r="X3980">
            <v>0</v>
          </cell>
          <cell r="Y3980">
            <v>30870.41</v>
          </cell>
          <cell r="Z3980">
            <v>30870.41</v>
          </cell>
          <cell r="AA3980">
            <v>0</v>
          </cell>
          <cell r="AB3980">
            <v>0</v>
          </cell>
          <cell r="AC3980">
            <v>0</v>
          </cell>
          <cell r="AD3980">
            <v>0</v>
          </cell>
        </row>
        <row r="3981">
          <cell r="B3981" t="str">
            <v>MASON CO-REGULATEDRESIDENTIAL96RE1</v>
          </cell>
          <cell r="J3981" t="str">
            <v>96RE1</v>
          </cell>
          <cell r="K3981" t="str">
            <v>1-96 GAL EOW</v>
          </cell>
          <cell r="S3981">
            <v>0</v>
          </cell>
          <cell r="T3981">
            <v>0</v>
          </cell>
          <cell r="U3981">
            <v>0</v>
          </cell>
          <cell r="V3981">
            <v>0</v>
          </cell>
          <cell r="W3981">
            <v>0</v>
          </cell>
          <cell r="X3981">
            <v>0</v>
          </cell>
          <cell r="Y3981">
            <v>5181.0600000000004</v>
          </cell>
          <cell r="Z3981">
            <v>5181.0600000000004</v>
          </cell>
          <cell r="AA3981">
            <v>0</v>
          </cell>
          <cell r="AB3981">
            <v>0</v>
          </cell>
          <cell r="AC3981">
            <v>0</v>
          </cell>
          <cell r="AD3981">
            <v>0</v>
          </cell>
        </row>
        <row r="3982">
          <cell r="B3982" t="str">
            <v>MASON CO-REGULATEDRESIDENTIAL96RM1</v>
          </cell>
          <cell r="J3982" t="str">
            <v>96RM1</v>
          </cell>
          <cell r="K3982" t="str">
            <v>1-96 GAL MONTHLY</v>
          </cell>
          <cell r="S3982">
            <v>0</v>
          </cell>
          <cell r="T3982">
            <v>0</v>
          </cell>
          <cell r="U3982">
            <v>0</v>
          </cell>
          <cell r="V3982">
            <v>0</v>
          </cell>
          <cell r="W3982">
            <v>0</v>
          </cell>
          <cell r="X3982">
            <v>0</v>
          </cell>
          <cell r="Y3982">
            <v>262.57499999999999</v>
          </cell>
          <cell r="Z3982">
            <v>262.57499999999999</v>
          </cell>
          <cell r="AA3982">
            <v>0</v>
          </cell>
          <cell r="AB3982">
            <v>0</v>
          </cell>
          <cell r="AC3982">
            <v>0</v>
          </cell>
          <cell r="AD3982">
            <v>0</v>
          </cell>
        </row>
        <row r="3983">
          <cell r="B3983" t="str">
            <v>MASON CO-REGULATEDRESIDENTIAL96RW1</v>
          </cell>
          <cell r="J3983" t="str">
            <v>96RW1</v>
          </cell>
          <cell r="K3983" t="str">
            <v>1-96 GAL CART WEEKLY SVC</v>
          </cell>
          <cell r="S3983">
            <v>0</v>
          </cell>
          <cell r="T3983">
            <v>0</v>
          </cell>
          <cell r="U3983">
            <v>0</v>
          </cell>
          <cell r="V3983">
            <v>0</v>
          </cell>
          <cell r="W3983">
            <v>0</v>
          </cell>
          <cell r="X3983">
            <v>0</v>
          </cell>
          <cell r="Y3983">
            <v>17917.544999999998</v>
          </cell>
          <cell r="Z3983">
            <v>17917.544999999998</v>
          </cell>
          <cell r="AA3983">
            <v>0</v>
          </cell>
          <cell r="AB3983">
            <v>0</v>
          </cell>
          <cell r="AC3983">
            <v>0</v>
          </cell>
          <cell r="AD3983">
            <v>0</v>
          </cell>
        </row>
        <row r="3984">
          <cell r="B3984" t="str">
            <v>MASON CO-REGULATEDRESIDENTIALDRVNRE1</v>
          </cell>
          <cell r="J3984" t="str">
            <v>DRVNRE1</v>
          </cell>
          <cell r="K3984" t="str">
            <v>DRIVE IN UP TO 250'-EOW</v>
          </cell>
          <cell r="S3984">
            <v>0</v>
          </cell>
          <cell r="T3984">
            <v>0</v>
          </cell>
          <cell r="U3984">
            <v>0</v>
          </cell>
          <cell r="V3984">
            <v>0</v>
          </cell>
          <cell r="W3984">
            <v>0</v>
          </cell>
          <cell r="X3984">
            <v>0</v>
          </cell>
          <cell r="Y3984">
            <v>220.995</v>
          </cell>
          <cell r="Z3984">
            <v>220.995</v>
          </cell>
          <cell r="AA3984">
            <v>0</v>
          </cell>
          <cell r="AB3984">
            <v>0</v>
          </cell>
          <cell r="AC3984">
            <v>0</v>
          </cell>
          <cell r="AD3984">
            <v>0</v>
          </cell>
        </row>
        <row r="3985">
          <cell r="B3985" t="str">
            <v>MASON CO-REGULATEDRESIDENTIALDRVNRE1RECY</v>
          </cell>
          <cell r="J3985" t="str">
            <v>DRVNRE1RECY</v>
          </cell>
          <cell r="K3985" t="str">
            <v>DRIVE IN UP TO 250 EOW-RE</v>
          </cell>
          <cell r="S3985">
            <v>0</v>
          </cell>
          <cell r="T3985">
            <v>0</v>
          </cell>
          <cell r="U3985">
            <v>0</v>
          </cell>
          <cell r="V3985">
            <v>0</v>
          </cell>
          <cell r="W3985">
            <v>0</v>
          </cell>
          <cell r="X3985">
            <v>0</v>
          </cell>
          <cell r="Y3985">
            <v>300.35000000000002</v>
          </cell>
          <cell r="Z3985">
            <v>300.35000000000002</v>
          </cell>
          <cell r="AA3985">
            <v>0</v>
          </cell>
          <cell r="AB3985">
            <v>0</v>
          </cell>
          <cell r="AC3985">
            <v>0</v>
          </cell>
          <cell r="AD3985">
            <v>0</v>
          </cell>
        </row>
        <row r="3986">
          <cell r="B3986" t="str">
            <v>MASON CO-REGULATEDRESIDENTIALDRVNRE2</v>
          </cell>
          <cell r="J3986" t="str">
            <v>DRVNRE2</v>
          </cell>
          <cell r="K3986" t="str">
            <v>DRIVE IN OVER 250'-EOW</v>
          </cell>
          <cell r="S3986">
            <v>0</v>
          </cell>
          <cell r="T3986">
            <v>0</v>
          </cell>
          <cell r="U3986">
            <v>0</v>
          </cell>
          <cell r="V3986">
            <v>0</v>
          </cell>
          <cell r="W3986">
            <v>0</v>
          </cell>
          <cell r="X3986">
            <v>0</v>
          </cell>
          <cell r="Y3986">
            <v>41.95</v>
          </cell>
          <cell r="Z3986">
            <v>41.95</v>
          </cell>
          <cell r="AA3986">
            <v>0</v>
          </cell>
          <cell r="AB3986">
            <v>0</v>
          </cell>
          <cell r="AC3986">
            <v>0</v>
          </cell>
          <cell r="AD3986">
            <v>0</v>
          </cell>
        </row>
        <row r="3987">
          <cell r="B3987" t="str">
            <v>MASON CO-REGULATEDRESIDENTIALDRVNRE2RECY</v>
          </cell>
          <cell r="J3987" t="str">
            <v>DRVNRE2RECY</v>
          </cell>
          <cell r="K3987" t="str">
            <v>DRIVE IN OVER 250 EOW-REC</v>
          </cell>
          <cell r="S3987">
            <v>0</v>
          </cell>
          <cell r="T3987">
            <v>0</v>
          </cell>
          <cell r="U3987">
            <v>0</v>
          </cell>
          <cell r="V3987">
            <v>0</v>
          </cell>
          <cell r="W3987">
            <v>0</v>
          </cell>
          <cell r="X3987">
            <v>0</v>
          </cell>
          <cell r="Y3987">
            <v>65.155000000000001</v>
          </cell>
          <cell r="Z3987">
            <v>65.155000000000001</v>
          </cell>
          <cell r="AA3987">
            <v>0</v>
          </cell>
          <cell r="AB3987">
            <v>0</v>
          </cell>
          <cell r="AC3987">
            <v>0</v>
          </cell>
          <cell r="AD3987">
            <v>0</v>
          </cell>
        </row>
        <row r="3988">
          <cell r="B3988" t="str">
            <v>MASON CO-REGULATEDRESIDENTIALDRVNRM1</v>
          </cell>
          <cell r="J3988" t="str">
            <v>DRVNRM1</v>
          </cell>
          <cell r="K3988" t="str">
            <v>DRIVE IN UP TO 250'-MTHLY</v>
          </cell>
          <cell r="S3988">
            <v>0</v>
          </cell>
          <cell r="T3988">
            <v>0</v>
          </cell>
          <cell r="U3988">
            <v>0</v>
          </cell>
          <cell r="V3988">
            <v>0</v>
          </cell>
          <cell r="W3988">
            <v>0</v>
          </cell>
          <cell r="X3988">
            <v>0</v>
          </cell>
          <cell r="Y3988">
            <v>14.43</v>
          </cell>
          <cell r="Z3988">
            <v>14.43</v>
          </cell>
          <cell r="AA3988">
            <v>0</v>
          </cell>
          <cell r="AB3988">
            <v>0</v>
          </cell>
          <cell r="AC3988">
            <v>0</v>
          </cell>
          <cell r="AD3988">
            <v>0</v>
          </cell>
        </row>
        <row r="3989">
          <cell r="B3989" t="str">
            <v>MASON CO-REGULATEDRESIDENTIALDRVNRM2</v>
          </cell>
          <cell r="J3989" t="str">
            <v>DRVNRM2</v>
          </cell>
          <cell r="K3989" t="str">
            <v>DRIVE IN OVER 250'-MTHLY</v>
          </cell>
          <cell r="S3989">
            <v>0</v>
          </cell>
          <cell r="T3989">
            <v>0</v>
          </cell>
          <cell r="U3989">
            <v>0</v>
          </cell>
          <cell r="V3989">
            <v>0</v>
          </cell>
          <cell r="W3989">
            <v>0</v>
          </cell>
          <cell r="X3989">
            <v>0</v>
          </cell>
          <cell r="Y3989">
            <v>1.4</v>
          </cell>
          <cell r="Z3989">
            <v>1.4</v>
          </cell>
          <cell r="AA3989">
            <v>0</v>
          </cell>
          <cell r="AB3989">
            <v>0</v>
          </cell>
          <cell r="AC3989">
            <v>0</v>
          </cell>
          <cell r="AD3989">
            <v>0</v>
          </cell>
        </row>
        <row r="3990">
          <cell r="B3990" t="str">
            <v>MASON CO-REGULATEDRESIDENTIALDRVNRW1</v>
          </cell>
          <cell r="J3990" t="str">
            <v>DRVNRW1</v>
          </cell>
          <cell r="K3990" t="str">
            <v>DRIVE IN UP TO 250'</v>
          </cell>
          <cell r="S3990">
            <v>0</v>
          </cell>
          <cell r="T3990">
            <v>0</v>
          </cell>
          <cell r="U3990">
            <v>0</v>
          </cell>
          <cell r="V3990">
            <v>0</v>
          </cell>
          <cell r="W3990">
            <v>0</v>
          </cell>
          <cell r="X3990">
            <v>0</v>
          </cell>
          <cell r="Y3990">
            <v>443.39</v>
          </cell>
          <cell r="Z3990">
            <v>443.39</v>
          </cell>
          <cell r="AA3990">
            <v>0</v>
          </cell>
          <cell r="AB3990">
            <v>0</v>
          </cell>
          <cell r="AC3990">
            <v>0</v>
          </cell>
          <cell r="AD3990">
            <v>0</v>
          </cell>
        </row>
        <row r="3991">
          <cell r="B3991" t="str">
            <v>MASON CO-REGULATEDRESIDENTIALDRVNRW2</v>
          </cell>
          <cell r="J3991" t="str">
            <v>DRVNRW2</v>
          </cell>
          <cell r="K3991" t="str">
            <v>DRIVE IN OVER 250'</v>
          </cell>
          <cell r="S3991">
            <v>0</v>
          </cell>
          <cell r="T3991">
            <v>0</v>
          </cell>
          <cell r="U3991">
            <v>0</v>
          </cell>
          <cell r="V3991">
            <v>0</v>
          </cell>
          <cell r="W3991">
            <v>0</v>
          </cell>
          <cell r="X3991">
            <v>0</v>
          </cell>
          <cell r="Y3991">
            <v>74.739999999999995</v>
          </cell>
          <cell r="Z3991">
            <v>74.739999999999995</v>
          </cell>
          <cell r="AA3991">
            <v>0</v>
          </cell>
          <cell r="AB3991">
            <v>0</v>
          </cell>
          <cell r="AC3991">
            <v>0</v>
          </cell>
          <cell r="AD3991">
            <v>0</v>
          </cell>
        </row>
        <row r="3992">
          <cell r="B3992" t="str">
            <v>MASON CO-REGULATEDRESIDENTIALRECYCLECR</v>
          </cell>
          <cell r="J3992" t="str">
            <v>RECYCLECR</v>
          </cell>
          <cell r="K3992" t="str">
            <v>VALUE OF RECYCLABLES</v>
          </cell>
          <cell r="S3992">
            <v>0</v>
          </cell>
          <cell r="T3992">
            <v>0</v>
          </cell>
          <cell r="U3992">
            <v>0</v>
          </cell>
          <cell r="V3992">
            <v>0</v>
          </cell>
          <cell r="W3992">
            <v>0</v>
          </cell>
          <cell r="X3992">
            <v>0</v>
          </cell>
          <cell r="Y3992">
            <v>-19073.665000000001</v>
          </cell>
          <cell r="Z3992">
            <v>-19073.665000000001</v>
          </cell>
          <cell r="AA3992">
            <v>0</v>
          </cell>
          <cell r="AB3992">
            <v>0</v>
          </cell>
          <cell r="AC3992">
            <v>0</v>
          </cell>
          <cell r="AD3992">
            <v>0</v>
          </cell>
        </row>
        <row r="3993">
          <cell r="B3993" t="str">
            <v>MASON CO-REGULATEDRESIDENTIALRECYONLY</v>
          </cell>
          <cell r="J3993" t="str">
            <v>RECYONLY</v>
          </cell>
          <cell r="K3993" t="str">
            <v>RECYCLE SERVICE ONLY</v>
          </cell>
          <cell r="S3993">
            <v>0</v>
          </cell>
          <cell r="T3993">
            <v>0</v>
          </cell>
          <cell r="U3993">
            <v>0</v>
          </cell>
          <cell r="V3993">
            <v>0</v>
          </cell>
          <cell r="W3993">
            <v>0</v>
          </cell>
          <cell r="X3993">
            <v>0</v>
          </cell>
          <cell r="Y3993">
            <v>524.84</v>
          </cell>
          <cell r="Z3993">
            <v>524.84</v>
          </cell>
          <cell r="AA3993">
            <v>0</v>
          </cell>
          <cell r="AB3993">
            <v>0</v>
          </cell>
          <cell r="AC3993">
            <v>0</v>
          </cell>
          <cell r="AD3993">
            <v>0</v>
          </cell>
        </row>
        <row r="3994">
          <cell r="B3994" t="str">
            <v>MASON CO-REGULATEDRESIDENTIALRECYR</v>
          </cell>
          <cell r="J3994" t="str">
            <v>RECYR</v>
          </cell>
          <cell r="K3994" t="str">
            <v>RESIDENTIAL RECYCLE</v>
          </cell>
          <cell r="S3994">
            <v>0</v>
          </cell>
          <cell r="T3994">
            <v>0</v>
          </cell>
          <cell r="U3994">
            <v>0</v>
          </cell>
          <cell r="V3994">
            <v>0</v>
          </cell>
          <cell r="W3994">
            <v>0</v>
          </cell>
          <cell r="X3994">
            <v>0</v>
          </cell>
          <cell r="Y3994">
            <v>90081.73</v>
          </cell>
          <cell r="Z3994">
            <v>90081.73</v>
          </cell>
          <cell r="AA3994">
            <v>0</v>
          </cell>
          <cell r="AB3994">
            <v>0</v>
          </cell>
          <cell r="AC3994">
            <v>0</v>
          </cell>
          <cell r="AD3994">
            <v>0</v>
          </cell>
        </row>
        <row r="3995">
          <cell r="B3995" t="str">
            <v>MASON CO-REGULATEDRESIDENTIALRECYRNB</v>
          </cell>
          <cell r="J3995" t="str">
            <v>RECYRNB</v>
          </cell>
          <cell r="K3995" t="str">
            <v>RECYCLE PROGRAM W/O BINS</v>
          </cell>
          <cell r="S3995">
            <v>0</v>
          </cell>
          <cell r="T3995">
            <v>0</v>
          </cell>
          <cell r="U3995">
            <v>0</v>
          </cell>
          <cell r="V3995">
            <v>0</v>
          </cell>
          <cell r="W3995">
            <v>0</v>
          </cell>
          <cell r="X3995">
            <v>0</v>
          </cell>
          <cell r="Y3995">
            <v>109.92</v>
          </cell>
          <cell r="Z3995">
            <v>109.92</v>
          </cell>
          <cell r="AA3995">
            <v>0</v>
          </cell>
          <cell r="AB3995">
            <v>0</v>
          </cell>
          <cell r="AC3995">
            <v>0</v>
          </cell>
          <cell r="AD3995">
            <v>0</v>
          </cell>
        </row>
        <row r="3996">
          <cell r="B3996" t="str">
            <v>MASON CO-REGULATEDRESIDENTIALSTAIR-RES</v>
          </cell>
          <cell r="J3996" t="str">
            <v>STAIR-RES</v>
          </cell>
          <cell r="K3996" t="str">
            <v>PER STAIR - RES</v>
          </cell>
          <cell r="S3996">
            <v>0</v>
          </cell>
          <cell r="T3996">
            <v>0</v>
          </cell>
          <cell r="U3996">
            <v>0</v>
          </cell>
          <cell r="V3996">
            <v>0</v>
          </cell>
          <cell r="W3996">
            <v>0</v>
          </cell>
          <cell r="X3996">
            <v>0</v>
          </cell>
          <cell r="Y3996">
            <v>7.2</v>
          </cell>
          <cell r="Z3996">
            <v>7.2</v>
          </cell>
          <cell r="AA3996">
            <v>0</v>
          </cell>
          <cell r="AB3996">
            <v>0</v>
          </cell>
          <cell r="AC3996">
            <v>0</v>
          </cell>
          <cell r="AD3996">
            <v>0</v>
          </cell>
        </row>
        <row r="3997">
          <cell r="B3997" t="str">
            <v>MASON CO-REGULATEDRESIDENTIALWLKNRE1</v>
          </cell>
          <cell r="J3997" t="str">
            <v>WLKNRE1</v>
          </cell>
          <cell r="K3997" t="str">
            <v>WALK IN 5'-25'-EOW</v>
          </cell>
          <cell r="S3997">
            <v>0</v>
          </cell>
          <cell r="T3997">
            <v>0</v>
          </cell>
          <cell r="U3997">
            <v>0</v>
          </cell>
          <cell r="V3997">
            <v>0</v>
          </cell>
          <cell r="W3997">
            <v>0</v>
          </cell>
          <cell r="X3997">
            <v>0</v>
          </cell>
          <cell r="Y3997">
            <v>60.47</v>
          </cell>
          <cell r="Z3997">
            <v>60.47</v>
          </cell>
          <cell r="AA3997">
            <v>0</v>
          </cell>
          <cell r="AB3997">
            <v>0</v>
          </cell>
          <cell r="AC3997">
            <v>0</v>
          </cell>
          <cell r="AD3997">
            <v>0</v>
          </cell>
        </row>
        <row r="3998">
          <cell r="B3998" t="str">
            <v>MASON CO-REGULATEDRESIDENTIALWLKNRM1</v>
          </cell>
          <cell r="J3998" t="str">
            <v>WLKNRM1</v>
          </cell>
          <cell r="K3998" t="str">
            <v>WALK IN 5'-25'-MTHLY</v>
          </cell>
          <cell r="S3998">
            <v>0</v>
          </cell>
          <cell r="T3998">
            <v>0</v>
          </cell>
          <cell r="U3998">
            <v>0</v>
          </cell>
          <cell r="V3998">
            <v>0</v>
          </cell>
          <cell r="W3998">
            <v>0</v>
          </cell>
          <cell r="X3998">
            <v>0</v>
          </cell>
          <cell r="Y3998">
            <v>4.13</v>
          </cell>
          <cell r="Z3998">
            <v>4.13</v>
          </cell>
          <cell r="AA3998">
            <v>0</v>
          </cell>
          <cell r="AB3998">
            <v>0</v>
          </cell>
          <cell r="AC3998">
            <v>0</v>
          </cell>
          <cell r="AD3998">
            <v>0</v>
          </cell>
        </row>
        <row r="3999">
          <cell r="B3999" t="str">
            <v>MASON CO-REGULATEDRESIDENTIALWLKNRW1</v>
          </cell>
          <cell r="J3999" t="str">
            <v>WLKNRW1</v>
          </cell>
          <cell r="K3999" t="str">
            <v>WALK IN 5'-25'</v>
          </cell>
          <cell r="S3999">
            <v>0</v>
          </cell>
          <cell r="T3999">
            <v>0</v>
          </cell>
          <cell r="U3999">
            <v>0</v>
          </cell>
          <cell r="V3999">
            <v>0</v>
          </cell>
          <cell r="W3999">
            <v>0</v>
          </cell>
          <cell r="X3999">
            <v>0</v>
          </cell>
          <cell r="Y3999">
            <v>137.595</v>
          </cell>
          <cell r="Z3999">
            <v>137.595</v>
          </cell>
          <cell r="AA3999">
            <v>0</v>
          </cell>
          <cell r="AB3999">
            <v>0</v>
          </cell>
          <cell r="AC3999">
            <v>0</v>
          </cell>
          <cell r="AD3999">
            <v>0</v>
          </cell>
        </row>
        <row r="4000">
          <cell r="B4000" t="str">
            <v>MASON CO-REGULATEDRESIDENTIALWLKNRW2</v>
          </cell>
          <cell r="J4000" t="str">
            <v>WLKNRW2</v>
          </cell>
          <cell r="K4000" t="str">
            <v>WALK IN OVER 25'</v>
          </cell>
          <cell r="S4000">
            <v>0</v>
          </cell>
          <cell r="T4000">
            <v>0</v>
          </cell>
          <cell r="U4000">
            <v>0</v>
          </cell>
          <cell r="V4000">
            <v>0</v>
          </cell>
          <cell r="W4000">
            <v>0</v>
          </cell>
          <cell r="X4000">
            <v>0</v>
          </cell>
          <cell r="Y4000">
            <v>22.44</v>
          </cell>
          <cell r="Z4000">
            <v>22.44</v>
          </cell>
          <cell r="AA4000">
            <v>0</v>
          </cell>
          <cell r="AB4000">
            <v>0</v>
          </cell>
          <cell r="AC4000">
            <v>0</v>
          </cell>
          <cell r="AD4000">
            <v>0</v>
          </cell>
        </row>
        <row r="4001">
          <cell r="B4001" t="str">
            <v>MASON CO-REGULATEDRESIDENTIAL35RE1</v>
          </cell>
          <cell r="J4001" t="str">
            <v>35RE1</v>
          </cell>
          <cell r="K4001" t="str">
            <v>1-35 GAL CART EOW SVC</v>
          </cell>
          <cell r="S4001">
            <v>0</v>
          </cell>
          <cell r="T4001">
            <v>0</v>
          </cell>
          <cell r="U4001">
            <v>0</v>
          </cell>
          <cell r="V4001">
            <v>0</v>
          </cell>
          <cell r="W4001">
            <v>0</v>
          </cell>
          <cell r="X4001">
            <v>0</v>
          </cell>
          <cell r="Y4001">
            <v>-43.04</v>
          </cell>
          <cell r="Z4001">
            <v>0</v>
          </cell>
          <cell r="AA4001">
            <v>0</v>
          </cell>
          <cell r="AB4001">
            <v>0</v>
          </cell>
          <cell r="AC4001">
            <v>0</v>
          </cell>
          <cell r="AD4001">
            <v>0</v>
          </cell>
        </row>
        <row r="4002">
          <cell r="B4002" t="str">
            <v>MASON CO-REGULATEDRESIDENTIAL35ROCC1</v>
          </cell>
          <cell r="J4002" t="str">
            <v>35ROCC1</v>
          </cell>
          <cell r="K4002" t="str">
            <v>1-35 GAL ON CALL PICKUP</v>
          </cell>
          <cell r="S4002">
            <v>0</v>
          </cell>
          <cell r="T4002">
            <v>0</v>
          </cell>
          <cell r="U4002">
            <v>0</v>
          </cell>
          <cell r="V4002">
            <v>0</v>
          </cell>
          <cell r="W4002">
            <v>0</v>
          </cell>
          <cell r="X4002">
            <v>0</v>
          </cell>
          <cell r="Y4002">
            <v>44.8</v>
          </cell>
          <cell r="Z4002">
            <v>0</v>
          </cell>
          <cell r="AA4002">
            <v>0</v>
          </cell>
          <cell r="AB4002">
            <v>0</v>
          </cell>
          <cell r="AC4002">
            <v>0</v>
          </cell>
          <cell r="AD4002">
            <v>0</v>
          </cell>
        </row>
        <row r="4003">
          <cell r="B4003" t="str">
            <v>MASON CO-REGULATEDRESIDENTIAL48ROCC1</v>
          </cell>
          <cell r="J4003" t="str">
            <v>48ROCC1</v>
          </cell>
          <cell r="K4003" t="str">
            <v>1-48 GAL ON CALL PICKUP</v>
          </cell>
          <cell r="S4003">
            <v>0</v>
          </cell>
          <cell r="T4003">
            <v>0</v>
          </cell>
          <cell r="U4003">
            <v>0</v>
          </cell>
          <cell r="V4003">
            <v>0</v>
          </cell>
          <cell r="W4003">
            <v>0</v>
          </cell>
          <cell r="X4003">
            <v>0</v>
          </cell>
          <cell r="Y4003">
            <v>40.1</v>
          </cell>
          <cell r="Z4003">
            <v>0</v>
          </cell>
          <cell r="AA4003">
            <v>0</v>
          </cell>
          <cell r="AB4003">
            <v>0</v>
          </cell>
          <cell r="AC4003">
            <v>0</v>
          </cell>
          <cell r="AD4003">
            <v>0</v>
          </cell>
        </row>
        <row r="4004">
          <cell r="B4004" t="str">
            <v>MASON CO-REGULATEDRESIDENTIAL48RW1</v>
          </cell>
          <cell r="J4004" t="str">
            <v>48RW1</v>
          </cell>
          <cell r="K4004" t="str">
            <v>1-48 GAL WEEKLY</v>
          </cell>
          <cell r="S4004">
            <v>0</v>
          </cell>
          <cell r="T4004">
            <v>0</v>
          </cell>
          <cell r="U4004">
            <v>0</v>
          </cell>
          <cell r="V4004">
            <v>0</v>
          </cell>
          <cell r="W4004">
            <v>0</v>
          </cell>
          <cell r="X4004">
            <v>0</v>
          </cell>
          <cell r="Y4004">
            <v>-10.199999999999999</v>
          </cell>
          <cell r="Z4004">
            <v>0</v>
          </cell>
          <cell r="AA4004">
            <v>0</v>
          </cell>
          <cell r="AB4004">
            <v>0</v>
          </cell>
          <cell r="AC4004">
            <v>0</v>
          </cell>
          <cell r="AD4004">
            <v>0</v>
          </cell>
        </row>
        <row r="4005">
          <cell r="B4005" t="str">
            <v>MASON CO-REGULATEDRESIDENTIAL64RE1</v>
          </cell>
          <cell r="J4005" t="str">
            <v>64RE1</v>
          </cell>
          <cell r="K4005" t="str">
            <v>1-64 GAL EOW</v>
          </cell>
          <cell r="S4005">
            <v>0</v>
          </cell>
          <cell r="T4005">
            <v>0</v>
          </cell>
          <cell r="U4005">
            <v>0</v>
          </cell>
          <cell r="V4005">
            <v>0</v>
          </cell>
          <cell r="W4005">
            <v>0</v>
          </cell>
          <cell r="X4005">
            <v>0</v>
          </cell>
          <cell r="Y4005">
            <v>-8.5</v>
          </cell>
          <cell r="Z4005">
            <v>0</v>
          </cell>
          <cell r="AA4005">
            <v>0</v>
          </cell>
          <cell r="AB4005">
            <v>0</v>
          </cell>
          <cell r="AC4005">
            <v>0</v>
          </cell>
          <cell r="AD4005">
            <v>0</v>
          </cell>
        </row>
        <row r="4006">
          <cell r="B4006" t="str">
            <v>MASON CO-REGULATEDRESIDENTIAL64ROCC1</v>
          </cell>
          <cell r="J4006" t="str">
            <v>64ROCC1</v>
          </cell>
          <cell r="K4006" t="str">
            <v>1-64 GAL ON CALL PICKUP</v>
          </cell>
          <cell r="S4006">
            <v>0</v>
          </cell>
          <cell r="T4006">
            <v>0</v>
          </cell>
          <cell r="U4006">
            <v>0</v>
          </cell>
          <cell r="V4006">
            <v>0</v>
          </cell>
          <cell r="W4006">
            <v>0</v>
          </cell>
          <cell r="X4006">
            <v>0</v>
          </cell>
          <cell r="Y4006">
            <v>66.290000000000006</v>
          </cell>
          <cell r="Z4006">
            <v>0</v>
          </cell>
          <cell r="AA4006">
            <v>0</v>
          </cell>
          <cell r="AB4006">
            <v>0</v>
          </cell>
          <cell r="AC4006">
            <v>0</v>
          </cell>
          <cell r="AD4006">
            <v>0</v>
          </cell>
        </row>
        <row r="4007">
          <cell r="B4007" t="str">
            <v>MASON CO-REGULATEDRESIDENTIAL64RW1</v>
          </cell>
          <cell r="J4007" t="str">
            <v>64RW1</v>
          </cell>
          <cell r="K4007" t="str">
            <v>1-64 GAL CART WEEKLY SVC</v>
          </cell>
          <cell r="S4007">
            <v>0</v>
          </cell>
          <cell r="T4007">
            <v>0</v>
          </cell>
          <cell r="U4007">
            <v>0</v>
          </cell>
          <cell r="V4007">
            <v>0</v>
          </cell>
          <cell r="W4007">
            <v>0</v>
          </cell>
          <cell r="X4007">
            <v>0</v>
          </cell>
          <cell r="Y4007">
            <v>-120.9</v>
          </cell>
          <cell r="Z4007">
            <v>0</v>
          </cell>
          <cell r="AA4007">
            <v>0</v>
          </cell>
          <cell r="AB4007">
            <v>0</v>
          </cell>
          <cell r="AC4007">
            <v>0</v>
          </cell>
          <cell r="AD4007">
            <v>0</v>
          </cell>
        </row>
        <row r="4008">
          <cell r="B4008" t="str">
            <v>MASON CO-REGULATEDRESIDENTIAL96ROCC1</v>
          </cell>
          <cell r="J4008" t="str">
            <v>96ROCC1</v>
          </cell>
          <cell r="K4008" t="str">
            <v>1-96 GAL ON CALL PICKUP</v>
          </cell>
          <cell r="S4008">
            <v>0</v>
          </cell>
          <cell r="T4008">
            <v>0</v>
          </cell>
          <cell r="U4008">
            <v>0</v>
          </cell>
          <cell r="V4008">
            <v>0</v>
          </cell>
          <cell r="W4008">
            <v>0</v>
          </cell>
          <cell r="X4008">
            <v>0</v>
          </cell>
          <cell r="Y4008">
            <v>105.03</v>
          </cell>
          <cell r="Z4008">
            <v>0</v>
          </cell>
          <cell r="AA4008">
            <v>0</v>
          </cell>
          <cell r="AB4008">
            <v>0</v>
          </cell>
          <cell r="AC4008">
            <v>0</v>
          </cell>
          <cell r="AD4008">
            <v>0</v>
          </cell>
        </row>
        <row r="4009">
          <cell r="B4009" t="str">
            <v>MASON CO-REGULATEDRESIDENTIALADJOTHR</v>
          </cell>
          <cell r="J4009" t="str">
            <v>ADJOTHR</v>
          </cell>
          <cell r="K4009" t="str">
            <v>ADJUSTMENT</v>
          </cell>
          <cell r="S4009">
            <v>0</v>
          </cell>
          <cell r="T4009">
            <v>0</v>
          </cell>
          <cell r="U4009">
            <v>0</v>
          </cell>
          <cell r="V4009">
            <v>0</v>
          </cell>
          <cell r="W4009">
            <v>0</v>
          </cell>
          <cell r="X4009">
            <v>0</v>
          </cell>
          <cell r="Y4009">
            <v>-0.01</v>
          </cell>
          <cell r="Z4009">
            <v>0</v>
          </cell>
          <cell r="AA4009">
            <v>0</v>
          </cell>
          <cell r="AB4009">
            <v>0</v>
          </cell>
          <cell r="AC4009">
            <v>0</v>
          </cell>
          <cell r="AD4009">
            <v>0</v>
          </cell>
        </row>
        <row r="4010">
          <cell r="B4010" t="str">
            <v>MASON CO-REGULATEDRESIDENTIALEXPUR</v>
          </cell>
          <cell r="J4010" t="str">
            <v>EXPUR</v>
          </cell>
          <cell r="K4010" t="str">
            <v>EXTRA PICKUP</v>
          </cell>
          <cell r="S4010">
            <v>0</v>
          </cell>
          <cell r="T4010">
            <v>0</v>
          </cell>
          <cell r="U4010">
            <v>0</v>
          </cell>
          <cell r="V4010">
            <v>0</v>
          </cell>
          <cell r="W4010">
            <v>0</v>
          </cell>
          <cell r="X4010">
            <v>0</v>
          </cell>
          <cell r="Y4010">
            <v>776.04</v>
          </cell>
          <cell r="Z4010">
            <v>0</v>
          </cell>
          <cell r="AA4010">
            <v>0</v>
          </cell>
          <cell r="AB4010">
            <v>0</v>
          </cell>
          <cell r="AC4010">
            <v>0</v>
          </cell>
          <cell r="AD4010">
            <v>0</v>
          </cell>
        </row>
        <row r="4011">
          <cell r="B4011" t="str">
            <v>MASON CO-REGULATEDRESIDENTIALEXTRAR</v>
          </cell>
          <cell r="J4011" t="str">
            <v>EXTRAR</v>
          </cell>
          <cell r="K4011" t="str">
            <v>EXTRA CAN/BAGS</v>
          </cell>
          <cell r="S4011">
            <v>0</v>
          </cell>
          <cell r="T4011">
            <v>0</v>
          </cell>
          <cell r="U4011">
            <v>0</v>
          </cell>
          <cell r="V4011">
            <v>0</v>
          </cell>
          <cell r="W4011">
            <v>0</v>
          </cell>
          <cell r="X4011">
            <v>0</v>
          </cell>
          <cell r="Y4011">
            <v>4428.78</v>
          </cell>
          <cell r="Z4011">
            <v>0</v>
          </cell>
          <cell r="AA4011">
            <v>0</v>
          </cell>
          <cell r="AB4011">
            <v>0</v>
          </cell>
          <cell r="AC4011">
            <v>0</v>
          </cell>
          <cell r="AD4011">
            <v>0</v>
          </cell>
        </row>
        <row r="4012">
          <cell r="B4012" t="str">
            <v>MASON CO-REGULATEDRESIDENTIALOFOWR</v>
          </cell>
          <cell r="J4012" t="str">
            <v>OFOWR</v>
          </cell>
          <cell r="K4012" t="str">
            <v>OVERFILL/OVERWEIGHT CHG</v>
          </cell>
          <cell r="S4012">
            <v>0</v>
          </cell>
          <cell r="T4012">
            <v>0</v>
          </cell>
          <cell r="U4012">
            <v>0</v>
          </cell>
          <cell r="V4012">
            <v>0</v>
          </cell>
          <cell r="W4012">
            <v>0</v>
          </cell>
          <cell r="X4012">
            <v>0</v>
          </cell>
          <cell r="Y4012">
            <v>2292.44</v>
          </cell>
          <cell r="Z4012">
            <v>0</v>
          </cell>
          <cell r="AA4012">
            <v>0</v>
          </cell>
          <cell r="AB4012">
            <v>0</v>
          </cell>
          <cell r="AC4012">
            <v>0</v>
          </cell>
          <cell r="AD4012">
            <v>0</v>
          </cell>
        </row>
        <row r="4013">
          <cell r="B4013" t="str">
            <v>MASON CO-REGULATEDRESIDENTIALRECYCLECR</v>
          </cell>
          <cell r="J4013" t="str">
            <v>RECYCLECR</v>
          </cell>
          <cell r="K4013" t="str">
            <v>VALUE OF RECYCLABLES</v>
          </cell>
          <cell r="S4013">
            <v>0</v>
          </cell>
          <cell r="T4013">
            <v>0</v>
          </cell>
          <cell r="U4013">
            <v>0</v>
          </cell>
          <cell r="V4013">
            <v>0</v>
          </cell>
          <cell r="W4013">
            <v>0</v>
          </cell>
          <cell r="X4013">
            <v>0</v>
          </cell>
          <cell r="Y4013">
            <v>5.79</v>
          </cell>
          <cell r="Z4013">
            <v>0</v>
          </cell>
          <cell r="AA4013">
            <v>0</v>
          </cell>
          <cell r="AB4013">
            <v>0</v>
          </cell>
          <cell r="AC4013">
            <v>0</v>
          </cell>
          <cell r="AD4013">
            <v>0</v>
          </cell>
        </row>
        <row r="4014">
          <cell r="B4014" t="str">
            <v>MASON CO-REGULATEDRESIDENTIALRECYR</v>
          </cell>
          <cell r="J4014" t="str">
            <v>RECYR</v>
          </cell>
          <cell r="K4014" t="str">
            <v>RESIDENTIAL RECYCLE</v>
          </cell>
          <cell r="S4014">
            <v>0</v>
          </cell>
          <cell r="T4014">
            <v>0</v>
          </cell>
          <cell r="U4014">
            <v>0</v>
          </cell>
          <cell r="V4014">
            <v>0</v>
          </cell>
          <cell r="W4014">
            <v>0</v>
          </cell>
          <cell r="X4014">
            <v>0</v>
          </cell>
          <cell r="Y4014">
            <v>-36.64</v>
          </cell>
          <cell r="Z4014">
            <v>0</v>
          </cell>
          <cell r="AA4014">
            <v>0</v>
          </cell>
          <cell r="AB4014">
            <v>0</v>
          </cell>
          <cell r="AC4014">
            <v>0</v>
          </cell>
          <cell r="AD4014">
            <v>0</v>
          </cell>
        </row>
        <row r="4015">
          <cell r="B4015" t="str">
            <v>MASON CO-REGULATEDRESIDENTIALREDELIVER</v>
          </cell>
          <cell r="J4015" t="str">
            <v>REDELIVER</v>
          </cell>
          <cell r="K4015" t="str">
            <v>DELIVERY CHARGE</v>
          </cell>
          <cell r="S4015">
            <v>0</v>
          </cell>
          <cell r="T4015">
            <v>0</v>
          </cell>
          <cell r="U4015">
            <v>0</v>
          </cell>
          <cell r="V4015">
            <v>0</v>
          </cell>
          <cell r="W4015">
            <v>0</v>
          </cell>
          <cell r="X4015">
            <v>0</v>
          </cell>
          <cell r="Y4015">
            <v>140.02000000000001</v>
          </cell>
          <cell r="Z4015">
            <v>0</v>
          </cell>
          <cell r="AA4015">
            <v>0</v>
          </cell>
          <cell r="AB4015">
            <v>0</v>
          </cell>
          <cell r="AC4015">
            <v>0</v>
          </cell>
          <cell r="AD4015">
            <v>0</v>
          </cell>
        </row>
        <row r="4016">
          <cell r="B4016" t="str">
            <v>MASON CO-REGULATEDRESIDENTIALRESTART</v>
          </cell>
          <cell r="J4016" t="str">
            <v>RESTART</v>
          </cell>
          <cell r="K4016" t="str">
            <v>SERVICE RESTART FEE</v>
          </cell>
          <cell r="S4016">
            <v>0</v>
          </cell>
          <cell r="T4016">
            <v>0</v>
          </cell>
          <cell r="U4016">
            <v>0</v>
          </cell>
          <cell r="V4016">
            <v>0</v>
          </cell>
          <cell r="W4016">
            <v>0</v>
          </cell>
          <cell r="X4016">
            <v>0</v>
          </cell>
          <cell r="Y4016">
            <v>22.18</v>
          </cell>
          <cell r="Z4016">
            <v>0</v>
          </cell>
          <cell r="AA4016">
            <v>0</v>
          </cell>
          <cell r="AB4016">
            <v>0</v>
          </cell>
          <cell r="AC4016">
            <v>0</v>
          </cell>
          <cell r="AD4016">
            <v>0</v>
          </cell>
        </row>
        <row r="4017">
          <cell r="B4017" t="str">
            <v>MASON CO-REGULATEDRESIDENTIALWLKNRE1</v>
          </cell>
          <cell r="J4017" t="str">
            <v>WLKNRE1</v>
          </cell>
          <cell r="K4017" t="str">
            <v>WALK IN 5'-25'-EOW</v>
          </cell>
          <cell r="S4017">
            <v>0</v>
          </cell>
          <cell r="T4017">
            <v>0</v>
          </cell>
          <cell r="U4017">
            <v>0</v>
          </cell>
          <cell r="V4017">
            <v>0</v>
          </cell>
          <cell r="W4017">
            <v>0</v>
          </cell>
          <cell r="X4017">
            <v>0</v>
          </cell>
          <cell r="Y4017">
            <v>0</v>
          </cell>
          <cell r="Z4017">
            <v>0</v>
          </cell>
          <cell r="AA4017">
            <v>0</v>
          </cell>
          <cell r="AB4017">
            <v>0</v>
          </cell>
          <cell r="AC4017">
            <v>0</v>
          </cell>
          <cell r="AD4017">
            <v>0</v>
          </cell>
        </row>
        <row r="4018">
          <cell r="B4018" t="str">
            <v>MASON CO-REGULATEDRESIDENTIALWLKNRM1</v>
          </cell>
          <cell r="J4018" t="str">
            <v>WLKNRM1</v>
          </cell>
          <cell r="K4018" t="str">
            <v>WALK IN 5'-25'-MTHLY</v>
          </cell>
          <cell r="S4018">
            <v>0</v>
          </cell>
          <cell r="T4018">
            <v>0</v>
          </cell>
          <cell r="U4018">
            <v>0</v>
          </cell>
          <cell r="V4018">
            <v>0</v>
          </cell>
          <cell r="W4018">
            <v>0</v>
          </cell>
          <cell r="X4018">
            <v>0</v>
          </cell>
          <cell r="Y4018">
            <v>1.18</v>
          </cell>
          <cell r="Z4018">
            <v>0</v>
          </cell>
          <cell r="AA4018">
            <v>0</v>
          </cell>
          <cell r="AB4018">
            <v>0</v>
          </cell>
          <cell r="AC4018">
            <v>0</v>
          </cell>
          <cell r="AD4018">
            <v>0</v>
          </cell>
        </row>
        <row r="4019">
          <cell r="B4019" t="str">
            <v>MASON CO-REGULATEDRESIDENTIAL35ROCC1</v>
          </cell>
          <cell r="J4019" t="str">
            <v>35ROCC1</v>
          </cell>
          <cell r="K4019" t="str">
            <v>1-35 GAL ON CALL PICKUP</v>
          </cell>
          <cell r="S4019">
            <v>0</v>
          </cell>
          <cell r="T4019">
            <v>0</v>
          </cell>
          <cell r="U4019">
            <v>0</v>
          </cell>
          <cell r="V4019">
            <v>0</v>
          </cell>
          <cell r="W4019">
            <v>0</v>
          </cell>
          <cell r="X4019">
            <v>0</v>
          </cell>
          <cell r="Y4019">
            <v>64</v>
          </cell>
          <cell r="Z4019">
            <v>0</v>
          </cell>
          <cell r="AA4019">
            <v>0</v>
          </cell>
          <cell r="AB4019">
            <v>0</v>
          </cell>
          <cell r="AC4019">
            <v>0</v>
          </cell>
          <cell r="AD4019">
            <v>0</v>
          </cell>
        </row>
        <row r="4020">
          <cell r="B4020" t="str">
            <v>MASON CO-REGULATEDRESIDENTIAL35RW1</v>
          </cell>
          <cell r="J4020" t="str">
            <v>35RW1</v>
          </cell>
          <cell r="K4020" t="str">
            <v>1-35 GAL CART WEEKLY SVC</v>
          </cell>
          <cell r="S4020">
            <v>0</v>
          </cell>
          <cell r="T4020">
            <v>0</v>
          </cell>
          <cell r="U4020">
            <v>0</v>
          </cell>
          <cell r="V4020">
            <v>0</v>
          </cell>
          <cell r="W4020">
            <v>0</v>
          </cell>
          <cell r="X4020">
            <v>0</v>
          </cell>
          <cell r="Y4020">
            <v>32.299999999999997</v>
          </cell>
          <cell r="Z4020">
            <v>0</v>
          </cell>
          <cell r="AA4020">
            <v>0</v>
          </cell>
          <cell r="AB4020">
            <v>0</v>
          </cell>
          <cell r="AC4020">
            <v>0</v>
          </cell>
          <cell r="AD4020">
            <v>0</v>
          </cell>
        </row>
        <row r="4021">
          <cell r="B4021" t="str">
            <v>MASON CO-REGULATEDRESIDENTIAL96ROCC1</v>
          </cell>
          <cell r="J4021" t="str">
            <v>96ROCC1</v>
          </cell>
          <cell r="K4021" t="str">
            <v>1-96 GAL ON CALL PICKUP</v>
          </cell>
          <cell r="S4021">
            <v>0</v>
          </cell>
          <cell r="T4021">
            <v>0</v>
          </cell>
          <cell r="U4021">
            <v>0</v>
          </cell>
          <cell r="V4021">
            <v>0</v>
          </cell>
          <cell r="W4021">
            <v>0</v>
          </cell>
          <cell r="X4021">
            <v>0</v>
          </cell>
          <cell r="Y4021">
            <v>11.67</v>
          </cell>
          <cell r="Z4021">
            <v>0</v>
          </cell>
          <cell r="AA4021">
            <v>0</v>
          </cell>
          <cell r="AB4021">
            <v>0</v>
          </cell>
          <cell r="AC4021">
            <v>0</v>
          </cell>
          <cell r="AD4021">
            <v>0</v>
          </cell>
        </row>
        <row r="4022">
          <cell r="B4022" t="str">
            <v>MASON CO-REGULATEDRESIDENTIAL96RW1</v>
          </cell>
          <cell r="J4022" t="str">
            <v>96RW1</v>
          </cell>
          <cell r="K4022" t="str">
            <v>1-96 GAL CART WEEKLY SVC</v>
          </cell>
          <cell r="S4022">
            <v>0</v>
          </cell>
          <cell r="T4022">
            <v>0</v>
          </cell>
          <cell r="U4022">
            <v>0</v>
          </cell>
          <cell r="V4022">
            <v>0</v>
          </cell>
          <cell r="W4022">
            <v>0</v>
          </cell>
          <cell r="X4022">
            <v>0</v>
          </cell>
          <cell r="Y4022">
            <v>126.6</v>
          </cell>
          <cell r="Z4022">
            <v>0</v>
          </cell>
          <cell r="AA4022">
            <v>0</v>
          </cell>
          <cell r="AB4022">
            <v>0</v>
          </cell>
          <cell r="AC4022">
            <v>0</v>
          </cell>
          <cell r="AD4022">
            <v>0</v>
          </cell>
        </row>
        <row r="4023">
          <cell r="B4023" t="str">
            <v>MASON CO-REGULATEDRESIDENTIALDRVNRE1RECY</v>
          </cell>
          <cell r="J4023" t="str">
            <v>DRVNRE1RECY</v>
          </cell>
          <cell r="K4023" t="str">
            <v>DRIVE IN UP TO 250 EOW-RE</v>
          </cell>
          <cell r="S4023">
            <v>0</v>
          </cell>
          <cell r="T4023">
            <v>0</v>
          </cell>
          <cell r="U4023">
            <v>0</v>
          </cell>
          <cell r="V4023">
            <v>0</v>
          </cell>
          <cell r="W4023">
            <v>0</v>
          </cell>
          <cell r="X4023">
            <v>0</v>
          </cell>
          <cell r="Y4023">
            <v>5.26</v>
          </cell>
          <cell r="Z4023">
            <v>0</v>
          </cell>
          <cell r="AA4023">
            <v>0</v>
          </cell>
          <cell r="AB4023">
            <v>0</v>
          </cell>
          <cell r="AC4023">
            <v>0</v>
          </cell>
          <cell r="AD4023">
            <v>0</v>
          </cell>
        </row>
        <row r="4024">
          <cell r="B4024" t="str">
            <v>MASON CO-REGULATEDRESIDENTIALDRVNRE1RECYMA</v>
          </cell>
          <cell r="J4024" t="str">
            <v>DRVNRE1RECYMA</v>
          </cell>
          <cell r="K4024" t="str">
            <v>DRIVE IN UP TO 250 EOW-RE</v>
          </cell>
          <cell r="S4024">
            <v>0</v>
          </cell>
          <cell r="T4024">
            <v>0</v>
          </cell>
          <cell r="U4024">
            <v>0</v>
          </cell>
          <cell r="V4024">
            <v>0</v>
          </cell>
          <cell r="W4024">
            <v>0</v>
          </cell>
          <cell r="X4024">
            <v>0</v>
          </cell>
          <cell r="Y4024">
            <v>57.87</v>
          </cell>
          <cell r="Z4024">
            <v>0</v>
          </cell>
          <cell r="AA4024">
            <v>0</v>
          </cell>
          <cell r="AB4024">
            <v>0</v>
          </cell>
          <cell r="AC4024">
            <v>0</v>
          </cell>
          <cell r="AD4024">
            <v>0</v>
          </cell>
        </row>
        <row r="4025">
          <cell r="B4025" t="str">
            <v>MASON CO-REGULATEDRESIDENTIALDRVNRE2RECYMA</v>
          </cell>
          <cell r="J4025" t="str">
            <v>DRVNRE2RECYMA</v>
          </cell>
          <cell r="K4025" t="str">
            <v>DRIVE IN OVER 250 EOW-REC</v>
          </cell>
          <cell r="S4025">
            <v>0</v>
          </cell>
          <cell r="T4025">
            <v>0</v>
          </cell>
          <cell r="U4025">
            <v>0</v>
          </cell>
          <cell r="V4025">
            <v>0</v>
          </cell>
          <cell r="W4025">
            <v>0</v>
          </cell>
          <cell r="X4025">
            <v>0</v>
          </cell>
          <cell r="Y4025">
            <v>9.9</v>
          </cell>
          <cell r="Z4025">
            <v>0</v>
          </cell>
          <cell r="AA4025">
            <v>0</v>
          </cell>
          <cell r="AB4025">
            <v>0</v>
          </cell>
          <cell r="AC4025">
            <v>0</v>
          </cell>
          <cell r="AD4025">
            <v>0</v>
          </cell>
        </row>
        <row r="4026">
          <cell r="B4026" t="str">
            <v>MASON CO-REGULATEDRESIDENTIALDRVNRM1RECYMA</v>
          </cell>
          <cell r="J4026" t="str">
            <v>DRVNRM1RECYMA</v>
          </cell>
          <cell r="K4026" t="str">
            <v>DRIVE IN UP TO 125 MONTHL</v>
          </cell>
          <cell r="S4026">
            <v>0</v>
          </cell>
          <cell r="T4026">
            <v>0</v>
          </cell>
          <cell r="U4026">
            <v>0</v>
          </cell>
          <cell r="V4026">
            <v>0</v>
          </cell>
          <cell r="W4026">
            <v>0</v>
          </cell>
          <cell r="X4026">
            <v>0</v>
          </cell>
          <cell r="Y4026">
            <v>1.1000000000000001</v>
          </cell>
          <cell r="Z4026">
            <v>0</v>
          </cell>
          <cell r="AA4026">
            <v>0</v>
          </cell>
          <cell r="AB4026">
            <v>0</v>
          </cell>
          <cell r="AC4026">
            <v>0</v>
          </cell>
          <cell r="AD4026">
            <v>0</v>
          </cell>
        </row>
        <row r="4027">
          <cell r="B4027" t="str">
            <v>MASON CO-REGULATEDRESIDENTIALRECYCLECR</v>
          </cell>
          <cell r="J4027" t="str">
            <v>RECYCLECR</v>
          </cell>
          <cell r="K4027" t="str">
            <v>VALUE OF RECYCLABLES</v>
          </cell>
          <cell r="S4027">
            <v>0</v>
          </cell>
          <cell r="T4027">
            <v>0</v>
          </cell>
          <cell r="U4027">
            <v>0</v>
          </cell>
          <cell r="V4027">
            <v>0</v>
          </cell>
          <cell r="W4027">
            <v>0</v>
          </cell>
          <cell r="X4027">
            <v>0</v>
          </cell>
          <cell r="Y4027">
            <v>-19.3</v>
          </cell>
          <cell r="Z4027">
            <v>0</v>
          </cell>
          <cell r="AA4027">
            <v>0</v>
          </cell>
          <cell r="AB4027">
            <v>0</v>
          </cell>
          <cell r="AC4027">
            <v>0</v>
          </cell>
          <cell r="AD4027">
            <v>0</v>
          </cell>
        </row>
        <row r="4028">
          <cell r="B4028" t="str">
            <v>MASON CO-REGULATEDRESIDENTIALRECYR</v>
          </cell>
          <cell r="J4028" t="str">
            <v>RECYR</v>
          </cell>
          <cell r="K4028" t="str">
            <v>RESIDENTIAL RECYCLE</v>
          </cell>
          <cell r="S4028">
            <v>0</v>
          </cell>
          <cell r="T4028">
            <v>0</v>
          </cell>
          <cell r="U4028">
            <v>0</v>
          </cell>
          <cell r="V4028">
            <v>0</v>
          </cell>
          <cell r="W4028">
            <v>0</v>
          </cell>
          <cell r="X4028">
            <v>0</v>
          </cell>
          <cell r="Y4028">
            <v>91.6</v>
          </cell>
          <cell r="Z4028">
            <v>0</v>
          </cell>
          <cell r="AA4028">
            <v>0</v>
          </cell>
          <cell r="AB4028">
            <v>0</v>
          </cell>
          <cell r="AC4028">
            <v>0</v>
          </cell>
          <cell r="AD4028">
            <v>0</v>
          </cell>
        </row>
        <row r="4029">
          <cell r="B4029" t="str">
            <v>MASON CO-REGULATEDRESIDENTIAL35ROCC1</v>
          </cell>
          <cell r="J4029" t="str">
            <v>35ROCC1</v>
          </cell>
          <cell r="K4029" t="str">
            <v>1-35 GAL ON CALL PICKUP</v>
          </cell>
          <cell r="S4029">
            <v>0</v>
          </cell>
          <cell r="T4029">
            <v>0</v>
          </cell>
          <cell r="U4029">
            <v>0</v>
          </cell>
          <cell r="V4029">
            <v>0</v>
          </cell>
          <cell r="W4029">
            <v>0</v>
          </cell>
          <cell r="X4029">
            <v>0</v>
          </cell>
          <cell r="Y4029">
            <v>3161.3</v>
          </cell>
          <cell r="Z4029">
            <v>0</v>
          </cell>
          <cell r="AA4029">
            <v>0</v>
          </cell>
          <cell r="AB4029">
            <v>0</v>
          </cell>
          <cell r="AC4029">
            <v>0</v>
          </cell>
          <cell r="AD4029">
            <v>0</v>
          </cell>
        </row>
        <row r="4030">
          <cell r="B4030" t="str">
            <v>MASON CO-REGULATEDRESIDENTIAL48ROCC1</v>
          </cell>
          <cell r="J4030" t="str">
            <v>48ROCC1</v>
          </cell>
          <cell r="K4030" t="str">
            <v>1-48 GAL ON CALL PICKUP</v>
          </cell>
          <cell r="S4030">
            <v>0</v>
          </cell>
          <cell r="T4030">
            <v>0</v>
          </cell>
          <cell r="U4030">
            <v>0</v>
          </cell>
          <cell r="V4030">
            <v>0</v>
          </cell>
          <cell r="W4030">
            <v>0</v>
          </cell>
          <cell r="X4030">
            <v>0</v>
          </cell>
          <cell r="Y4030">
            <v>256.64</v>
          </cell>
          <cell r="Z4030">
            <v>0</v>
          </cell>
          <cell r="AA4030">
            <v>0</v>
          </cell>
          <cell r="AB4030">
            <v>0</v>
          </cell>
          <cell r="AC4030">
            <v>0</v>
          </cell>
          <cell r="AD4030">
            <v>0</v>
          </cell>
        </row>
        <row r="4031">
          <cell r="B4031" t="str">
            <v>MASON CO-REGULATEDRESIDENTIAL64ROCC1</v>
          </cell>
          <cell r="J4031" t="str">
            <v>64ROCC1</v>
          </cell>
          <cell r="K4031" t="str">
            <v>1-64 GAL ON CALL PICKUP</v>
          </cell>
          <cell r="S4031">
            <v>0</v>
          </cell>
          <cell r="T4031">
            <v>0</v>
          </cell>
          <cell r="U4031">
            <v>0</v>
          </cell>
          <cell r="V4031">
            <v>0</v>
          </cell>
          <cell r="W4031">
            <v>0</v>
          </cell>
          <cell r="X4031">
            <v>0</v>
          </cell>
          <cell r="Y4031">
            <v>435.62</v>
          </cell>
          <cell r="Z4031">
            <v>0</v>
          </cell>
          <cell r="AA4031">
            <v>0</v>
          </cell>
          <cell r="AB4031">
            <v>0</v>
          </cell>
          <cell r="AC4031">
            <v>0</v>
          </cell>
          <cell r="AD4031">
            <v>0</v>
          </cell>
        </row>
        <row r="4032">
          <cell r="B4032" t="str">
            <v>MASON CO-REGULATEDRESIDENTIAL96ROCC1</v>
          </cell>
          <cell r="J4032" t="str">
            <v>96ROCC1</v>
          </cell>
          <cell r="K4032" t="str">
            <v>1-96 GAL ON CALL PICKUP</v>
          </cell>
          <cell r="S4032">
            <v>0</v>
          </cell>
          <cell r="T4032">
            <v>0</v>
          </cell>
          <cell r="U4032">
            <v>0</v>
          </cell>
          <cell r="V4032">
            <v>0</v>
          </cell>
          <cell r="W4032">
            <v>0</v>
          </cell>
          <cell r="X4032">
            <v>0</v>
          </cell>
          <cell r="Y4032">
            <v>665.19</v>
          </cell>
          <cell r="Z4032">
            <v>0</v>
          </cell>
          <cell r="AA4032">
            <v>0</v>
          </cell>
          <cell r="AB4032">
            <v>0</v>
          </cell>
          <cell r="AC4032">
            <v>0</v>
          </cell>
          <cell r="AD4032">
            <v>0</v>
          </cell>
        </row>
        <row r="4033">
          <cell r="B4033" t="str">
            <v>MASON CO-REGULATEDRESIDENTIALDRVNRM1</v>
          </cell>
          <cell r="J4033" t="str">
            <v>DRVNRM1</v>
          </cell>
          <cell r="K4033" t="str">
            <v>DRIVE IN UP TO 250'-MTHLY</v>
          </cell>
          <cell r="S4033">
            <v>0</v>
          </cell>
          <cell r="T4033">
            <v>0</v>
          </cell>
          <cell r="U4033">
            <v>0</v>
          </cell>
          <cell r="V4033">
            <v>0</v>
          </cell>
          <cell r="W4033">
            <v>0</v>
          </cell>
          <cell r="X4033">
            <v>0</v>
          </cell>
          <cell r="Y4033">
            <v>1.1100000000000001</v>
          </cell>
          <cell r="Z4033">
            <v>0</v>
          </cell>
          <cell r="AA4033">
            <v>0</v>
          </cell>
          <cell r="AB4033">
            <v>0</v>
          </cell>
          <cell r="AC4033">
            <v>0</v>
          </cell>
          <cell r="AD4033">
            <v>0</v>
          </cell>
        </row>
        <row r="4034">
          <cell r="B4034" t="str">
            <v>MASON CO-REGULATEDRESIDENTIALDRVNROC1</v>
          </cell>
          <cell r="J4034" t="str">
            <v>DRVNROC1</v>
          </cell>
          <cell r="K4034" t="str">
            <v>DRIVE IN UP TO 250'-OC</v>
          </cell>
          <cell r="S4034">
            <v>0</v>
          </cell>
          <cell r="T4034">
            <v>0</v>
          </cell>
          <cell r="U4034">
            <v>0</v>
          </cell>
          <cell r="V4034">
            <v>0</v>
          </cell>
          <cell r="W4034">
            <v>0</v>
          </cell>
          <cell r="X4034">
            <v>0</v>
          </cell>
          <cell r="Y4034">
            <v>1.1100000000000001</v>
          </cell>
          <cell r="Z4034">
            <v>0</v>
          </cell>
          <cell r="AA4034">
            <v>0</v>
          </cell>
          <cell r="AB4034">
            <v>0</v>
          </cell>
          <cell r="AC4034">
            <v>0</v>
          </cell>
          <cell r="AD4034">
            <v>0</v>
          </cell>
        </row>
        <row r="4035">
          <cell r="B4035" t="str">
            <v>MASON CO-REGULATEDRESIDENTIALEXPUR</v>
          </cell>
          <cell r="J4035" t="str">
            <v>EXPUR</v>
          </cell>
          <cell r="K4035" t="str">
            <v>EXTRA PICKUP</v>
          </cell>
          <cell r="S4035">
            <v>0</v>
          </cell>
          <cell r="T4035">
            <v>0</v>
          </cell>
          <cell r="U4035">
            <v>0</v>
          </cell>
          <cell r="V4035">
            <v>0</v>
          </cell>
          <cell r="W4035">
            <v>0</v>
          </cell>
          <cell r="X4035">
            <v>0</v>
          </cell>
          <cell r="Y4035">
            <v>26.76</v>
          </cell>
          <cell r="Z4035">
            <v>0</v>
          </cell>
          <cell r="AA4035">
            <v>0</v>
          </cell>
          <cell r="AB4035">
            <v>0</v>
          </cell>
          <cell r="AC4035">
            <v>0</v>
          </cell>
          <cell r="AD4035">
            <v>0</v>
          </cell>
        </row>
        <row r="4036">
          <cell r="B4036" t="str">
            <v>MASON CO-REGULATEDRESIDENTIALEXTRAR</v>
          </cell>
          <cell r="J4036" t="str">
            <v>EXTRAR</v>
          </cell>
          <cell r="K4036" t="str">
            <v>EXTRA CAN/BAGS</v>
          </cell>
          <cell r="S4036">
            <v>0</v>
          </cell>
          <cell r="T4036">
            <v>0</v>
          </cell>
          <cell r="U4036">
            <v>0</v>
          </cell>
          <cell r="V4036">
            <v>0</v>
          </cell>
          <cell r="W4036">
            <v>0</v>
          </cell>
          <cell r="X4036">
            <v>0</v>
          </cell>
          <cell r="Y4036">
            <v>316.66000000000003</v>
          </cell>
          <cell r="Z4036">
            <v>0</v>
          </cell>
          <cell r="AA4036">
            <v>0</v>
          </cell>
          <cell r="AB4036">
            <v>0</v>
          </cell>
          <cell r="AC4036">
            <v>0</v>
          </cell>
          <cell r="AD4036">
            <v>0</v>
          </cell>
        </row>
        <row r="4037">
          <cell r="B4037" t="str">
            <v>MASON CO-REGULATEDRESIDENTIALOFOWR</v>
          </cell>
          <cell r="J4037" t="str">
            <v>OFOWR</v>
          </cell>
          <cell r="K4037" t="str">
            <v>OVERFILL/OVERWEIGHT CHG</v>
          </cell>
          <cell r="S4037">
            <v>0</v>
          </cell>
          <cell r="T4037">
            <v>0</v>
          </cell>
          <cell r="U4037">
            <v>0</v>
          </cell>
          <cell r="V4037">
            <v>0</v>
          </cell>
          <cell r="W4037">
            <v>0</v>
          </cell>
          <cell r="X4037">
            <v>0</v>
          </cell>
          <cell r="Y4037">
            <v>31.22</v>
          </cell>
          <cell r="Z4037">
            <v>0</v>
          </cell>
          <cell r="AA4037">
            <v>0</v>
          </cell>
          <cell r="AB4037">
            <v>0</v>
          </cell>
          <cell r="AC4037">
            <v>0</v>
          </cell>
          <cell r="AD4037">
            <v>0</v>
          </cell>
        </row>
        <row r="4038">
          <cell r="B4038" t="str">
            <v>MASON CO-REGULATEDRESIDENTIALRESTART</v>
          </cell>
          <cell r="J4038" t="str">
            <v>RESTART</v>
          </cell>
          <cell r="K4038" t="str">
            <v>SERVICE RESTART FEE</v>
          </cell>
          <cell r="S4038">
            <v>0</v>
          </cell>
          <cell r="T4038">
            <v>0</v>
          </cell>
          <cell r="U4038">
            <v>0</v>
          </cell>
          <cell r="V4038">
            <v>0</v>
          </cell>
          <cell r="W4038">
            <v>0</v>
          </cell>
          <cell r="X4038">
            <v>0</v>
          </cell>
          <cell r="Y4038">
            <v>38.58</v>
          </cell>
          <cell r="Z4038">
            <v>0</v>
          </cell>
          <cell r="AA4038">
            <v>0</v>
          </cell>
          <cell r="AB4038">
            <v>0</v>
          </cell>
          <cell r="AC4038">
            <v>0</v>
          </cell>
          <cell r="AD4038">
            <v>0</v>
          </cell>
        </row>
        <row r="4039">
          <cell r="B4039" t="str">
            <v>MASON CO-REGULATEDRESIDENTIALWLKNRE1</v>
          </cell>
          <cell r="J4039" t="str">
            <v>WLKNRE1</v>
          </cell>
          <cell r="K4039" t="str">
            <v>WALK IN 5'-25'-EOW</v>
          </cell>
          <cell r="S4039">
            <v>0</v>
          </cell>
          <cell r="T4039">
            <v>0</v>
          </cell>
          <cell r="U4039">
            <v>0</v>
          </cell>
          <cell r="V4039">
            <v>0</v>
          </cell>
          <cell r="W4039">
            <v>0</v>
          </cell>
          <cell r="X4039">
            <v>0</v>
          </cell>
          <cell r="Y4039">
            <v>0.64</v>
          </cell>
          <cell r="Z4039">
            <v>0</v>
          </cell>
          <cell r="AA4039">
            <v>0</v>
          </cell>
          <cell r="AB4039">
            <v>0</v>
          </cell>
          <cell r="AC4039">
            <v>0</v>
          </cell>
          <cell r="AD4039">
            <v>0</v>
          </cell>
        </row>
        <row r="4040">
          <cell r="B4040" t="str">
            <v>MASON CO-REGULATEDRESIDENTIALWLKNRM1</v>
          </cell>
          <cell r="J4040" t="str">
            <v>WLKNRM1</v>
          </cell>
          <cell r="K4040" t="str">
            <v>WALK IN 5'-25'-MTHLY</v>
          </cell>
          <cell r="S4040">
            <v>0</v>
          </cell>
          <cell r="T4040">
            <v>0</v>
          </cell>
          <cell r="U4040">
            <v>0</v>
          </cell>
          <cell r="V4040">
            <v>0</v>
          </cell>
          <cell r="W4040">
            <v>0</v>
          </cell>
          <cell r="X4040">
            <v>0</v>
          </cell>
          <cell r="Y4040">
            <v>1.18</v>
          </cell>
          <cell r="Z4040">
            <v>0</v>
          </cell>
          <cell r="AA4040">
            <v>0</v>
          </cell>
          <cell r="AB4040">
            <v>0</v>
          </cell>
          <cell r="AC4040">
            <v>0</v>
          </cell>
          <cell r="AD4040">
            <v>0</v>
          </cell>
        </row>
        <row r="4041">
          <cell r="B4041" t="str">
            <v>MASON CO-REGULATEDROLLOFFROLID</v>
          </cell>
          <cell r="J4041" t="str">
            <v>ROLID</v>
          </cell>
          <cell r="K4041" t="str">
            <v>ROLL OFF-LID</v>
          </cell>
          <cell r="S4041">
            <v>0</v>
          </cell>
          <cell r="T4041">
            <v>0</v>
          </cell>
          <cell r="U4041">
            <v>0</v>
          </cell>
          <cell r="V4041">
            <v>0</v>
          </cell>
          <cell r="W4041">
            <v>0</v>
          </cell>
          <cell r="X4041">
            <v>0</v>
          </cell>
          <cell r="Y4041">
            <v>291.2</v>
          </cell>
          <cell r="Z4041">
            <v>0</v>
          </cell>
          <cell r="AA4041">
            <v>0</v>
          </cell>
          <cell r="AB4041">
            <v>0</v>
          </cell>
          <cell r="AC4041">
            <v>0</v>
          </cell>
          <cell r="AD4041">
            <v>0</v>
          </cell>
        </row>
        <row r="4042">
          <cell r="B4042" t="str">
            <v>MASON CO-REGULATEDROLLOFFRORENT10D</v>
          </cell>
          <cell r="J4042" t="str">
            <v>RORENT10D</v>
          </cell>
          <cell r="K4042" t="str">
            <v>10YD ROLL OFF DAILY RENT</v>
          </cell>
          <cell r="S4042">
            <v>0</v>
          </cell>
          <cell r="T4042">
            <v>0</v>
          </cell>
          <cell r="U4042">
            <v>0</v>
          </cell>
          <cell r="V4042">
            <v>0</v>
          </cell>
          <cell r="W4042">
            <v>0</v>
          </cell>
          <cell r="X4042">
            <v>0</v>
          </cell>
          <cell r="Y4042">
            <v>265.05</v>
          </cell>
          <cell r="Z4042">
            <v>0</v>
          </cell>
          <cell r="AA4042">
            <v>0</v>
          </cell>
          <cell r="AB4042">
            <v>0</v>
          </cell>
          <cell r="AC4042">
            <v>0</v>
          </cell>
          <cell r="AD4042">
            <v>0</v>
          </cell>
        </row>
        <row r="4043">
          <cell r="B4043" t="str">
            <v>MASON CO-REGULATEDROLLOFFRORENT10M</v>
          </cell>
          <cell r="J4043" t="str">
            <v>RORENT10M</v>
          </cell>
          <cell r="K4043" t="str">
            <v>10YD ROLL OFF MTHLY RENT</v>
          </cell>
          <cell r="S4043">
            <v>0</v>
          </cell>
          <cell r="T4043">
            <v>0</v>
          </cell>
          <cell r="U4043">
            <v>0</v>
          </cell>
          <cell r="V4043">
            <v>0</v>
          </cell>
          <cell r="W4043">
            <v>0</v>
          </cell>
          <cell r="X4043">
            <v>0</v>
          </cell>
          <cell r="Y4043">
            <v>83.93</v>
          </cell>
          <cell r="Z4043">
            <v>0</v>
          </cell>
          <cell r="AA4043">
            <v>0</v>
          </cell>
          <cell r="AB4043">
            <v>0</v>
          </cell>
          <cell r="AC4043">
            <v>0</v>
          </cell>
          <cell r="AD4043">
            <v>0</v>
          </cell>
        </row>
        <row r="4044">
          <cell r="B4044" t="str">
            <v>MASON CO-REGULATEDROLLOFFRORENT20D</v>
          </cell>
          <cell r="J4044" t="str">
            <v>RORENT20D</v>
          </cell>
          <cell r="K4044" t="str">
            <v>20YD ROLL OFF-DAILY RENT</v>
          </cell>
          <cell r="S4044">
            <v>0</v>
          </cell>
          <cell r="T4044">
            <v>0</v>
          </cell>
          <cell r="U4044">
            <v>0</v>
          </cell>
          <cell r="V4044">
            <v>0</v>
          </cell>
          <cell r="W4044">
            <v>0</v>
          </cell>
          <cell r="X4044">
            <v>0</v>
          </cell>
          <cell r="Y4044">
            <v>2812.68</v>
          </cell>
          <cell r="Z4044">
            <v>0</v>
          </cell>
          <cell r="AA4044">
            <v>0</v>
          </cell>
          <cell r="AB4044">
            <v>0</v>
          </cell>
          <cell r="AC4044">
            <v>0</v>
          </cell>
          <cell r="AD4044">
            <v>0</v>
          </cell>
        </row>
        <row r="4045">
          <cell r="B4045" t="str">
            <v>MASON CO-REGULATEDROLLOFFRORENT20M</v>
          </cell>
          <cell r="J4045" t="str">
            <v>RORENT20M</v>
          </cell>
          <cell r="K4045" t="str">
            <v>20YD ROLL OFF-MNTHLY RENT</v>
          </cell>
          <cell r="S4045">
            <v>0</v>
          </cell>
          <cell r="T4045">
            <v>0</v>
          </cell>
          <cell r="U4045">
            <v>0</v>
          </cell>
          <cell r="V4045">
            <v>0</v>
          </cell>
          <cell r="W4045">
            <v>0</v>
          </cell>
          <cell r="X4045">
            <v>0</v>
          </cell>
          <cell r="Y4045">
            <v>1949.6</v>
          </cell>
          <cell r="Z4045">
            <v>0</v>
          </cell>
          <cell r="AA4045">
            <v>0</v>
          </cell>
          <cell r="AB4045">
            <v>0</v>
          </cell>
          <cell r="AC4045">
            <v>0</v>
          </cell>
          <cell r="AD4045">
            <v>0</v>
          </cell>
        </row>
        <row r="4046">
          <cell r="B4046" t="str">
            <v>MASON CO-REGULATEDROLLOFFRORENT40D</v>
          </cell>
          <cell r="J4046" t="str">
            <v>RORENT40D</v>
          </cell>
          <cell r="K4046" t="str">
            <v>40YD ROLL OFF-DAILY RENT</v>
          </cell>
          <cell r="S4046">
            <v>0</v>
          </cell>
          <cell r="T4046">
            <v>0</v>
          </cell>
          <cell r="U4046">
            <v>0</v>
          </cell>
          <cell r="V4046">
            <v>0</v>
          </cell>
          <cell r="W4046">
            <v>0</v>
          </cell>
          <cell r="X4046">
            <v>0</v>
          </cell>
          <cell r="Y4046">
            <v>2185.2600000000002</v>
          </cell>
          <cell r="Z4046">
            <v>0</v>
          </cell>
          <cell r="AA4046">
            <v>0</v>
          </cell>
          <cell r="AB4046">
            <v>0</v>
          </cell>
          <cell r="AC4046">
            <v>0</v>
          </cell>
          <cell r="AD4046">
            <v>0</v>
          </cell>
        </row>
        <row r="4047">
          <cell r="B4047" t="str">
            <v>MASON CO-REGULATEDROLLOFFRORENT40M</v>
          </cell>
          <cell r="J4047" t="str">
            <v>RORENT40M</v>
          </cell>
          <cell r="K4047" t="str">
            <v>40YD ROLL OFF-MNTHLY RENT</v>
          </cell>
          <cell r="S4047">
            <v>0</v>
          </cell>
          <cell r="T4047">
            <v>0</v>
          </cell>
          <cell r="U4047">
            <v>0</v>
          </cell>
          <cell r="V4047">
            <v>0</v>
          </cell>
          <cell r="W4047">
            <v>0</v>
          </cell>
          <cell r="X4047">
            <v>0</v>
          </cell>
          <cell r="Y4047">
            <v>331.48</v>
          </cell>
          <cell r="Z4047">
            <v>0</v>
          </cell>
          <cell r="AA4047">
            <v>0</v>
          </cell>
          <cell r="AB4047">
            <v>0</v>
          </cell>
          <cell r="AC4047">
            <v>0</v>
          </cell>
          <cell r="AD4047">
            <v>0</v>
          </cell>
        </row>
        <row r="4048">
          <cell r="B4048" t="str">
            <v>MASON CO-REGULATEDROLLOFFCPHAUL10</v>
          </cell>
          <cell r="J4048" t="str">
            <v>CPHAUL10</v>
          </cell>
          <cell r="K4048" t="str">
            <v>10YD COMPACTOR-HAUL</v>
          </cell>
          <cell r="S4048">
            <v>0</v>
          </cell>
          <cell r="T4048">
            <v>0</v>
          </cell>
          <cell r="U4048">
            <v>0</v>
          </cell>
          <cell r="V4048">
            <v>0</v>
          </cell>
          <cell r="W4048">
            <v>0</v>
          </cell>
          <cell r="X4048">
            <v>0</v>
          </cell>
          <cell r="Y4048">
            <v>253.42</v>
          </cell>
          <cell r="Z4048">
            <v>0</v>
          </cell>
          <cell r="AA4048">
            <v>0</v>
          </cell>
          <cell r="AB4048">
            <v>0</v>
          </cell>
          <cell r="AC4048">
            <v>0</v>
          </cell>
          <cell r="AD4048">
            <v>0</v>
          </cell>
        </row>
        <row r="4049">
          <cell r="B4049" t="str">
            <v>MASON CO-REGULATEDROLLOFFCPHAUL15</v>
          </cell>
          <cell r="J4049" t="str">
            <v>CPHAUL15</v>
          </cell>
          <cell r="K4049" t="str">
            <v>15YD COMPACTOR-HAUL</v>
          </cell>
          <cell r="S4049">
            <v>0</v>
          </cell>
          <cell r="T4049">
            <v>0</v>
          </cell>
          <cell r="U4049">
            <v>0</v>
          </cell>
          <cell r="V4049">
            <v>0</v>
          </cell>
          <cell r="W4049">
            <v>0</v>
          </cell>
          <cell r="X4049">
            <v>0</v>
          </cell>
          <cell r="Y4049">
            <v>1023.19</v>
          </cell>
          <cell r="Z4049">
            <v>0</v>
          </cell>
          <cell r="AA4049">
            <v>0</v>
          </cell>
          <cell r="AB4049">
            <v>0</v>
          </cell>
          <cell r="AC4049">
            <v>0</v>
          </cell>
          <cell r="AD4049">
            <v>0</v>
          </cell>
        </row>
        <row r="4050">
          <cell r="B4050" t="str">
            <v>MASON CO-REGULATEDROLLOFFCPHAUL25</v>
          </cell>
          <cell r="J4050" t="str">
            <v>CPHAUL25</v>
          </cell>
          <cell r="K4050" t="str">
            <v>25YD COMPACTOR-HAUL</v>
          </cell>
          <cell r="S4050">
            <v>0</v>
          </cell>
          <cell r="T4050">
            <v>0</v>
          </cell>
          <cell r="U4050">
            <v>0</v>
          </cell>
          <cell r="V4050">
            <v>0</v>
          </cell>
          <cell r="W4050">
            <v>0</v>
          </cell>
          <cell r="X4050">
            <v>0</v>
          </cell>
          <cell r="Y4050">
            <v>2048.2800000000002</v>
          </cell>
          <cell r="Z4050">
            <v>0</v>
          </cell>
          <cell r="AA4050">
            <v>0</v>
          </cell>
          <cell r="AB4050">
            <v>0</v>
          </cell>
          <cell r="AC4050">
            <v>0</v>
          </cell>
          <cell r="AD4050">
            <v>0</v>
          </cell>
        </row>
        <row r="4051">
          <cell r="B4051" t="str">
            <v>MASON CO-REGULATEDROLLOFFDISPMC-TON</v>
          </cell>
          <cell r="J4051" t="str">
            <v>DISPMC-TON</v>
          </cell>
          <cell r="K4051" t="str">
            <v>MC LANDFILL PER TON</v>
          </cell>
          <cell r="S4051">
            <v>0</v>
          </cell>
          <cell r="T4051">
            <v>0</v>
          </cell>
          <cell r="U4051">
            <v>0</v>
          </cell>
          <cell r="V4051">
            <v>0</v>
          </cell>
          <cell r="W4051">
            <v>0</v>
          </cell>
          <cell r="X4051">
            <v>0</v>
          </cell>
          <cell r="Y4051">
            <v>35148.699999999997</v>
          </cell>
          <cell r="Z4051">
            <v>0</v>
          </cell>
          <cell r="AA4051">
            <v>0</v>
          </cell>
          <cell r="AB4051">
            <v>0</v>
          </cell>
          <cell r="AC4051">
            <v>0</v>
          </cell>
          <cell r="AD4051">
            <v>0</v>
          </cell>
        </row>
        <row r="4052">
          <cell r="B4052" t="str">
            <v>MASON CO-REGULATEDROLLOFFDISPMCMISC</v>
          </cell>
          <cell r="J4052" t="str">
            <v>DISPMCMISC</v>
          </cell>
          <cell r="K4052" t="str">
            <v>DISPOSAL MISCELLANOUS</v>
          </cell>
          <cell r="S4052">
            <v>0</v>
          </cell>
          <cell r="T4052">
            <v>0</v>
          </cell>
          <cell r="U4052">
            <v>0</v>
          </cell>
          <cell r="V4052">
            <v>0</v>
          </cell>
          <cell r="W4052">
            <v>0</v>
          </cell>
          <cell r="X4052">
            <v>0</v>
          </cell>
          <cell r="Y4052">
            <v>278.55</v>
          </cell>
          <cell r="Z4052">
            <v>0</v>
          </cell>
          <cell r="AA4052">
            <v>0</v>
          </cell>
          <cell r="AB4052">
            <v>0</v>
          </cell>
          <cell r="AC4052">
            <v>0</v>
          </cell>
          <cell r="AD4052">
            <v>0</v>
          </cell>
        </row>
        <row r="4053">
          <cell r="B4053" t="str">
            <v>MASON CO-REGULATEDROLLOFFRODEL</v>
          </cell>
          <cell r="J4053" t="str">
            <v>RODEL</v>
          </cell>
          <cell r="K4053" t="str">
            <v>ROLL OFF-DELIVERY</v>
          </cell>
          <cell r="S4053">
            <v>0</v>
          </cell>
          <cell r="T4053">
            <v>0</v>
          </cell>
          <cell r="U4053">
            <v>0</v>
          </cell>
          <cell r="V4053">
            <v>0</v>
          </cell>
          <cell r="W4053">
            <v>0</v>
          </cell>
          <cell r="X4053">
            <v>0</v>
          </cell>
          <cell r="Y4053">
            <v>3040.44</v>
          </cell>
          <cell r="Z4053">
            <v>0</v>
          </cell>
          <cell r="AA4053">
            <v>0</v>
          </cell>
          <cell r="AB4053">
            <v>0</v>
          </cell>
          <cell r="AC4053">
            <v>0</v>
          </cell>
          <cell r="AD4053">
            <v>0</v>
          </cell>
        </row>
        <row r="4054">
          <cell r="B4054" t="str">
            <v>MASON CO-REGULATEDROLLOFFROHAUL10</v>
          </cell>
          <cell r="J4054" t="str">
            <v>ROHAUL10</v>
          </cell>
          <cell r="K4054" t="str">
            <v>10YD ROLL OFF HAUL</v>
          </cell>
          <cell r="S4054">
            <v>0</v>
          </cell>
          <cell r="T4054">
            <v>0</v>
          </cell>
          <cell r="U4054">
            <v>0</v>
          </cell>
          <cell r="V4054">
            <v>0</v>
          </cell>
          <cell r="W4054">
            <v>0</v>
          </cell>
          <cell r="X4054">
            <v>0</v>
          </cell>
          <cell r="Y4054">
            <v>83.93</v>
          </cell>
          <cell r="Z4054">
            <v>0</v>
          </cell>
          <cell r="AA4054">
            <v>0</v>
          </cell>
          <cell r="AB4054">
            <v>0</v>
          </cell>
          <cell r="AC4054">
            <v>0</v>
          </cell>
          <cell r="AD4054">
            <v>0</v>
          </cell>
        </row>
        <row r="4055">
          <cell r="B4055" t="str">
            <v>MASON CO-REGULATEDROLLOFFROHAUL10T</v>
          </cell>
          <cell r="J4055" t="str">
            <v>ROHAUL10T</v>
          </cell>
          <cell r="K4055" t="str">
            <v>ROHAUL10T</v>
          </cell>
          <cell r="S4055">
            <v>0</v>
          </cell>
          <cell r="T4055">
            <v>0</v>
          </cell>
          <cell r="U4055">
            <v>0</v>
          </cell>
          <cell r="V4055">
            <v>0</v>
          </cell>
          <cell r="W4055">
            <v>0</v>
          </cell>
          <cell r="X4055">
            <v>0</v>
          </cell>
          <cell r="Y4055">
            <v>503.58</v>
          </cell>
          <cell r="Z4055">
            <v>0</v>
          </cell>
          <cell r="AA4055">
            <v>0</v>
          </cell>
          <cell r="AB4055">
            <v>0</v>
          </cell>
          <cell r="AC4055">
            <v>0</v>
          </cell>
          <cell r="AD4055">
            <v>0</v>
          </cell>
        </row>
        <row r="4056">
          <cell r="B4056" t="str">
            <v>MASON CO-REGULATEDROLLOFFROHAUL20</v>
          </cell>
          <cell r="J4056" t="str">
            <v>ROHAUL20</v>
          </cell>
          <cell r="K4056" t="str">
            <v>20YD ROLL OFF-HAUL</v>
          </cell>
          <cell r="S4056">
            <v>0</v>
          </cell>
          <cell r="T4056">
            <v>0</v>
          </cell>
          <cell r="U4056">
            <v>0</v>
          </cell>
          <cell r="V4056">
            <v>0</v>
          </cell>
          <cell r="W4056">
            <v>0</v>
          </cell>
          <cell r="X4056">
            <v>0</v>
          </cell>
          <cell r="Y4056">
            <v>4971.4799999999996</v>
          </cell>
          <cell r="Z4056">
            <v>0</v>
          </cell>
          <cell r="AA4056">
            <v>0</v>
          </cell>
          <cell r="AB4056">
            <v>0</v>
          </cell>
          <cell r="AC4056">
            <v>0</v>
          </cell>
          <cell r="AD4056">
            <v>0</v>
          </cell>
        </row>
        <row r="4057">
          <cell r="B4057" t="str">
            <v>MASON CO-REGULATEDROLLOFFROHAUL20T</v>
          </cell>
          <cell r="J4057" t="str">
            <v>ROHAUL20T</v>
          </cell>
          <cell r="K4057" t="str">
            <v>20YD ROLL OFF TEMP HAUL</v>
          </cell>
          <cell r="S4057">
            <v>0</v>
          </cell>
          <cell r="T4057">
            <v>0</v>
          </cell>
          <cell r="U4057">
            <v>0</v>
          </cell>
          <cell r="V4057">
            <v>0</v>
          </cell>
          <cell r="W4057">
            <v>0</v>
          </cell>
          <cell r="X4057">
            <v>0</v>
          </cell>
          <cell r="Y4057">
            <v>3606.76</v>
          </cell>
          <cell r="Z4057">
            <v>0</v>
          </cell>
          <cell r="AA4057">
            <v>0</v>
          </cell>
          <cell r="AB4057">
            <v>0</v>
          </cell>
          <cell r="AC4057">
            <v>0</v>
          </cell>
          <cell r="AD4057">
            <v>0</v>
          </cell>
        </row>
        <row r="4058">
          <cell r="B4058" t="str">
            <v>MASON CO-REGULATEDROLLOFFROHAUL30</v>
          </cell>
          <cell r="J4058" t="str">
            <v>ROHAUL30</v>
          </cell>
          <cell r="K4058" t="str">
            <v>30YD ROLL OFF-HAUL</v>
          </cell>
          <cell r="S4058">
            <v>0</v>
          </cell>
          <cell r="T4058">
            <v>0</v>
          </cell>
          <cell r="U4058">
            <v>0</v>
          </cell>
          <cell r="V4058">
            <v>0</v>
          </cell>
          <cell r="W4058">
            <v>0</v>
          </cell>
          <cell r="X4058">
            <v>0</v>
          </cell>
          <cell r="Y4058">
            <v>252.8</v>
          </cell>
          <cell r="Z4058">
            <v>0</v>
          </cell>
          <cell r="AA4058">
            <v>0</v>
          </cell>
          <cell r="AB4058">
            <v>0</v>
          </cell>
          <cell r="AC4058">
            <v>0</v>
          </cell>
          <cell r="AD4058">
            <v>0</v>
          </cell>
        </row>
        <row r="4059">
          <cell r="B4059" t="str">
            <v>MASON CO-REGULATEDROLLOFFROHAUL40</v>
          </cell>
          <cell r="J4059" t="str">
            <v>ROHAUL40</v>
          </cell>
          <cell r="K4059" t="str">
            <v>40YD ROLL OFF-HAUL</v>
          </cell>
          <cell r="S4059">
            <v>0</v>
          </cell>
          <cell r="T4059">
            <v>0</v>
          </cell>
          <cell r="U4059">
            <v>0</v>
          </cell>
          <cell r="V4059">
            <v>0</v>
          </cell>
          <cell r="W4059">
            <v>0</v>
          </cell>
          <cell r="X4059">
            <v>0</v>
          </cell>
          <cell r="Y4059">
            <v>1491.66</v>
          </cell>
          <cell r="Z4059">
            <v>0</v>
          </cell>
          <cell r="AA4059">
            <v>0</v>
          </cell>
          <cell r="AB4059">
            <v>0</v>
          </cell>
          <cell r="AC4059">
            <v>0</v>
          </cell>
          <cell r="AD4059">
            <v>0</v>
          </cell>
        </row>
        <row r="4060">
          <cell r="B4060" t="str">
            <v>MASON CO-REGULATEDROLLOFFROHAUL40T</v>
          </cell>
          <cell r="J4060" t="str">
            <v>ROHAUL40T</v>
          </cell>
          <cell r="K4060" t="str">
            <v>40YD ROLL OFF TEMP HAUL</v>
          </cell>
          <cell r="S4060">
            <v>0</v>
          </cell>
          <cell r="T4060">
            <v>0</v>
          </cell>
          <cell r="U4060">
            <v>0</v>
          </cell>
          <cell r="V4060">
            <v>0</v>
          </cell>
          <cell r="W4060">
            <v>0</v>
          </cell>
          <cell r="X4060">
            <v>0</v>
          </cell>
          <cell r="Y4060">
            <v>1491.66</v>
          </cell>
          <cell r="Z4060">
            <v>0</v>
          </cell>
          <cell r="AA4060">
            <v>0</v>
          </cell>
          <cell r="AB4060">
            <v>0</v>
          </cell>
          <cell r="AC4060">
            <v>0</v>
          </cell>
          <cell r="AD4060">
            <v>0</v>
          </cell>
        </row>
        <row r="4061">
          <cell r="B4061" t="str">
            <v>MASON CO-REGULATEDROLLOFFROHOUR</v>
          </cell>
          <cell r="J4061" t="str">
            <v>ROHOUR</v>
          </cell>
          <cell r="K4061" t="str">
            <v>ROLL OFF PER HOUR</v>
          </cell>
          <cell r="S4061">
            <v>0</v>
          </cell>
          <cell r="T4061">
            <v>0</v>
          </cell>
          <cell r="U4061">
            <v>0</v>
          </cell>
          <cell r="V4061">
            <v>0</v>
          </cell>
          <cell r="W4061">
            <v>0</v>
          </cell>
          <cell r="X4061">
            <v>0</v>
          </cell>
          <cell r="Y4061">
            <v>21</v>
          </cell>
          <cell r="Z4061">
            <v>0</v>
          </cell>
          <cell r="AA4061">
            <v>0</v>
          </cell>
          <cell r="AB4061">
            <v>0</v>
          </cell>
          <cell r="AC4061">
            <v>0</v>
          </cell>
          <cell r="AD4061">
            <v>0</v>
          </cell>
        </row>
        <row r="4062">
          <cell r="B4062" t="str">
            <v>MASON CO-REGULATEDROLLOFFROLID</v>
          </cell>
          <cell r="J4062" t="str">
            <v>ROLID</v>
          </cell>
          <cell r="K4062" t="str">
            <v>ROLL OFF-LID</v>
          </cell>
          <cell r="S4062">
            <v>0</v>
          </cell>
          <cell r="T4062">
            <v>0</v>
          </cell>
          <cell r="U4062">
            <v>0</v>
          </cell>
          <cell r="V4062">
            <v>0</v>
          </cell>
          <cell r="W4062">
            <v>0</v>
          </cell>
          <cell r="X4062">
            <v>0</v>
          </cell>
          <cell r="Y4062">
            <v>42.84</v>
          </cell>
          <cell r="Z4062">
            <v>0</v>
          </cell>
          <cell r="AA4062">
            <v>0</v>
          </cell>
          <cell r="AB4062">
            <v>0</v>
          </cell>
          <cell r="AC4062">
            <v>0</v>
          </cell>
          <cell r="AD4062">
            <v>0</v>
          </cell>
        </row>
        <row r="4063">
          <cell r="B4063" t="str">
            <v>MASON CO-REGULATEDROLLOFFROMILE</v>
          </cell>
          <cell r="J4063" t="str">
            <v>ROMILE</v>
          </cell>
          <cell r="K4063" t="str">
            <v>ROLL OFF-MILEAGE</v>
          </cell>
          <cell r="S4063">
            <v>0</v>
          </cell>
          <cell r="T4063">
            <v>0</v>
          </cell>
          <cell r="U4063">
            <v>0</v>
          </cell>
          <cell r="V4063">
            <v>0</v>
          </cell>
          <cell r="W4063">
            <v>0</v>
          </cell>
          <cell r="X4063">
            <v>0</v>
          </cell>
          <cell r="Y4063">
            <v>1579.5</v>
          </cell>
          <cell r="Z4063">
            <v>0</v>
          </cell>
          <cell r="AA4063">
            <v>0</v>
          </cell>
          <cell r="AB4063">
            <v>0</v>
          </cell>
          <cell r="AC4063">
            <v>0</v>
          </cell>
          <cell r="AD4063">
            <v>0</v>
          </cell>
        </row>
        <row r="4064">
          <cell r="B4064" t="str">
            <v>MASON CO-REGULATEDROLLOFFRORENT10D</v>
          </cell>
          <cell r="J4064" t="str">
            <v>RORENT10D</v>
          </cell>
          <cell r="K4064" t="str">
            <v>10YD ROLL OFF DAILY RENT</v>
          </cell>
          <cell r="S4064">
            <v>0</v>
          </cell>
          <cell r="T4064">
            <v>0</v>
          </cell>
          <cell r="U4064">
            <v>0</v>
          </cell>
          <cell r="V4064">
            <v>0</v>
          </cell>
          <cell r="W4064">
            <v>0</v>
          </cell>
          <cell r="X4064">
            <v>0</v>
          </cell>
          <cell r="Y4064">
            <v>358.24</v>
          </cell>
          <cell r="Z4064">
            <v>0</v>
          </cell>
          <cell r="AA4064">
            <v>0</v>
          </cell>
          <cell r="AB4064">
            <v>0</v>
          </cell>
          <cell r="AC4064">
            <v>0</v>
          </cell>
          <cell r="AD4064">
            <v>0</v>
          </cell>
        </row>
        <row r="4065">
          <cell r="B4065" t="str">
            <v>MASON CO-REGULATEDROLLOFFRORENT20D</v>
          </cell>
          <cell r="J4065" t="str">
            <v>RORENT20D</v>
          </cell>
          <cell r="K4065" t="str">
            <v>20YD ROLL OFF-DAILY RENT</v>
          </cell>
          <cell r="S4065">
            <v>0</v>
          </cell>
          <cell r="T4065">
            <v>0</v>
          </cell>
          <cell r="U4065">
            <v>0</v>
          </cell>
          <cell r="V4065">
            <v>0</v>
          </cell>
          <cell r="W4065">
            <v>0</v>
          </cell>
          <cell r="X4065">
            <v>0</v>
          </cell>
          <cell r="Y4065">
            <v>1244.07</v>
          </cell>
          <cell r="Z4065">
            <v>0</v>
          </cell>
          <cell r="AA4065">
            <v>0</v>
          </cell>
          <cell r="AB4065">
            <v>0</v>
          </cell>
          <cell r="AC4065">
            <v>0</v>
          </cell>
          <cell r="AD4065">
            <v>0</v>
          </cell>
        </row>
        <row r="4066">
          <cell r="B4066" t="str">
            <v>MASON CO-REGULATEDROLLOFFRORENT40D</v>
          </cell>
          <cell r="J4066" t="str">
            <v>RORENT40D</v>
          </cell>
          <cell r="K4066" t="str">
            <v>40YD ROLL OFF-DAILY RENT</v>
          </cell>
          <cell r="S4066">
            <v>0</v>
          </cell>
          <cell r="T4066">
            <v>0</v>
          </cell>
          <cell r="U4066">
            <v>0</v>
          </cell>
          <cell r="V4066">
            <v>0</v>
          </cell>
          <cell r="W4066">
            <v>0</v>
          </cell>
          <cell r="X4066">
            <v>0</v>
          </cell>
          <cell r="Y4066">
            <v>416.24</v>
          </cell>
          <cell r="Z4066">
            <v>0</v>
          </cell>
          <cell r="AA4066">
            <v>0</v>
          </cell>
          <cell r="AB4066">
            <v>0</v>
          </cell>
          <cell r="AC4066">
            <v>0</v>
          </cell>
          <cell r="AD4066">
            <v>0</v>
          </cell>
        </row>
        <row r="4067">
          <cell r="B4067" t="str">
            <v>MASON CO-REGULATEDROLLOFFSP</v>
          </cell>
          <cell r="J4067" t="str">
            <v>SP</v>
          </cell>
          <cell r="K4067" t="str">
            <v>SPECIAL PICKUP</v>
          </cell>
          <cell r="S4067">
            <v>0</v>
          </cell>
          <cell r="T4067">
            <v>0</v>
          </cell>
          <cell r="U4067">
            <v>0</v>
          </cell>
          <cell r="V4067">
            <v>0</v>
          </cell>
          <cell r="W4067">
            <v>0</v>
          </cell>
          <cell r="X4067">
            <v>0</v>
          </cell>
          <cell r="Y4067">
            <v>455.04</v>
          </cell>
          <cell r="Z4067">
            <v>0</v>
          </cell>
          <cell r="AA4067">
            <v>0</v>
          </cell>
          <cell r="AB4067">
            <v>0</v>
          </cell>
          <cell r="AC4067">
            <v>0</v>
          </cell>
          <cell r="AD4067">
            <v>0</v>
          </cell>
        </row>
        <row r="4068">
          <cell r="B4068" t="str">
            <v>MASON CO-REGULATEDSURCFUEL-RECY MASON</v>
          </cell>
          <cell r="J4068" t="str">
            <v>FUEL-RECY MASON</v>
          </cell>
          <cell r="K4068" t="str">
            <v>FUEL &amp; MATERIAL SURCHARGE</v>
          </cell>
          <cell r="S4068">
            <v>0</v>
          </cell>
          <cell r="T4068">
            <v>0</v>
          </cell>
          <cell r="U4068">
            <v>0</v>
          </cell>
          <cell r="V4068">
            <v>0</v>
          </cell>
          <cell r="W4068">
            <v>0</v>
          </cell>
          <cell r="X4068">
            <v>0</v>
          </cell>
          <cell r="Y4068">
            <v>0</v>
          </cell>
          <cell r="Z4068">
            <v>0</v>
          </cell>
          <cell r="AA4068">
            <v>0</v>
          </cell>
          <cell r="AB4068">
            <v>0</v>
          </cell>
          <cell r="AC4068">
            <v>0</v>
          </cell>
          <cell r="AD4068">
            <v>0</v>
          </cell>
        </row>
        <row r="4069">
          <cell r="B4069" t="str">
            <v>MASON CO-REGULATEDSURCFUEL-RES MASON</v>
          </cell>
          <cell r="J4069" t="str">
            <v>FUEL-RES MASON</v>
          </cell>
          <cell r="K4069" t="str">
            <v>FUEL &amp; MATERIAL SURCHARGE</v>
          </cell>
          <cell r="S4069">
            <v>0</v>
          </cell>
          <cell r="T4069">
            <v>0</v>
          </cell>
          <cell r="U4069">
            <v>0</v>
          </cell>
          <cell r="V4069">
            <v>0</v>
          </cell>
          <cell r="W4069">
            <v>0</v>
          </cell>
          <cell r="X4069">
            <v>0</v>
          </cell>
          <cell r="Y4069">
            <v>0</v>
          </cell>
          <cell r="Z4069">
            <v>0</v>
          </cell>
          <cell r="AA4069">
            <v>0</v>
          </cell>
          <cell r="AB4069">
            <v>0</v>
          </cell>
          <cell r="AC4069">
            <v>0</v>
          </cell>
          <cell r="AD4069">
            <v>0</v>
          </cell>
        </row>
        <row r="4070">
          <cell r="B4070" t="str">
            <v>MASON CO-REGULATEDSURCFUEL-COM MASON</v>
          </cell>
          <cell r="J4070" t="str">
            <v>FUEL-COM MASON</v>
          </cell>
          <cell r="K4070" t="str">
            <v>FUEL &amp; MATERIAL SURCHARGE</v>
          </cell>
          <cell r="S4070">
            <v>0</v>
          </cell>
          <cell r="T4070">
            <v>0</v>
          </cell>
          <cell r="U4070">
            <v>0</v>
          </cell>
          <cell r="V4070">
            <v>0</v>
          </cell>
          <cell r="W4070">
            <v>0</v>
          </cell>
          <cell r="X4070">
            <v>0</v>
          </cell>
          <cell r="Y4070">
            <v>0</v>
          </cell>
          <cell r="Z4070">
            <v>0</v>
          </cell>
          <cell r="AA4070">
            <v>0</v>
          </cell>
          <cell r="AB4070">
            <v>0</v>
          </cell>
          <cell r="AC4070">
            <v>0</v>
          </cell>
          <cell r="AD4070">
            <v>0</v>
          </cell>
        </row>
        <row r="4071">
          <cell r="B4071" t="str">
            <v>MASON CO-REGULATEDSURCFUEL-RECY MASON</v>
          </cell>
          <cell r="J4071" t="str">
            <v>FUEL-RECY MASON</v>
          </cell>
          <cell r="K4071" t="str">
            <v>FUEL &amp; MATERIAL SURCHARGE</v>
          </cell>
          <cell r="S4071">
            <v>0</v>
          </cell>
          <cell r="T4071">
            <v>0</v>
          </cell>
          <cell r="U4071">
            <v>0</v>
          </cell>
          <cell r="V4071">
            <v>0</v>
          </cell>
          <cell r="W4071">
            <v>0</v>
          </cell>
          <cell r="X4071">
            <v>0</v>
          </cell>
          <cell r="Y4071">
            <v>0</v>
          </cell>
          <cell r="Z4071">
            <v>0</v>
          </cell>
          <cell r="AA4071">
            <v>0</v>
          </cell>
          <cell r="AB4071">
            <v>0</v>
          </cell>
          <cell r="AC4071">
            <v>0</v>
          </cell>
          <cell r="AD4071">
            <v>0</v>
          </cell>
        </row>
        <row r="4072">
          <cell r="B4072" t="str">
            <v>MASON CO-REGULATEDSURCFUEL-RES MASON</v>
          </cell>
          <cell r="J4072" t="str">
            <v>FUEL-RES MASON</v>
          </cell>
          <cell r="K4072" t="str">
            <v>FUEL &amp; MATERIAL SURCHARGE</v>
          </cell>
          <cell r="S4072">
            <v>0</v>
          </cell>
          <cell r="T4072">
            <v>0</v>
          </cell>
          <cell r="U4072">
            <v>0</v>
          </cell>
          <cell r="V4072">
            <v>0</v>
          </cell>
          <cell r="W4072">
            <v>0</v>
          </cell>
          <cell r="X4072">
            <v>0</v>
          </cell>
          <cell r="Y4072">
            <v>0</v>
          </cell>
          <cell r="Z4072">
            <v>0</v>
          </cell>
          <cell r="AA4072">
            <v>0</v>
          </cell>
          <cell r="AB4072">
            <v>0</v>
          </cell>
          <cell r="AC4072">
            <v>0</v>
          </cell>
          <cell r="AD4072">
            <v>0</v>
          </cell>
        </row>
        <row r="4073">
          <cell r="B4073" t="str">
            <v>MASON CO-REGULATEDSURCFUEL-RO MASON</v>
          </cell>
          <cell r="J4073" t="str">
            <v>FUEL-RO MASON</v>
          </cell>
          <cell r="K4073" t="str">
            <v>FUEL &amp; MATERIAL SURCHARGE</v>
          </cell>
          <cell r="S4073">
            <v>0</v>
          </cell>
          <cell r="T4073">
            <v>0</v>
          </cell>
          <cell r="U4073">
            <v>0</v>
          </cell>
          <cell r="V4073">
            <v>0</v>
          </cell>
          <cell r="W4073">
            <v>0</v>
          </cell>
          <cell r="X4073">
            <v>0</v>
          </cell>
          <cell r="Y4073">
            <v>0</v>
          </cell>
          <cell r="Z4073">
            <v>0</v>
          </cell>
          <cell r="AA4073">
            <v>0</v>
          </cell>
          <cell r="AB4073">
            <v>0</v>
          </cell>
          <cell r="AC4073">
            <v>0</v>
          </cell>
          <cell r="AD4073">
            <v>0</v>
          </cell>
        </row>
        <row r="4074">
          <cell r="B4074" t="str">
            <v>MASON CO-REGULATEDSURCFUEL-ACCTG MASON</v>
          </cell>
          <cell r="J4074" t="str">
            <v>FUEL-ACCTG MASON</v>
          </cell>
          <cell r="K4074" t="str">
            <v>FUEL &amp; MATERIAL SURCHARGE</v>
          </cell>
          <cell r="S4074">
            <v>0</v>
          </cell>
          <cell r="T4074">
            <v>0</v>
          </cell>
          <cell r="U4074">
            <v>0</v>
          </cell>
          <cell r="V4074">
            <v>0</v>
          </cell>
          <cell r="W4074">
            <v>0</v>
          </cell>
          <cell r="X4074">
            <v>0</v>
          </cell>
          <cell r="Y4074">
            <v>0</v>
          </cell>
          <cell r="Z4074">
            <v>0</v>
          </cell>
          <cell r="AA4074">
            <v>0</v>
          </cell>
          <cell r="AB4074">
            <v>0</v>
          </cell>
          <cell r="AC4074">
            <v>0</v>
          </cell>
          <cell r="AD4074">
            <v>0</v>
          </cell>
        </row>
        <row r="4075">
          <cell r="B4075" t="str">
            <v>MASON CO-REGULATEDSURCFUEL-COM MASON</v>
          </cell>
          <cell r="J4075" t="str">
            <v>FUEL-COM MASON</v>
          </cell>
          <cell r="K4075" t="str">
            <v>FUEL &amp; MATERIAL SURCHARGE</v>
          </cell>
          <cell r="S4075">
            <v>0</v>
          </cell>
          <cell r="T4075">
            <v>0</v>
          </cell>
          <cell r="U4075">
            <v>0</v>
          </cell>
          <cell r="V4075">
            <v>0</v>
          </cell>
          <cell r="W4075">
            <v>0</v>
          </cell>
          <cell r="X4075">
            <v>0</v>
          </cell>
          <cell r="Y4075">
            <v>0</v>
          </cell>
          <cell r="Z4075">
            <v>0</v>
          </cell>
          <cell r="AA4075">
            <v>0</v>
          </cell>
          <cell r="AB4075">
            <v>0</v>
          </cell>
          <cell r="AC4075">
            <v>0</v>
          </cell>
          <cell r="AD4075">
            <v>0</v>
          </cell>
        </row>
        <row r="4076">
          <cell r="B4076" t="str">
            <v>MASON CO-REGULATEDSURCFUEL-RECY MASON</v>
          </cell>
          <cell r="J4076" t="str">
            <v>FUEL-RECY MASON</v>
          </cell>
          <cell r="K4076" t="str">
            <v>FUEL &amp; MATERIAL SURCHARGE</v>
          </cell>
          <cell r="S4076">
            <v>0</v>
          </cell>
          <cell r="T4076">
            <v>0</v>
          </cell>
          <cell r="U4076">
            <v>0</v>
          </cell>
          <cell r="V4076">
            <v>0</v>
          </cell>
          <cell r="W4076">
            <v>0</v>
          </cell>
          <cell r="X4076">
            <v>0</v>
          </cell>
          <cell r="Y4076">
            <v>0</v>
          </cell>
          <cell r="Z4076">
            <v>0</v>
          </cell>
          <cell r="AA4076">
            <v>0</v>
          </cell>
          <cell r="AB4076">
            <v>0</v>
          </cell>
          <cell r="AC4076">
            <v>0</v>
          </cell>
          <cell r="AD4076">
            <v>0</v>
          </cell>
        </row>
        <row r="4077">
          <cell r="B4077" t="str">
            <v>MASON CO-REGULATEDSURCFUEL-RES MASON</v>
          </cell>
          <cell r="J4077" t="str">
            <v>FUEL-RES MASON</v>
          </cell>
          <cell r="K4077" t="str">
            <v>FUEL &amp; MATERIAL SURCHARGE</v>
          </cell>
          <cell r="S4077">
            <v>0</v>
          </cell>
          <cell r="T4077">
            <v>0</v>
          </cell>
          <cell r="U4077">
            <v>0</v>
          </cell>
          <cell r="V4077">
            <v>0</v>
          </cell>
          <cell r="W4077">
            <v>0</v>
          </cell>
          <cell r="X4077">
            <v>0</v>
          </cell>
          <cell r="Y4077">
            <v>0</v>
          </cell>
          <cell r="Z4077">
            <v>0</v>
          </cell>
          <cell r="AA4077">
            <v>0</v>
          </cell>
          <cell r="AB4077">
            <v>0</v>
          </cell>
          <cell r="AC4077">
            <v>0</v>
          </cell>
          <cell r="AD4077">
            <v>0</v>
          </cell>
        </row>
        <row r="4078">
          <cell r="B4078" t="str">
            <v>MASON CO-REGULATEDSURCFUEL-COM MASON</v>
          </cell>
          <cell r="J4078" t="str">
            <v>FUEL-COM MASON</v>
          </cell>
          <cell r="K4078" t="str">
            <v>FUEL &amp; MATERIAL SURCHARGE</v>
          </cell>
          <cell r="S4078">
            <v>0</v>
          </cell>
          <cell r="T4078">
            <v>0</v>
          </cell>
          <cell r="U4078">
            <v>0</v>
          </cell>
          <cell r="V4078">
            <v>0</v>
          </cell>
          <cell r="W4078">
            <v>0</v>
          </cell>
          <cell r="X4078">
            <v>0</v>
          </cell>
          <cell r="Y4078">
            <v>0</v>
          </cell>
          <cell r="Z4078">
            <v>0</v>
          </cell>
          <cell r="AA4078">
            <v>0</v>
          </cell>
          <cell r="AB4078">
            <v>0</v>
          </cell>
          <cell r="AC4078">
            <v>0</v>
          </cell>
          <cell r="AD4078">
            <v>0</v>
          </cell>
        </row>
        <row r="4079">
          <cell r="B4079" t="str">
            <v>MASON CO-REGULATEDSURCFUEL-RECY MASON</v>
          </cell>
          <cell r="J4079" t="str">
            <v>FUEL-RECY MASON</v>
          </cell>
          <cell r="K4079" t="str">
            <v>FUEL &amp; MATERIAL SURCHARGE</v>
          </cell>
          <cell r="S4079">
            <v>0</v>
          </cell>
          <cell r="T4079">
            <v>0</v>
          </cell>
          <cell r="U4079">
            <v>0</v>
          </cell>
          <cell r="V4079">
            <v>0</v>
          </cell>
          <cell r="W4079">
            <v>0</v>
          </cell>
          <cell r="X4079">
            <v>0</v>
          </cell>
          <cell r="Y4079">
            <v>0</v>
          </cell>
          <cell r="Z4079">
            <v>0</v>
          </cell>
          <cell r="AA4079">
            <v>0</v>
          </cell>
          <cell r="AB4079">
            <v>0</v>
          </cell>
          <cell r="AC4079">
            <v>0</v>
          </cell>
          <cell r="AD4079">
            <v>0</v>
          </cell>
        </row>
        <row r="4080">
          <cell r="B4080" t="str">
            <v>MASON CO-REGULATEDSURCFUEL-RES MASON</v>
          </cell>
          <cell r="J4080" t="str">
            <v>FUEL-RES MASON</v>
          </cell>
          <cell r="K4080" t="str">
            <v>FUEL &amp; MATERIAL SURCHARGE</v>
          </cell>
          <cell r="S4080">
            <v>0</v>
          </cell>
          <cell r="T4080">
            <v>0</v>
          </cell>
          <cell r="U4080">
            <v>0</v>
          </cell>
          <cell r="V4080">
            <v>0</v>
          </cell>
          <cell r="W4080">
            <v>0</v>
          </cell>
          <cell r="X4080">
            <v>0</v>
          </cell>
          <cell r="Y4080">
            <v>0</v>
          </cell>
          <cell r="Z4080">
            <v>0</v>
          </cell>
          <cell r="AA4080">
            <v>0</v>
          </cell>
          <cell r="AB4080">
            <v>0</v>
          </cell>
          <cell r="AC4080">
            <v>0</v>
          </cell>
          <cell r="AD4080">
            <v>0</v>
          </cell>
        </row>
        <row r="4081">
          <cell r="B4081" t="str">
            <v>MASON CO-REGULATEDSURCFUEL-RO MASON</v>
          </cell>
          <cell r="J4081" t="str">
            <v>FUEL-RO MASON</v>
          </cell>
          <cell r="K4081" t="str">
            <v>FUEL &amp; MATERIAL SURCHARGE</v>
          </cell>
          <cell r="S4081">
            <v>0</v>
          </cell>
          <cell r="T4081">
            <v>0</v>
          </cell>
          <cell r="U4081">
            <v>0</v>
          </cell>
          <cell r="V4081">
            <v>0</v>
          </cell>
          <cell r="W4081">
            <v>0</v>
          </cell>
          <cell r="X4081">
            <v>0</v>
          </cell>
          <cell r="Y4081">
            <v>0</v>
          </cell>
          <cell r="Z4081">
            <v>0</v>
          </cell>
          <cell r="AA4081">
            <v>0</v>
          </cell>
          <cell r="AB4081">
            <v>0</v>
          </cell>
          <cell r="AC4081">
            <v>0</v>
          </cell>
          <cell r="AD4081">
            <v>0</v>
          </cell>
        </row>
        <row r="4082">
          <cell r="B4082" t="str">
            <v>MASON CO-REGULATEDSURCFUEL-COM MASON</v>
          </cell>
          <cell r="J4082" t="str">
            <v>FUEL-COM MASON</v>
          </cell>
          <cell r="K4082" t="str">
            <v>FUEL &amp; MATERIAL SURCHARGE</v>
          </cell>
          <cell r="S4082">
            <v>0</v>
          </cell>
          <cell r="T4082">
            <v>0</v>
          </cell>
          <cell r="U4082">
            <v>0</v>
          </cell>
          <cell r="V4082">
            <v>0</v>
          </cell>
          <cell r="W4082">
            <v>0</v>
          </cell>
          <cell r="X4082">
            <v>0</v>
          </cell>
          <cell r="Y4082">
            <v>0</v>
          </cell>
          <cell r="Z4082">
            <v>0</v>
          </cell>
          <cell r="AA4082">
            <v>0</v>
          </cell>
          <cell r="AB4082">
            <v>0</v>
          </cell>
          <cell r="AC4082">
            <v>0</v>
          </cell>
          <cell r="AD4082">
            <v>0</v>
          </cell>
        </row>
        <row r="4083">
          <cell r="B4083" t="str">
            <v>MASON CO-REGULATEDSURCFUEL-RES MASON</v>
          </cell>
          <cell r="J4083" t="str">
            <v>FUEL-RES MASON</v>
          </cell>
          <cell r="K4083" t="str">
            <v>FUEL &amp; MATERIAL SURCHARGE</v>
          </cell>
          <cell r="S4083">
            <v>0</v>
          </cell>
          <cell r="T4083">
            <v>0</v>
          </cell>
          <cell r="U4083">
            <v>0</v>
          </cell>
          <cell r="V4083">
            <v>0</v>
          </cell>
          <cell r="W4083">
            <v>0</v>
          </cell>
          <cell r="X4083">
            <v>0</v>
          </cell>
          <cell r="Y4083">
            <v>0</v>
          </cell>
          <cell r="Z4083">
            <v>0</v>
          </cell>
          <cell r="AA4083">
            <v>0</v>
          </cell>
          <cell r="AB4083">
            <v>0</v>
          </cell>
          <cell r="AC4083">
            <v>0</v>
          </cell>
          <cell r="AD4083">
            <v>0</v>
          </cell>
        </row>
        <row r="4084">
          <cell r="B4084" t="str">
            <v>MASON CO-REGULATEDSURCFUEL-RO MASON</v>
          </cell>
          <cell r="J4084" t="str">
            <v>FUEL-RO MASON</v>
          </cell>
          <cell r="K4084" t="str">
            <v>FUEL &amp; MATERIAL SURCHARGE</v>
          </cell>
          <cell r="S4084">
            <v>0</v>
          </cell>
          <cell r="T4084">
            <v>0</v>
          </cell>
          <cell r="U4084">
            <v>0</v>
          </cell>
          <cell r="V4084">
            <v>0</v>
          </cell>
          <cell r="W4084">
            <v>0</v>
          </cell>
          <cell r="X4084">
            <v>0</v>
          </cell>
          <cell r="Y4084">
            <v>0</v>
          </cell>
          <cell r="Z4084">
            <v>0</v>
          </cell>
          <cell r="AA4084">
            <v>0</v>
          </cell>
          <cell r="AB4084">
            <v>0</v>
          </cell>
          <cell r="AC4084">
            <v>0</v>
          </cell>
          <cell r="AD4084">
            <v>0</v>
          </cell>
        </row>
        <row r="4085">
          <cell r="B4085" t="str">
            <v>MASON CO-REGULATEDTAXESREF</v>
          </cell>
          <cell r="J4085" t="str">
            <v>REF</v>
          </cell>
          <cell r="K4085" t="str">
            <v>3.6% WA Refuse Tax</v>
          </cell>
          <cell r="S4085">
            <v>0</v>
          </cell>
          <cell r="T4085">
            <v>0</v>
          </cell>
          <cell r="U4085">
            <v>0</v>
          </cell>
          <cell r="V4085">
            <v>0</v>
          </cell>
          <cell r="W4085">
            <v>0</v>
          </cell>
          <cell r="X4085">
            <v>0</v>
          </cell>
          <cell r="Y4085">
            <v>72.349999999999994</v>
          </cell>
          <cell r="Z4085">
            <v>0</v>
          </cell>
          <cell r="AA4085">
            <v>0</v>
          </cell>
          <cell r="AB4085">
            <v>0</v>
          </cell>
          <cell r="AC4085">
            <v>0</v>
          </cell>
          <cell r="AD4085">
            <v>0</v>
          </cell>
        </row>
        <row r="4086">
          <cell r="B4086" t="str">
            <v>MASON CO-REGULATEDTAXESREF</v>
          </cell>
          <cell r="J4086" t="str">
            <v>REF</v>
          </cell>
          <cell r="K4086" t="str">
            <v>3.6% WA Refuse Tax</v>
          </cell>
          <cell r="S4086">
            <v>0</v>
          </cell>
          <cell r="T4086">
            <v>0</v>
          </cell>
          <cell r="U4086">
            <v>0</v>
          </cell>
          <cell r="V4086">
            <v>0</v>
          </cell>
          <cell r="W4086">
            <v>0</v>
          </cell>
          <cell r="X4086">
            <v>0</v>
          </cell>
          <cell r="Y4086">
            <v>1780.67</v>
          </cell>
          <cell r="Z4086">
            <v>0</v>
          </cell>
          <cell r="AA4086">
            <v>0</v>
          </cell>
          <cell r="AB4086">
            <v>0</v>
          </cell>
          <cell r="AC4086">
            <v>0</v>
          </cell>
          <cell r="AD4086">
            <v>0</v>
          </cell>
        </row>
        <row r="4087">
          <cell r="B4087" t="str">
            <v>MASON CO-REGULATEDTAXESSALES TAX</v>
          </cell>
          <cell r="J4087" t="str">
            <v>SALES TAX</v>
          </cell>
          <cell r="K4087" t="str">
            <v>8.5% Sales Tax</v>
          </cell>
          <cell r="S4087">
            <v>0</v>
          </cell>
          <cell r="T4087">
            <v>0</v>
          </cell>
          <cell r="U4087">
            <v>0</v>
          </cell>
          <cell r="V4087">
            <v>0</v>
          </cell>
          <cell r="W4087">
            <v>0</v>
          </cell>
          <cell r="X4087">
            <v>0</v>
          </cell>
          <cell r="Y4087">
            <v>624.51</v>
          </cell>
          <cell r="Z4087">
            <v>0</v>
          </cell>
          <cell r="AA4087">
            <v>0</v>
          </cell>
          <cell r="AB4087">
            <v>0</v>
          </cell>
          <cell r="AC4087">
            <v>0</v>
          </cell>
          <cell r="AD4087">
            <v>0</v>
          </cell>
        </row>
        <row r="4088">
          <cell r="B4088" t="str">
            <v>MASON CO-REGULATEDTAXESREF</v>
          </cell>
          <cell r="J4088" t="str">
            <v>REF</v>
          </cell>
          <cell r="K4088" t="str">
            <v>3.6% WA Refuse Tax</v>
          </cell>
          <cell r="S4088">
            <v>0</v>
          </cell>
          <cell r="T4088">
            <v>0</v>
          </cell>
          <cell r="U4088">
            <v>0</v>
          </cell>
          <cell r="V4088">
            <v>0</v>
          </cell>
          <cell r="W4088">
            <v>0</v>
          </cell>
          <cell r="X4088">
            <v>0</v>
          </cell>
          <cell r="Y4088">
            <v>13377.33</v>
          </cell>
          <cell r="Z4088">
            <v>0</v>
          </cell>
          <cell r="AA4088">
            <v>0</v>
          </cell>
          <cell r="AB4088">
            <v>0</v>
          </cell>
          <cell r="AC4088">
            <v>0</v>
          </cell>
          <cell r="AD4088">
            <v>0</v>
          </cell>
        </row>
        <row r="4089">
          <cell r="B4089" t="str">
            <v>MASON CO-REGULATEDTAXESSALES TAX</v>
          </cell>
          <cell r="J4089" t="str">
            <v>SALES TAX</v>
          </cell>
          <cell r="K4089" t="str">
            <v>8.5% Sales Tax</v>
          </cell>
          <cell r="S4089">
            <v>0</v>
          </cell>
          <cell r="T4089">
            <v>0</v>
          </cell>
          <cell r="U4089">
            <v>0</v>
          </cell>
          <cell r="V4089">
            <v>0</v>
          </cell>
          <cell r="W4089">
            <v>0</v>
          </cell>
          <cell r="X4089">
            <v>0</v>
          </cell>
          <cell r="Y4089">
            <v>2.83</v>
          </cell>
          <cell r="Z4089">
            <v>0</v>
          </cell>
          <cell r="AA4089">
            <v>0</v>
          </cell>
          <cell r="AB4089">
            <v>0</v>
          </cell>
          <cell r="AC4089">
            <v>0</v>
          </cell>
          <cell r="AD4089">
            <v>0</v>
          </cell>
        </row>
        <row r="4090">
          <cell r="B4090" t="str">
            <v>MASON CO-REGULATEDTAXESREF</v>
          </cell>
          <cell r="J4090" t="str">
            <v>REF</v>
          </cell>
          <cell r="K4090" t="str">
            <v>3.6% WA Refuse Tax</v>
          </cell>
          <cell r="S4090">
            <v>0</v>
          </cell>
          <cell r="T4090">
            <v>0</v>
          </cell>
          <cell r="U4090">
            <v>0</v>
          </cell>
          <cell r="V4090">
            <v>0</v>
          </cell>
          <cell r="W4090">
            <v>0</v>
          </cell>
          <cell r="X4090">
            <v>0</v>
          </cell>
          <cell r="Y4090">
            <v>196.16</v>
          </cell>
          <cell r="Z4090">
            <v>0</v>
          </cell>
          <cell r="AA4090">
            <v>0</v>
          </cell>
          <cell r="AB4090">
            <v>0</v>
          </cell>
          <cell r="AC4090">
            <v>0</v>
          </cell>
          <cell r="AD4090">
            <v>0</v>
          </cell>
        </row>
        <row r="4091">
          <cell r="B4091" t="str">
            <v>MASON CO-REGULATEDTAXESSALES TAX</v>
          </cell>
          <cell r="J4091" t="str">
            <v>SALES TAX</v>
          </cell>
          <cell r="K4091" t="str">
            <v>8.5% Sales Tax</v>
          </cell>
          <cell r="S4091">
            <v>0</v>
          </cell>
          <cell r="T4091">
            <v>0</v>
          </cell>
          <cell r="U4091">
            <v>0</v>
          </cell>
          <cell r="V4091">
            <v>0</v>
          </cell>
          <cell r="W4091">
            <v>0</v>
          </cell>
          <cell r="X4091">
            <v>0</v>
          </cell>
          <cell r="Y4091">
            <v>11.52</v>
          </cell>
          <cell r="Z4091">
            <v>0</v>
          </cell>
          <cell r="AA4091">
            <v>0</v>
          </cell>
          <cell r="AB4091">
            <v>0</v>
          </cell>
          <cell r="AC4091">
            <v>0</v>
          </cell>
          <cell r="AD4091">
            <v>0</v>
          </cell>
        </row>
        <row r="4092">
          <cell r="B4092" t="str">
            <v>MASON CO-REGULATEDTAXESREF</v>
          </cell>
          <cell r="J4092" t="str">
            <v>REF</v>
          </cell>
          <cell r="K4092" t="str">
            <v>3.6% WA Refuse Tax</v>
          </cell>
          <cell r="S4092">
            <v>0</v>
          </cell>
          <cell r="T4092">
            <v>0</v>
          </cell>
          <cell r="U4092">
            <v>0</v>
          </cell>
          <cell r="V4092">
            <v>0</v>
          </cell>
          <cell r="W4092">
            <v>0</v>
          </cell>
          <cell r="X4092">
            <v>0</v>
          </cell>
          <cell r="Y4092">
            <v>1382.15</v>
          </cell>
          <cell r="Z4092">
            <v>0</v>
          </cell>
          <cell r="AA4092">
            <v>0</v>
          </cell>
          <cell r="AB4092">
            <v>0</v>
          </cell>
          <cell r="AC4092">
            <v>0</v>
          </cell>
          <cell r="AD4092">
            <v>0</v>
          </cell>
        </row>
        <row r="4093">
          <cell r="B4093" t="str">
            <v>MASON CO-REGULATEDTAXESSALES TAX</v>
          </cell>
          <cell r="J4093" t="str">
            <v>SALES TAX</v>
          </cell>
          <cell r="K4093" t="str">
            <v>8.5% Sales Tax</v>
          </cell>
          <cell r="S4093">
            <v>0</v>
          </cell>
          <cell r="T4093">
            <v>0</v>
          </cell>
          <cell r="U4093">
            <v>0</v>
          </cell>
          <cell r="V4093">
            <v>0</v>
          </cell>
          <cell r="W4093">
            <v>0</v>
          </cell>
          <cell r="X4093">
            <v>0</v>
          </cell>
          <cell r="Y4093">
            <v>990.19</v>
          </cell>
          <cell r="Z4093">
            <v>0</v>
          </cell>
          <cell r="AA4093">
            <v>0</v>
          </cell>
          <cell r="AB4093">
            <v>0</v>
          </cell>
          <cell r="AC4093">
            <v>0</v>
          </cell>
          <cell r="AD4093">
            <v>0</v>
          </cell>
        </row>
        <row r="4094">
          <cell r="B4094" t="str">
            <v>MASON CO-UNREGULATEDACCOUNTING ADJUSTMENTSFINCHG</v>
          </cell>
          <cell r="J4094" t="str">
            <v>FINCHG</v>
          </cell>
          <cell r="K4094" t="str">
            <v>LATE FEE</v>
          </cell>
          <cell r="S4094">
            <v>0</v>
          </cell>
          <cell r="T4094">
            <v>0</v>
          </cell>
          <cell r="U4094">
            <v>0</v>
          </cell>
          <cell r="V4094">
            <v>0</v>
          </cell>
          <cell r="W4094">
            <v>0</v>
          </cell>
          <cell r="X4094">
            <v>0</v>
          </cell>
          <cell r="Y4094">
            <v>16.02</v>
          </cell>
          <cell r="Z4094">
            <v>0</v>
          </cell>
          <cell r="AA4094">
            <v>0</v>
          </cell>
          <cell r="AB4094">
            <v>0</v>
          </cell>
          <cell r="AC4094">
            <v>0</v>
          </cell>
          <cell r="AD4094">
            <v>0</v>
          </cell>
        </row>
        <row r="4095">
          <cell r="B4095" t="str">
            <v>MASON CO-UNREGULATEDACCOUNTING ADJUSTMENTSMM</v>
          </cell>
          <cell r="J4095" t="str">
            <v>MM</v>
          </cell>
          <cell r="K4095" t="str">
            <v>MOVE MONEY</v>
          </cell>
          <cell r="S4095">
            <v>0</v>
          </cell>
          <cell r="T4095">
            <v>0</v>
          </cell>
          <cell r="U4095">
            <v>0</v>
          </cell>
          <cell r="V4095">
            <v>0</v>
          </cell>
          <cell r="W4095">
            <v>0</v>
          </cell>
          <cell r="X4095">
            <v>0</v>
          </cell>
          <cell r="Y4095">
            <v>30.85</v>
          </cell>
          <cell r="Z4095">
            <v>0</v>
          </cell>
          <cell r="AA4095">
            <v>0</v>
          </cell>
          <cell r="AB4095">
            <v>0</v>
          </cell>
          <cell r="AC4095">
            <v>0</v>
          </cell>
          <cell r="AD4095">
            <v>0</v>
          </cell>
        </row>
        <row r="4096">
          <cell r="B4096" t="str">
            <v>MASON CO-UNREGULATEDCOMMERCIAL - REARLOADUNLOCKRECY</v>
          </cell>
          <cell r="J4096" t="str">
            <v>UNLOCKRECY</v>
          </cell>
          <cell r="K4096" t="str">
            <v>UNLOCK / UNLATCH RECY</v>
          </cell>
          <cell r="S4096">
            <v>0</v>
          </cell>
          <cell r="T4096">
            <v>0</v>
          </cell>
          <cell r="U4096">
            <v>0</v>
          </cell>
          <cell r="V4096">
            <v>0</v>
          </cell>
          <cell r="W4096">
            <v>0</v>
          </cell>
          <cell r="X4096">
            <v>0</v>
          </cell>
          <cell r="Y4096">
            <v>17.71</v>
          </cell>
          <cell r="Z4096">
            <v>0</v>
          </cell>
          <cell r="AA4096">
            <v>0</v>
          </cell>
          <cell r="AB4096">
            <v>0</v>
          </cell>
          <cell r="AC4096">
            <v>0</v>
          </cell>
          <cell r="AD4096">
            <v>0</v>
          </cell>
        </row>
        <row r="4097">
          <cell r="B4097" t="str">
            <v>MASON CO-UNREGULATEDCOMMERCIAL - REARLOADSCI</v>
          </cell>
          <cell r="J4097" t="str">
            <v>SCI</v>
          </cell>
          <cell r="K4097" t="str">
            <v>SHRED CALL IN</v>
          </cell>
          <cell r="S4097">
            <v>0</v>
          </cell>
          <cell r="T4097">
            <v>0</v>
          </cell>
          <cell r="U4097">
            <v>0</v>
          </cell>
          <cell r="V4097">
            <v>0</v>
          </cell>
          <cell r="W4097">
            <v>0</v>
          </cell>
          <cell r="X4097">
            <v>0</v>
          </cell>
          <cell r="Y4097">
            <v>223</v>
          </cell>
          <cell r="Z4097">
            <v>0</v>
          </cell>
          <cell r="AA4097">
            <v>0</v>
          </cell>
          <cell r="AB4097">
            <v>0</v>
          </cell>
          <cell r="AC4097">
            <v>0</v>
          </cell>
          <cell r="AD4097">
            <v>0</v>
          </cell>
        </row>
        <row r="4098">
          <cell r="B4098" t="str">
            <v>MASON CO-UNREGULATEDCOMMERCIAL - REARLOADSQUAX</v>
          </cell>
          <cell r="J4098" t="str">
            <v>SQUAX</v>
          </cell>
          <cell r="K4098" t="str">
            <v>SQUAXIN ISLAND CONTRACT</v>
          </cell>
          <cell r="S4098">
            <v>0</v>
          </cell>
          <cell r="T4098">
            <v>0</v>
          </cell>
          <cell r="U4098">
            <v>0</v>
          </cell>
          <cell r="V4098">
            <v>0</v>
          </cell>
          <cell r="W4098">
            <v>0</v>
          </cell>
          <cell r="X4098">
            <v>0</v>
          </cell>
          <cell r="Y4098">
            <v>3972.41</v>
          </cell>
          <cell r="Z4098">
            <v>0</v>
          </cell>
          <cell r="AA4098">
            <v>0</v>
          </cell>
          <cell r="AB4098">
            <v>0</v>
          </cell>
          <cell r="AC4098">
            <v>0</v>
          </cell>
          <cell r="AD4098">
            <v>0</v>
          </cell>
        </row>
        <row r="4099">
          <cell r="B4099" t="str">
            <v>MASON CO-UNREGULATEDCOMMERCIAL RECYCLE96CRCOGE1</v>
          </cell>
          <cell r="J4099" t="str">
            <v>96CRCOGE1</v>
          </cell>
          <cell r="K4099" t="str">
            <v>96 COMMINGLE WG-EOW</v>
          </cell>
          <cell r="S4099">
            <v>0</v>
          </cell>
          <cell r="T4099">
            <v>0</v>
          </cell>
          <cell r="U4099">
            <v>0</v>
          </cell>
          <cell r="V4099">
            <v>0</v>
          </cell>
          <cell r="W4099">
            <v>0</v>
          </cell>
          <cell r="X4099">
            <v>0</v>
          </cell>
          <cell r="Y4099">
            <v>833.53</v>
          </cell>
          <cell r="Z4099">
            <v>0</v>
          </cell>
          <cell r="AA4099">
            <v>0</v>
          </cell>
          <cell r="AB4099">
            <v>0</v>
          </cell>
          <cell r="AC4099">
            <v>0</v>
          </cell>
          <cell r="AD4099">
            <v>0</v>
          </cell>
        </row>
        <row r="4100">
          <cell r="B4100" t="str">
            <v>MASON CO-UNREGULATEDCOMMERCIAL RECYCLE96CRCOGM1</v>
          </cell>
          <cell r="J4100" t="str">
            <v>96CRCOGM1</v>
          </cell>
          <cell r="K4100" t="str">
            <v>96 COMMINGLE WGMNTHLY</v>
          </cell>
          <cell r="S4100">
            <v>0</v>
          </cell>
          <cell r="T4100">
            <v>0</v>
          </cell>
          <cell r="U4100">
            <v>0</v>
          </cell>
          <cell r="V4100">
            <v>0</v>
          </cell>
          <cell r="W4100">
            <v>0</v>
          </cell>
          <cell r="X4100">
            <v>0</v>
          </cell>
          <cell r="Y4100">
            <v>216.71</v>
          </cell>
          <cell r="Z4100">
            <v>0</v>
          </cell>
          <cell r="AA4100">
            <v>0</v>
          </cell>
          <cell r="AB4100">
            <v>0</v>
          </cell>
          <cell r="AC4100">
            <v>0</v>
          </cell>
          <cell r="AD4100">
            <v>0</v>
          </cell>
        </row>
        <row r="4101">
          <cell r="B4101" t="str">
            <v>MASON CO-UNREGULATEDCOMMERCIAL RECYCLE96CRCOGW1</v>
          </cell>
          <cell r="J4101" t="str">
            <v>96CRCOGW1</v>
          </cell>
          <cell r="K4101" t="str">
            <v>96 COMMINGLE WG-WEEKLY</v>
          </cell>
          <cell r="S4101">
            <v>0</v>
          </cell>
          <cell r="T4101">
            <v>0</v>
          </cell>
          <cell r="U4101">
            <v>0</v>
          </cell>
          <cell r="V4101">
            <v>0</v>
          </cell>
          <cell r="W4101">
            <v>0</v>
          </cell>
          <cell r="X4101">
            <v>0</v>
          </cell>
          <cell r="Y4101">
            <v>683.17</v>
          </cell>
          <cell r="Z4101">
            <v>0</v>
          </cell>
          <cell r="AA4101">
            <v>0</v>
          </cell>
          <cell r="AB4101">
            <v>0</v>
          </cell>
          <cell r="AC4101">
            <v>0</v>
          </cell>
          <cell r="AD4101">
            <v>0</v>
          </cell>
        </row>
        <row r="4102">
          <cell r="B4102" t="str">
            <v>MASON CO-UNREGULATEDCOMMERCIAL RECYCLE96CRCONGE1</v>
          </cell>
          <cell r="J4102" t="str">
            <v>96CRCONGE1</v>
          </cell>
          <cell r="K4102" t="str">
            <v>96 COMMINGLE NG-EOW</v>
          </cell>
          <cell r="S4102">
            <v>0</v>
          </cell>
          <cell r="T4102">
            <v>0</v>
          </cell>
          <cell r="U4102">
            <v>0</v>
          </cell>
          <cell r="V4102">
            <v>0</v>
          </cell>
          <cell r="W4102">
            <v>0</v>
          </cell>
          <cell r="X4102">
            <v>0</v>
          </cell>
          <cell r="Y4102">
            <v>1461.38</v>
          </cell>
          <cell r="Z4102">
            <v>0</v>
          </cell>
          <cell r="AA4102">
            <v>0</v>
          </cell>
          <cell r="AB4102">
            <v>0</v>
          </cell>
          <cell r="AC4102">
            <v>0</v>
          </cell>
          <cell r="AD4102">
            <v>0</v>
          </cell>
        </row>
        <row r="4103">
          <cell r="B4103" t="str">
            <v>MASON CO-UNREGULATEDCOMMERCIAL RECYCLE96CRCONGM1</v>
          </cell>
          <cell r="J4103" t="str">
            <v>96CRCONGM1</v>
          </cell>
          <cell r="K4103" t="str">
            <v>96 COMMINGLE NG-MNTHLY</v>
          </cell>
          <cell r="S4103">
            <v>0</v>
          </cell>
          <cell r="T4103">
            <v>0</v>
          </cell>
          <cell r="U4103">
            <v>0</v>
          </cell>
          <cell r="V4103">
            <v>0</v>
          </cell>
          <cell r="W4103">
            <v>0</v>
          </cell>
          <cell r="X4103">
            <v>0</v>
          </cell>
          <cell r="Y4103">
            <v>483.43</v>
          </cell>
          <cell r="Z4103">
            <v>0</v>
          </cell>
          <cell r="AA4103">
            <v>0</v>
          </cell>
          <cell r="AB4103">
            <v>0</v>
          </cell>
          <cell r="AC4103">
            <v>0</v>
          </cell>
          <cell r="AD4103">
            <v>0</v>
          </cell>
        </row>
        <row r="4104">
          <cell r="B4104" t="str">
            <v>MASON CO-UNREGULATEDCOMMERCIAL RECYCLE96CRCONGW1</v>
          </cell>
          <cell r="J4104" t="str">
            <v>96CRCONGW1</v>
          </cell>
          <cell r="K4104" t="str">
            <v>96 COMMINGLE NG-WEEKLY</v>
          </cell>
          <cell r="S4104">
            <v>0</v>
          </cell>
          <cell r="T4104">
            <v>0</v>
          </cell>
          <cell r="U4104">
            <v>0</v>
          </cell>
          <cell r="V4104">
            <v>0</v>
          </cell>
          <cell r="W4104">
            <v>0</v>
          </cell>
          <cell r="X4104">
            <v>0</v>
          </cell>
          <cell r="Y4104">
            <v>1607.78</v>
          </cell>
          <cell r="Z4104">
            <v>0</v>
          </cell>
          <cell r="AA4104">
            <v>0</v>
          </cell>
          <cell r="AB4104">
            <v>0</v>
          </cell>
          <cell r="AC4104">
            <v>0</v>
          </cell>
          <cell r="AD4104">
            <v>0</v>
          </cell>
        </row>
        <row r="4105">
          <cell r="B4105" t="str">
            <v xml:space="preserve">MASON CO-UNREGULATEDCOMMERCIAL RECYCLER2YDOCCE </v>
          </cell>
          <cell r="J4105" t="str">
            <v xml:space="preserve">R2YDOCCE </v>
          </cell>
          <cell r="K4105" t="str">
            <v>2YD OCC-EOW</v>
          </cell>
          <cell r="S4105">
            <v>0</v>
          </cell>
          <cell r="T4105">
            <v>0</v>
          </cell>
          <cell r="U4105">
            <v>0</v>
          </cell>
          <cell r="V4105">
            <v>0</v>
          </cell>
          <cell r="W4105">
            <v>0</v>
          </cell>
          <cell r="X4105">
            <v>0</v>
          </cell>
          <cell r="Y4105">
            <v>2159.2399999999998</v>
          </cell>
          <cell r="Z4105">
            <v>0</v>
          </cell>
          <cell r="AA4105">
            <v>0</v>
          </cell>
          <cell r="AB4105">
            <v>0</v>
          </cell>
          <cell r="AC4105">
            <v>0</v>
          </cell>
          <cell r="AD4105">
            <v>0</v>
          </cell>
        </row>
        <row r="4106">
          <cell r="B4106" t="str">
            <v>MASON CO-UNREGULATEDCOMMERCIAL RECYCLER2YDOCCEX</v>
          </cell>
          <cell r="J4106" t="str">
            <v>R2YDOCCEX</v>
          </cell>
          <cell r="K4106" t="str">
            <v>2YD OCC-EXTRA CONTAINER</v>
          </cell>
          <cell r="S4106">
            <v>0</v>
          </cell>
          <cell r="T4106">
            <v>0</v>
          </cell>
          <cell r="U4106">
            <v>0</v>
          </cell>
          <cell r="V4106">
            <v>0</v>
          </cell>
          <cell r="W4106">
            <v>0</v>
          </cell>
          <cell r="X4106">
            <v>0</v>
          </cell>
          <cell r="Y4106">
            <v>858</v>
          </cell>
          <cell r="Z4106">
            <v>0</v>
          </cell>
          <cell r="AA4106">
            <v>0</v>
          </cell>
          <cell r="AB4106">
            <v>0</v>
          </cell>
          <cell r="AC4106">
            <v>0</v>
          </cell>
          <cell r="AD4106">
            <v>0</v>
          </cell>
        </row>
        <row r="4107">
          <cell r="B4107" t="str">
            <v>MASON CO-UNREGULATEDCOMMERCIAL RECYCLER2YDOCCM</v>
          </cell>
          <cell r="J4107" t="str">
            <v>R2YDOCCM</v>
          </cell>
          <cell r="K4107" t="str">
            <v>2YD OCC-MNTHLY</v>
          </cell>
          <cell r="S4107">
            <v>0</v>
          </cell>
          <cell r="T4107">
            <v>0</v>
          </cell>
          <cell r="U4107">
            <v>0</v>
          </cell>
          <cell r="V4107">
            <v>0</v>
          </cell>
          <cell r="W4107">
            <v>0</v>
          </cell>
          <cell r="X4107">
            <v>0</v>
          </cell>
          <cell r="Y4107">
            <v>902</v>
          </cell>
          <cell r="Z4107">
            <v>0</v>
          </cell>
          <cell r="AA4107">
            <v>0</v>
          </cell>
          <cell r="AB4107">
            <v>0</v>
          </cell>
          <cell r="AC4107">
            <v>0</v>
          </cell>
          <cell r="AD4107">
            <v>0</v>
          </cell>
        </row>
        <row r="4108">
          <cell r="B4108" t="str">
            <v>MASON CO-UNREGULATEDCOMMERCIAL RECYCLER2YDOCCOC</v>
          </cell>
          <cell r="J4108" t="str">
            <v>R2YDOCCOC</v>
          </cell>
          <cell r="K4108" t="str">
            <v>2YD OCC-ON CALL</v>
          </cell>
          <cell r="S4108">
            <v>0</v>
          </cell>
          <cell r="T4108">
            <v>0</v>
          </cell>
          <cell r="U4108">
            <v>0</v>
          </cell>
          <cell r="V4108">
            <v>0</v>
          </cell>
          <cell r="W4108">
            <v>0</v>
          </cell>
          <cell r="X4108">
            <v>0</v>
          </cell>
          <cell r="Y4108">
            <v>36.08</v>
          </cell>
          <cell r="Z4108">
            <v>0</v>
          </cell>
          <cell r="AA4108">
            <v>0</v>
          </cell>
          <cell r="AB4108">
            <v>0</v>
          </cell>
          <cell r="AC4108">
            <v>0</v>
          </cell>
          <cell r="AD4108">
            <v>0</v>
          </cell>
        </row>
        <row r="4109">
          <cell r="B4109" t="str">
            <v>MASON CO-UNREGULATEDCOMMERCIAL RECYCLER2YDOCCW</v>
          </cell>
          <cell r="J4109" t="str">
            <v>R2YDOCCW</v>
          </cell>
          <cell r="K4109" t="str">
            <v>2YD OCC-WEEKLY</v>
          </cell>
          <cell r="S4109">
            <v>0</v>
          </cell>
          <cell r="T4109">
            <v>0</v>
          </cell>
          <cell r="U4109">
            <v>0</v>
          </cell>
          <cell r="V4109">
            <v>0</v>
          </cell>
          <cell r="W4109">
            <v>0</v>
          </cell>
          <cell r="X4109">
            <v>0</v>
          </cell>
          <cell r="Y4109">
            <v>2887.98</v>
          </cell>
          <cell r="Z4109">
            <v>0</v>
          </cell>
          <cell r="AA4109">
            <v>0</v>
          </cell>
          <cell r="AB4109">
            <v>0</v>
          </cell>
          <cell r="AC4109">
            <v>0</v>
          </cell>
          <cell r="AD4109">
            <v>0</v>
          </cell>
        </row>
        <row r="4110">
          <cell r="B4110" t="str">
            <v>MASON CO-UNREGULATEDCOMMERCIAL RECYCLERECYLOCK</v>
          </cell>
          <cell r="J4110" t="str">
            <v>RECYLOCK</v>
          </cell>
          <cell r="K4110" t="str">
            <v>LOCK/UNLOCK RECYCLING</v>
          </cell>
          <cell r="S4110">
            <v>0</v>
          </cell>
          <cell r="T4110">
            <v>0</v>
          </cell>
          <cell r="U4110">
            <v>0</v>
          </cell>
          <cell r="V4110">
            <v>0</v>
          </cell>
          <cell r="W4110">
            <v>0</v>
          </cell>
          <cell r="X4110">
            <v>0</v>
          </cell>
          <cell r="Y4110">
            <v>58.19</v>
          </cell>
          <cell r="Z4110">
            <v>0</v>
          </cell>
          <cell r="AA4110">
            <v>0</v>
          </cell>
          <cell r="AB4110">
            <v>0</v>
          </cell>
          <cell r="AC4110">
            <v>0</v>
          </cell>
          <cell r="AD4110">
            <v>0</v>
          </cell>
        </row>
        <row r="4111">
          <cell r="B4111" t="str">
            <v>MASON CO-UNREGULATEDCOMMERCIAL RECYCLEWLKNRECY</v>
          </cell>
          <cell r="J4111" t="str">
            <v>WLKNRECY</v>
          </cell>
          <cell r="K4111" t="str">
            <v>WALK IN RECYCLE</v>
          </cell>
          <cell r="S4111">
            <v>0</v>
          </cell>
          <cell r="T4111">
            <v>0</v>
          </cell>
          <cell r="U4111">
            <v>0</v>
          </cell>
          <cell r="V4111">
            <v>0</v>
          </cell>
          <cell r="W4111">
            <v>0</v>
          </cell>
          <cell r="X4111">
            <v>0</v>
          </cell>
          <cell r="Y4111">
            <v>5.32</v>
          </cell>
          <cell r="Z4111">
            <v>0</v>
          </cell>
          <cell r="AA4111">
            <v>0</v>
          </cell>
          <cell r="AB4111">
            <v>0</v>
          </cell>
          <cell r="AC4111">
            <v>0</v>
          </cell>
          <cell r="AD4111">
            <v>0</v>
          </cell>
        </row>
        <row r="4112">
          <cell r="B4112" t="str">
            <v>MASON CO-UNREGULATEDCOMMERCIAL RECYCLE96CRCOGOC</v>
          </cell>
          <cell r="J4112" t="str">
            <v>96CRCOGOC</v>
          </cell>
          <cell r="K4112" t="str">
            <v>96 COMMINGLE WGON CALL</v>
          </cell>
          <cell r="S4112">
            <v>0</v>
          </cell>
          <cell r="T4112">
            <v>0</v>
          </cell>
          <cell r="U4112">
            <v>0</v>
          </cell>
          <cell r="V4112">
            <v>0</v>
          </cell>
          <cell r="W4112">
            <v>0</v>
          </cell>
          <cell r="X4112">
            <v>0</v>
          </cell>
          <cell r="Y4112">
            <v>166.7</v>
          </cell>
          <cell r="Z4112">
            <v>0</v>
          </cell>
          <cell r="AA4112">
            <v>0</v>
          </cell>
          <cell r="AB4112">
            <v>0</v>
          </cell>
          <cell r="AC4112">
            <v>0</v>
          </cell>
          <cell r="AD4112">
            <v>0</v>
          </cell>
        </row>
        <row r="4113">
          <cell r="B4113" t="str">
            <v>MASON CO-UNREGULATEDCOMMERCIAL RECYCLE96CRCONGOC</v>
          </cell>
          <cell r="J4113" t="str">
            <v>96CRCONGOC</v>
          </cell>
          <cell r="K4113" t="str">
            <v>96 COMMINGLE NGON CALL</v>
          </cell>
          <cell r="S4113">
            <v>0</v>
          </cell>
          <cell r="T4113">
            <v>0</v>
          </cell>
          <cell r="U4113">
            <v>0</v>
          </cell>
          <cell r="V4113">
            <v>0</v>
          </cell>
          <cell r="W4113">
            <v>0</v>
          </cell>
          <cell r="X4113">
            <v>0</v>
          </cell>
          <cell r="Y4113">
            <v>283.39</v>
          </cell>
          <cell r="Z4113">
            <v>0</v>
          </cell>
          <cell r="AA4113">
            <v>0</v>
          </cell>
          <cell r="AB4113">
            <v>0</v>
          </cell>
          <cell r="AC4113">
            <v>0</v>
          </cell>
          <cell r="AD4113">
            <v>0</v>
          </cell>
        </row>
        <row r="4114">
          <cell r="B4114" t="str">
            <v>MASON CO-UNREGULATEDCOMMERCIAL RECYCLECDELOCC</v>
          </cell>
          <cell r="J4114" t="str">
            <v>CDELOCC</v>
          </cell>
          <cell r="K4114" t="str">
            <v>CARDBOARD DELIVERY</v>
          </cell>
          <cell r="S4114">
            <v>0</v>
          </cell>
          <cell r="T4114">
            <v>0</v>
          </cell>
          <cell r="U4114">
            <v>0</v>
          </cell>
          <cell r="V4114">
            <v>0</v>
          </cell>
          <cell r="W4114">
            <v>0</v>
          </cell>
          <cell r="X4114">
            <v>0</v>
          </cell>
          <cell r="Y4114">
            <v>81</v>
          </cell>
          <cell r="Z4114">
            <v>0</v>
          </cell>
          <cell r="AA4114">
            <v>0</v>
          </cell>
          <cell r="AB4114">
            <v>0</v>
          </cell>
          <cell r="AC4114">
            <v>0</v>
          </cell>
          <cell r="AD4114">
            <v>0</v>
          </cell>
        </row>
        <row r="4115">
          <cell r="B4115" t="str">
            <v>MASON CO-UNREGULATEDCOMMERCIAL RECYCLEDEL-REC</v>
          </cell>
          <cell r="J4115" t="str">
            <v>DEL-REC</v>
          </cell>
          <cell r="K4115" t="str">
            <v>DELIVER RECYCLE BIN</v>
          </cell>
          <cell r="S4115">
            <v>0</v>
          </cell>
          <cell r="T4115">
            <v>0</v>
          </cell>
          <cell r="U4115">
            <v>0</v>
          </cell>
          <cell r="V4115">
            <v>0</v>
          </cell>
          <cell r="W4115">
            <v>0</v>
          </cell>
          <cell r="X4115">
            <v>0</v>
          </cell>
          <cell r="Y4115">
            <v>30</v>
          </cell>
          <cell r="Z4115">
            <v>0</v>
          </cell>
          <cell r="AA4115">
            <v>0</v>
          </cell>
          <cell r="AB4115">
            <v>0</v>
          </cell>
          <cell r="AC4115">
            <v>0</v>
          </cell>
          <cell r="AD4115">
            <v>0</v>
          </cell>
        </row>
        <row r="4116">
          <cell r="B4116" t="str">
            <v>MASON CO-UNREGULATEDCOMMERCIAL RECYCLER2YDOCCOC</v>
          </cell>
          <cell r="J4116" t="str">
            <v>R2YDOCCOC</v>
          </cell>
          <cell r="K4116" t="str">
            <v>2YD OCC-ON CALL</v>
          </cell>
          <cell r="S4116">
            <v>0</v>
          </cell>
          <cell r="T4116">
            <v>0</v>
          </cell>
          <cell r="U4116">
            <v>0</v>
          </cell>
          <cell r="V4116">
            <v>0</v>
          </cell>
          <cell r="W4116">
            <v>0</v>
          </cell>
          <cell r="X4116">
            <v>0</v>
          </cell>
          <cell r="Y4116">
            <v>505.12</v>
          </cell>
          <cell r="Z4116">
            <v>0</v>
          </cell>
          <cell r="AA4116">
            <v>0</v>
          </cell>
          <cell r="AB4116">
            <v>0</v>
          </cell>
          <cell r="AC4116">
            <v>0</v>
          </cell>
          <cell r="AD4116">
            <v>0</v>
          </cell>
        </row>
        <row r="4117">
          <cell r="B4117" t="str">
            <v>MASON CO-UNREGULATEDCOMMERCIAL RECYCLERECYLOCK</v>
          </cell>
          <cell r="J4117" t="str">
            <v>RECYLOCK</v>
          </cell>
          <cell r="K4117" t="str">
            <v>LOCK/UNLOCK RECYCLING</v>
          </cell>
          <cell r="S4117">
            <v>0</v>
          </cell>
          <cell r="T4117">
            <v>0</v>
          </cell>
          <cell r="U4117">
            <v>0</v>
          </cell>
          <cell r="V4117">
            <v>0</v>
          </cell>
          <cell r="W4117">
            <v>0</v>
          </cell>
          <cell r="X4117">
            <v>0</v>
          </cell>
          <cell r="Y4117">
            <v>20.239999999999998</v>
          </cell>
          <cell r="Z4117">
            <v>0</v>
          </cell>
          <cell r="AA4117">
            <v>0</v>
          </cell>
          <cell r="AB4117">
            <v>0</v>
          </cell>
          <cell r="AC4117">
            <v>0</v>
          </cell>
          <cell r="AD4117">
            <v>0</v>
          </cell>
        </row>
        <row r="4118">
          <cell r="B4118" t="str">
            <v>MASON CO-UNREGULATEDCOMMERCIAL RECYCLEROLLOUTOCC</v>
          </cell>
          <cell r="J4118" t="str">
            <v>ROLLOUTOCC</v>
          </cell>
          <cell r="K4118" t="str">
            <v>ROLL OUT FEE - RECYCLE</v>
          </cell>
          <cell r="S4118">
            <v>0</v>
          </cell>
          <cell r="T4118">
            <v>0</v>
          </cell>
          <cell r="U4118">
            <v>0</v>
          </cell>
          <cell r="V4118">
            <v>0</v>
          </cell>
          <cell r="W4118">
            <v>0</v>
          </cell>
          <cell r="X4118">
            <v>0</v>
          </cell>
          <cell r="Y4118">
            <v>342</v>
          </cell>
          <cell r="Z4118">
            <v>0</v>
          </cell>
          <cell r="AA4118">
            <v>0</v>
          </cell>
          <cell r="AB4118">
            <v>0</v>
          </cell>
          <cell r="AC4118">
            <v>0</v>
          </cell>
          <cell r="AD4118">
            <v>0</v>
          </cell>
        </row>
        <row r="4119">
          <cell r="B4119" t="str">
            <v>MASON CO-UNREGULATEDCOMMERCIAL RECYCLEWLKNRECY</v>
          </cell>
          <cell r="J4119" t="str">
            <v>WLKNRECY</v>
          </cell>
          <cell r="K4119" t="str">
            <v>WALK IN RECYCLE</v>
          </cell>
          <cell r="S4119">
            <v>0</v>
          </cell>
          <cell r="T4119">
            <v>0</v>
          </cell>
          <cell r="U4119">
            <v>0</v>
          </cell>
          <cell r="V4119">
            <v>0</v>
          </cell>
          <cell r="W4119">
            <v>0</v>
          </cell>
          <cell r="X4119">
            <v>0</v>
          </cell>
          <cell r="Y4119">
            <v>258.02</v>
          </cell>
          <cell r="Z4119">
            <v>0</v>
          </cell>
          <cell r="AA4119">
            <v>0</v>
          </cell>
          <cell r="AB4119">
            <v>0</v>
          </cell>
          <cell r="AC4119">
            <v>0</v>
          </cell>
          <cell r="AD4119">
            <v>0</v>
          </cell>
        </row>
        <row r="4120">
          <cell r="B4120" t="str">
            <v>MASON CO-UNREGULATEDPAYMENTSCC-KOL</v>
          </cell>
          <cell r="J4120" t="str">
            <v>CC-KOL</v>
          </cell>
          <cell r="K4120" t="str">
            <v>ONLINE PAYMENT-CC</v>
          </cell>
          <cell r="S4120">
            <v>0</v>
          </cell>
          <cell r="T4120">
            <v>0</v>
          </cell>
          <cell r="U4120">
            <v>0</v>
          </cell>
          <cell r="V4120">
            <v>0</v>
          </cell>
          <cell r="W4120">
            <v>0</v>
          </cell>
          <cell r="X4120">
            <v>0</v>
          </cell>
          <cell r="Y4120">
            <v>-3739.52</v>
          </cell>
          <cell r="Z4120">
            <v>0</v>
          </cell>
          <cell r="AA4120">
            <v>0</v>
          </cell>
          <cell r="AB4120">
            <v>0</v>
          </cell>
          <cell r="AC4120">
            <v>0</v>
          </cell>
          <cell r="AD4120">
            <v>0</v>
          </cell>
        </row>
        <row r="4121">
          <cell r="B4121" t="str">
            <v>MASON CO-UNREGULATEDPAYMENTSPAY</v>
          </cell>
          <cell r="J4121" t="str">
            <v>PAY</v>
          </cell>
          <cell r="K4121" t="str">
            <v>PAYMENT-THANK YOU!</v>
          </cell>
          <cell r="S4121">
            <v>0</v>
          </cell>
          <cell r="T4121">
            <v>0</v>
          </cell>
          <cell r="U4121">
            <v>0</v>
          </cell>
          <cell r="V4121">
            <v>0</v>
          </cell>
          <cell r="W4121">
            <v>0</v>
          </cell>
          <cell r="X4121">
            <v>0</v>
          </cell>
          <cell r="Y4121">
            <v>-11086.96</v>
          </cell>
          <cell r="Z4121">
            <v>0</v>
          </cell>
          <cell r="AA4121">
            <v>0</v>
          </cell>
          <cell r="AB4121">
            <v>0</v>
          </cell>
          <cell r="AC4121">
            <v>0</v>
          </cell>
          <cell r="AD4121">
            <v>0</v>
          </cell>
        </row>
        <row r="4122">
          <cell r="B4122" t="str">
            <v>MASON CO-UNREGULATEDPAYMENTSPAY-CFREE</v>
          </cell>
          <cell r="J4122" t="str">
            <v>PAY-CFREE</v>
          </cell>
          <cell r="K4122" t="str">
            <v>PAYMENT-THANK YOU</v>
          </cell>
          <cell r="S4122">
            <v>0</v>
          </cell>
          <cell r="T4122">
            <v>0</v>
          </cell>
          <cell r="U4122">
            <v>0</v>
          </cell>
          <cell r="V4122">
            <v>0</v>
          </cell>
          <cell r="W4122">
            <v>0</v>
          </cell>
          <cell r="X4122">
            <v>0</v>
          </cell>
          <cell r="Y4122">
            <v>-277.17</v>
          </cell>
          <cell r="Z4122">
            <v>0</v>
          </cell>
          <cell r="AA4122">
            <v>0</v>
          </cell>
          <cell r="AB4122">
            <v>0</v>
          </cell>
          <cell r="AC4122">
            <v>0</v>
          </cell>
          <cell r="AD4122">
            <v>0</v>
          </cell>
        </row>
        <row r="4123">
          <cell r="B4123" t="str">
            <v>MASON CO-UNREGULATEDPAYMENTSPAY-KOL</v>
          </cell>
          <cell r="J4123" t="str">
            <v>PAY-KOL</v>
          </cell>
          <cell r="K4123" t="str">
            <v>PAYMENT-THANK YOU - OL</v>
          </cell>
          <cell r="S4123">
            <v>0</v>
          </cell>
          <cell r="T4123">
            <v>0</v>
          </cell>
          <cell r="U4123">
            <v>0</v>
          </cell>
          <cell r="V4123">
            <v>0</v>
          </cell>
          <cell r="W4123">
            <v>0</v>
          </cell>
          <cell r="X4123">
            <v>0</v>
          </cell>
          <cell r="Y4123">
            <v>-2360.3000000000002</v>
          </cell>
          <cell r="Z4123">
            <v>0</v>
          </cell>
          <cell r="AA4123">
            <v>0</v>
          </cell>
          <cell r="AB4123">
            <v>0</v>
          </cell>
          <cell r="AC4123">
            <v>0</v>
          </cell>
          <cell r="AD4123">
            <v>0</v>
          </cell>
        </row>
        <row r="4124">
          <cell r="B4124" t="str">
            <v>MASON CO-UNREGULATEDPAYMENTSPAY-NATL</v>
          </cell>
          <cell r="J4124" t="str">
            <v>PAY-NATL</v>
          </cell>
          <cell r="K4124" t="str">
            <v>PAYMENT THANK YOU</v>
          </cell>
          <cell r="S4124">
            <v>0</v>
          </cell>
          <cell r="T4124">
            <v>0</v>
          </cell>
          <cell r="U4124">
            <v>0</v>
          </cell>
          <cell r="V4124">
            <v>0</v>
          </cell>
          <cell r="W4124">
            <v>0</v>
          </cell>
          <cell r="X4124">
            <v>0</v>
          </cell>
          <cell r="Y4124">
            <v>-510.38</v>
          </cell>
          <cell r="Z4124">
            <v>0</v>
          </cell>
          <cell r="AA4124">
            <v>0</v>
          </cell>
          <cell r="AB4124">
            <v>0</v>
          </cell>
          <cell r="AC4124">
            <v>0</v>
          </cell>
          <cell r="AD4124">
            <v>0</v>
          </cell>
        </row>
        <row r="4125">
          <cell r="B4125" t="str">
            <v>MASON CO-UNREGULATEDPAYMENTSPAY-OAK</v>
          </cell>
          <cell r="J4125" t="str">
            <v>PAY-OAK</v>
          </cell>
          <cell r="K4125" t="str">
            <v>OAKLEAF PAYMENT</v>
          </cell>
          <cell r="S4125">
            <v>0</v>
          </cell>
          <cell r="T4125">
            <v>0</v>
          </cell>
          <cell r="U4125">
            <v>0</v>
          </cell>
          <cell r="V4125">
            <v>0</v>
          </cell>
          <cell r="W4125">
            <v>0</v>
          </cell>
          <cell r="X4125">
            <v>0</v>
          </cell>
          <cell r="Y4125">
            <v>-200.1</v>
          </cell>
          <cell r="Z4125">
            <v>0</v>
          </cell>
          <cell r="AA4125">
            <v>0</v>
          </cell>
          <cell r="AB4125">
            <v>0</v>
          </cell>
          <cell r="AC4125">
            <v>0</v>
          </cell>
          <cell r="AD4125">
            <v>0</v>
          </cell>
        </row>
        <row r="4126">
          <cell r="B4126" t="str">
            <v>MASON CO-UNREGULATEDPAYMENTSPAY-RPPS</v>
          </cell>
          <cell r="J4126" t="str">
            <v>PAY-RPPS</v>
          </cell>
          <cell r="K4126" t="str">
            <v>RPSS PAYMENT</v>
          </cell>
          <cell r="S4126">
            <v>0</v>
          </cell>
          <cell r="T4126">
            <v>0</v>
          </cell>
          <cell r="U4126">
            <v>0</v>
          </cell>
          <cell r="V4126">
            <v>0</v>
          </cell>
          <cell r="W4126">
            <v>0</v>
          </cell>
          <cell r="X4126">
            <v>0</v>
          </cell>
          <cell r="Y4126">
            <v>-19.329999999999998</v>
          </cell>
          <cell r="Z4126">
            <v>0</v>
          </cell>
          <cell r="AA4126">
            <v>0</v>
          </cell>
          <cell r="AB4126">
            <v>0</v>
          </cell>
          <cell r="AC4126">
            <v>0</v>
          </cell>
          <cell r="AD4126">
            <v>0</v>
          </cell>
        </row>
        <row r="4127">
          <cell r="B4127" t="str">
            <v>MASON CO-UNREGULATEDPAYMENTSPAYL</v>
          </cell>
          <cell r="J4127" t="str">
            <v>PAYL</v>
          </cell>
          <cell r="K4127" t="str">
            <v>PAYMENT-THANK YOU!</v>
          </cell>
          <cell r="S4127">
            <v>0</v>
          </cell>
          <cell r="T4127">
            <v>0</v>
          </cell>
          <cell r="U4127">
            <v>0</v>
          </cell>
          <cell r="V4127">
            <v>0</v>
          </cell>
          <cell r="W4127">
            <v>0</v>
          </cell>
          <cell r="X4127">
            <v>0</v>
          </cell>
          <cell r="Y4127">
            <v>-22680.91</v>
          </cell>
          <cell r="Z4127">
            <v>0</v>
          </cell>
          <cell r="AA4127">
            <v>0</v>
          </cell>
          <cell r="AB4127">
            <v>0</v>
          </cell>
          <cell r="AC4127">
            <v>0</v>
          </cell>
          <cell r="AD4127">
            <v>0</v>
          </cell>
        </row>
        <row r="4128">
          <cell r="B4128" t="str">
            <v>MASON CO-UNREGULATEDPAYMENTSPAYMET</v>
          </cell>
          <cell r="J4128" t="str">
            <v>PAYMET</v>
          </cell>
          <cell r="K4128" t="str">
            <v>METAVANTE ONLINE PAYMENT</v>
          </cell>
          <cell r="S4128">
            <v>0</v>
          </cell>
          <cell r="T4128">
            <v>0</v>
          </cell>
          <cell r="U4128">
            <v>0</v>
          </cell>
          <cell r="V4128">
            <v>0</v>
          </cell>
          <cell r="W4128">
            <v>0</v>
          </cell>
          <cell r="X4128">
            <v>0</v>
          </cell>
          <cell r="Y4128">
            <v>-193.4</v>
          </cell>
          <cell r="Z4128">
            <v>0</v>
          </cell>
          <cell r="AA4128">
            <v>0</v>
          </cell>
          <cell r="AB4128">
            <v>0</v>
          </cell>
          <cell r="AC4128">
            <v>0</v>
          </cell>
          <cell r="AD4128">
            <v>0</v>
          </cell>
        </row>
        <row r="4129">
          <cell r="B4129" t="str">
            <v>MASON CO-UNREGULATEDROLLOFFROLID</v>
          </cell>
          <cell r="J4129" t="str">
            <v>ROLID</v>
          </cell>
          <cell r="K4129" t="str">
            <v>ROLL OFF-LID</v>
          </cell>
          <cell r="S4129">
            <v>0</v>
          </cell>
          <cell r="T4129">
            <v>0</v>
          </cell>
          <cell r="U4129">
            <v>0</v>
          </cell>
          <cell r="V4129">
            <v>0</v>
          </cell>
          <cell r="W4129">
            <v>0</v>
          </cell>
          <cell r="X4129">
            <v>0</v>
          </cell>
          <cell r="Y4129">
            <v>58.24</v>
          </cell>
          <cell r="Z4129">
            <v>0</v>
          </cell>
          <cell r="AA4129">
            <v>0</v>
          </cell>
          <cell r="AB4129">
            <v>0</v>
          </cell>
          <cell r="AC4129">
            <v>0</v>
          </cell>
          <cell r="AD4129">
            <v>0</v>
          </cell>
        </row>
        <row r="4130">
          <cell r="B4130" t="str">
            <v>MASON CO-UNREGULATEDROLLOFFROLIDRECY</v>
          </cell>
          <cell r="J4130" t="str">
            <v>ROLIDRECY</v>
          </cell>
          <cell r="K4130" t="str">
            <v>ROLL OFF LID-RECYCLE</v>
          </cell>
          <cell r="S4130">
            <v>0</v>
          </cell>
          <cell r="T4130">
            <v>0</v>
          </cell>
          <cell r="U4130">
            <v>0</v>
          </cell>
          <cell r="V4130">
            <v>0</v>
          </cell>
          <cell r="W4130">
            <v>0</v>
          </cell>
          <cell r="X4130">
            <v>0</v>
          </cell>
          <cell r="Y4130">
            <v>87.36</v>
          </cell>
          <cell r="Z4130">
            <v>0</v>
          </cell>
          <cell r="AA4130">
            <v>0</v>
          </cell>
          <cell r="AB4130">
            <v>0</v>
          </cell>
          <cell r="AC4130">
            <v>0</v>
          </cell>
          <cell r="AD4130">
            <v>0</v>
          </cell>
        </row>
        <row r="4131">
          <cell r="B4131" t="str">
            <v>MASON CO-UNREGULATEDROLLOFFRORENT10MRECY</v>
          </cell>
          <cell r="J4131" t="str">
            <v>RORENT10MRECY</v>
          </cell>
          <cell r="K4131" t="str">
            <v>ROLL OFF RENT MONTHLY-REC</v>
          </cell>
          <cell r="S4131">
            <v>0</v>
          </cell>
          <cell r="T4131">
            <v>0</v>
          </cell>
          <cell r="U4131">
            <v>0</v>
          </cell>
          <cell r="V4131">
            <v>0</v>
          </cell>
          <cell r="W4131">
            <v>0</v>
          </cell>
          <cell r="X4131">
            <v>0</v>
          </cell>
          <cell r="Y4131">
            <v>83.93</v>
          </cell>
          <cell r="Z4131">
            <v>0</v>
          </cell>
          <cell r="AA4131">
            <v>0</v>
          </cell>
          <cell r="AB4131">
            <v>0</v>
          </cell>
          <cell r="AC4131">
            <v>0</v>
          </cell>
          <cell r="AD4131">
            <v>0</v>
          </cell>
        </row>
        <row r="4132">
          <cell r="B4132" t="str">
            <v>MASON CO-UNREGULATEDROLLOFFRORENT20DRECY</v>
          </cell>
          <cell r="J4132" t="str">
            <v>RORENT20DRECY</v>
          </cell>
          <cell r="K4132" t="str">
            <v>ROLL OFF RENT DAILY-RECYL</v>
          </cell>
          <cell r="S4132">
            <v>0</v>
          </cell>
          <cell r="T4132">
            <v>0</v>
          </cell>
          <cell r="U4132">
            <v>0</v>
          </cell>
          <cell r="V4132">
            <v>0</v>
          </cell>
          <cell r="W4132">
            <v>0</v>
          </cell>
          <cell r="X4132">
            <v>0</v>
          </cell>
          <cell r="Y4132">
            <v>180.3</v>
          </cell>
          <cell r="Z4132">
            <v>0</v>
          </cell>
          <cell r="AA4132">
            <v>0</v>
          </cell>
          <cell r="AB4132">
            <v>0</v>
          </cell>
          <cell r="AC4132">
            <v>0</v>
          </cell>
          <cell r="AD4132">
            <v>0</v>
          </cell>
        </row>
        <row r="4133">
          <cell r="B4133" t="str">
            <v>MASON CO-UNREGULATEDROLLOFFRORENT20M</v>
          </cell>
          <cell r="J4133" t="str">
            <v>RORENT20M</v>
          </cell>
          <cell r="K4133" t="str">
            <v>20YD ROLL OFF-MNTHLY RENT</v>
          </cell>
          <cell r="S4133">
            <v>0</v>
          </cell>
          <cell r="T4133">
            <v>0</v>
          </cell>
          <cell r="U4133">
            <v>0</v>
          </cell>
          <cell r="V4133">
            <v>0</v>
          </cell>
          <cell r="W4133">
            <v>0</v>
          </cell>
          <cell r="X4133">
            <v>0</v>
          </cell>
          <cell r="Y4133">
            <v>97.48</v>
          </cell>
          <cell r="Z4133">
            <v>0</v>
          </cell>
          <cell r="AA4133">
            <v>0</v>
          </cell>
          <cell r="AB4133">
            <v>0</v>
          </cell>
          <cell r="AC4133">
            <v>0</v>
          </cell>
          <cell r="AD4133">
            <v>0</v>
          </cell>
        </row>
        <row r="4134">
          <cell r="B4134" t="str">
            <v>MASON CO-UNREGULATEDROLLOFFRORENT20MRECY</v>
          </cell>
          <cell r="J4134" t="str">
            <v>RORENT20MRECY</v>
          </cell>
          <cell r="K4134" t="str">
            <v>ROLL OFF RENT MONTHLY-REC</v>
          </cell>
          <cell r="S4134">
            <v>0</v>
          </cell>
          <cell r="T4134">
            <v>0</v>
          </cell>
          <cell r="U4134">
            <v>0</v>
          </cell>
          <cell r="V4134">
            <v>0</v>
          </cell>
          <cell r="W4134">
            <v>0</v>
          </cell>
          <cell r="X4134">
            <v>0</v>
          </cell>
          <cell r="Y4134">
            <v>3417.22</v>
          </cell>
          <cell r="Z4134">
            <v>0</v>
          </cell>
          <cell r="AA4134">
            <v>0</v>
          </cell>
          <cell r="AB4134">
            <v>0</v>
          </cell>
          <cell r="AC4134">
            <v>0</v>
          </cell>
          <cell r="AD4134">
            <v>0</v>
          </cell>
        </row>
        <row r="4135">
          <cell r="B4135" t="str">
            <v>MASON CO-UNREGULATEDROLLOFFRORENT40DRECY</v>
          </cell>
          <cell r="J4135" t="str">
            <v>RORENT40DRECY</v>
          </cell>
          <cell r="K4135" t="str">
            <v>ROLL OFF RENT DAILY-RECYL</v>
          </cell>
          <cell r="S4135">
            <v>0</v>
          </cell>
          <cell r="T4135">
            <v>0</v>
          </cell>
          <cell r="U4135">
            <v>0</v>
          </cell>
          <cell r="V4135">
            <v>0</v>
          </cell>
          <cell r="W4135">
            <v>0</v>
          </cell>
          <cell r="X4135">
            <v>0</v>
          </cell>
          <cell r="Y4135">
            <v>283.8</v>
          </cell>
          <cell r="Z4135">
            <v>0</v>
          </cell>
          <cell r="AA4135">
            <v>0</v>
          </cell>
          <cell r="AB4135">
            <v>0</v>
          </cell>
          <cell r="AC4135">
            <v>0</v>
          </cell>
          <cell r="AD4135">
            <v>0</v>
          </cell>
        </row>
        <row r="4136">
          <cell r="B4136" t="str">
            <v>MASON CO-UNREGULATEDROLLOFFRORENT40M</v>
          </cell>
          <cell r="J4136" t="str">
            <v>RORENT40M</v>
          </cell>
          <cell r="K4136" t="str">
            <v>40YD ROLL OFF-MNTHLY RENT</v>
          </cell>
          <cell r="S4136">
            <v>0</v>
          </cell>
          <cell r="T4136">
            <v>0</v>
          </cell>
          <cell r="U4136">
            <v>0</v>
          </cell>
          <cell r="V4136">
            <v>0</v>
          </cell>
          <cell r="W4136">
            <v>0</v>
          </cell>
          <cell r="X4136">
            <v>0</v>
          </cell>
          <cell r="Y4136">
            <v>1325.92</v>
          </cell>
          <cell r="Z4136">
            <v>0</v>
          </cell>
          <cell r="AA4136">
            <v>0</v>
          </cell>
          <cell r="AB4136">
            <v>0</v>
          </cell>
          <cell r="AC4136">
            <v>0</v>
          </cell>
          <cell r="AD4136">
            <v>0</v>
          </cell>
        </row>
        <row r="4137">
          <cell r="B4137" t="str">
            <v>MASON CO-UNREGULATEDROLLOFFBELFAIR</v>
          </cell>
          <cell r="J4137" t="str">
            <v>BELFAIR</v>
          </cell>
          <cell r="K4137" t="str">
            <v>BELFAIR TRANSFER BOX HAUL</v>
          </cell>
          <cell r="S4137">
            <v>0</v>
          </cell>
          <cell r="T4137">
            <v>0</v>
          </cell>
          <cell r="U4137">
            <v>0</v>
          </cell>
          <cell r="V4137">
            <v>0</v>
          </cell>
          <cell r="W4137">
            <v>0</v>
          </cell>
          <cell r="X4137">
            <v>0</v>
          </cell>
          <cell r="Y4137">
            <v>3960</v>
          </cell>
          <cell r="Z4137">
            <v>0</v>
          </cell>
          <cell r="AA4137">
            <v>0</v>
          </cell>
          <cell r="AB4137">
            <v>0</v>
          </cell>
          <cell r="AC4137">
            <v>0</v>
          </cell>
          <cell r="AD4137">
            <v>0</v>
          </cell>
        </row>
        <row r="4138">
          <cell r="B4138" t="str">
            <v>MASON CO-UNREGULATEDROLLOFFBLUEBOX</v>
          </cell>
          <cell r="J4138" t="str">
            <v>BLUEBOX</v>
          </cell>
          <cell r="K4138" t="str">
            <v>RECYCLING BLUE BOX</v>
          </cell>
          <cell r="S4138">
            <v>0</v>
          </cell>
          <cell r="T4138">
            <v>0</v>
          </cell>
          <cell r="U4138">
            <v>0</v>
          </cell>
          <cell r="V4138">
            <v>0</v>
          </cell>
          <cell r="W4138">
            <v>0</v>
          </cell>
          <cell r="X4138">
            <v>0</v>
          </cell>
          <cell r="Y4138">
            <v>20787.46</v>
          </cell>
          <cell r="Z4138">
            <v>0</v>
          </cell>
          <cell r="AA4138">
            <v>0</v>
          </cell>
          <cell r="AB4138">
            <v>0</v>
          </cell>
          <cell r="AC4138">
            <v>0</v>
          </cell>
          <cell r="AD4138">
            <v>0</v>
          </cell>
        </row>
        <row r="4139">
          <cell r="B4139" t="str">
            <v>MASON CO-UNREGULATEDROLLOFFHOODSPORT</v>
          </cell>
          <cell r="J4139" t="str">
            <v>HOODSPORT</v>
          </cell>
          <cell r="K4139" t="str">
            <v>HOODSPORT TRANSFER HAUL</v>
          </cell>
          <cell r="S4139">
            <v>0</v>
          </cell>
          <cell r="T4139">
            <v>0</v>
          </cell>
          <cell r="U4139">
            <v>0</v>
          </cell>
          <cell r="V4139">
            <v>0</v>
          </cell>
          <cell r="W4139">
            <v>0</v>
          </cell>
          <cell r="X4139">
            <v>0</v>
          </cell>
          <cell r="Y4139">
            <v>889.85</v>
          </cell>
          <cell r="Z4139">
            <v>0</v>
          </cell>
          <cell r="AA4139">
            <v>0</v>
          </cell>
          <cell r="AB4139">
            <v>0</v>
          </cell>
          <cell r="AC4139">
            <v>0</v>
          </cell>
          <cell r="AD4139">
            <v>0</v>
          </cell>
        </row>
        <row r="4140">
          <cell r="B4140" t="str">
            <v>MASON CO-UNREGULATEDROLLOFFRECYHAUL</v>
          </cell>
          <cell r="J4140" t="str">
            <v>RECYHAUL</v>
          </cell>
          <cell r="K4140" t="str">
            <v>ROLL OFF RECYCLE HAUL</v>
          </cell>
          <cell r="S4140">
            <v>0</v>
          </cell>
          <cell r="T4140">
            <v>0</v>
          </cell>
          <cell r="U4140">
            <v>0</v>
          </cell>
          <cell r="V4140">
            <v>0</v>
          </cell>
          <cell r="W4140">
            <v>0</v>
          </cell>
          <cell r="X4140">
            <v>0</v>
          </cell>
          <cell r="Y4140">
            <v>1602.96</v>
          </cell>
          <cell r="Z4140">
            <v>0</v>
          </cell>
          <cell r="AA4140">
            <v>0</v>
          </cell>
          <cell r="AB4140">
            <v>0</v>
          </cell>
          <cell r="AC4140">
            <v>0</v>
          </cell>
          <cell r="AD4140">
            <v>0</v>
          </cell>
        </row>
        <row r="4141">
          <cell r="B4141" t="str">
            <v>MASON CO-UNREGULATEDROLLOFFRODELRECY</v>
          </cell>
          <cell r="J4141" t="str">
            <v>RODELRECY</v>
          </cell>
          <cell r="K4141" t="str">
            <v>ROLL OFF DELIVER-RECYCLE</v>
          </cell>
          <cell r="S4141">
            <v>0</v>
          </cell>
          <cell r="T4141">
            <v>0</v>
          </cell>
          <cell r="U4141">
            <v>0</v>
          </cell>
          <cell r="V4141">
            <v>0</v>
          </cell>
          <cell r="W4141">
            <v>0</v>
          </cell>
          <cell r="X4141">
            <v>0</v>
          </cell>
          <cell r="Y4141">
            <v>77.959999999999994</v>
          </cell>
          <cell r="Z4141">
            <v>0</v>
          </cell>
          <cell r="AA4141">
            <v>0</v>
          </cell>
          <cell r="AB4141">
            <v>0</v>
          </cell>
          <cell r="AC4141">
            <v>0</v>
          </cell>
          <cell r="AD4141">
            <v>0</v>
          </cell>
        </row>
        <row r="4142">
          <cell r="B4142" t="str">
            <v>MASON CO-UNREGULATEDROLLOFFROLIDRECY</v>
          </cell>
          <cell r="J4142" t="str">
            <v>ROLIDRECY</v>
          </cell>
          <cell r="K4142" t="str">
            <v>ROLL OFF LID-RECYCLE</v>
          </cell>
          <cell r="S4142">
            <v>0</v>
          </cell>
          <cell r="T4142">
            <v>0</v>
          </cell>
          <cell r="U4142">
            <v>0</v>
          </cell>
          <cell r="V4142">
            <v>0</v>
          </cell>
          <cell r="W4142">
            <v>0</v>
          </cell>
          <cell r="X4142">
            <v>0</v>
          </cell>
          <cell r="Y4142">
            <v>10.78</v>
          </cell>
          <cell r="Z4142">
            <v>0</v>
          </cell>
          <cell r="AA4142">
            <v>0</v>
          </cell>
          <cell r="AB4142">
            <v>0</v>
          </cell>
          <cell r="AC4142">
            <v>0</v>
          </cell>
          <cell r="AD4142">
            <v>0</v>
          </cell>
        </row>
        <row r="4143">
          <cell r="B4143" t="str">
            <v>MASON CO-UNREGULATEDROLLOFFROMILERECY</v>
          </cell>
          <cell r="J4143" t="str">
            <v>ROMILERECY</v>
          </cell>
          <cell r="K4143" t="str">
            <v>ROLL OFF MILEAGE RECYCLE</v>
          </cell>
          <cell r="S4143">
            <v>0</v>
          </cell>
          <cell r="T4143">
            <v>0</v>
          </cell>
          <cell r="U4143">
            <v>0</v>
          </cell>
          <cell r="V4143">
            <v>0</v>
          </cell>
          <cell r="W4143">
            <v>0</v>
          </cell>
          <cell r="X4143">
            <v>0</v>
          </cell>
          <cell r="Y4143">
            <v>349.92</v>
          </cell>
          <cell r="Z4143">
            <v>0</v>
          </cell>
          <cell r="AA4143">
            <v>0</v>
          </cell>
          <cell r="AB4143">
            <v>0</v>
          </cell>
          <cell r="AC4143">
            <v>0</v>
          </cell>
          <cell r="AD4143">
            <v>0</v>
          </cell>
        </row>
        <row r="4144">
          <cell r="B4144" t="str">
            <v>MASON CO-UNREGULATEDROLLOFFRORENT20DRECY</v>
          </cell>
          <cell r="J4144" t="str">
            <v>RORENT20DRECY</v>
          </cell>
          <cell r="K4144" t="str">
            <v>ROLL OFF RENT DAILY-RECYL</v>
          </cell>
          <cell r="S4144">
            <v>0</v>
          </cell>
          <cell r="T4144">
            <v>0</v>
          </cell>
          <cell r="U4144">
            <v>0</v>
          </cell>
          <cell r="V4144">
            <v>0</v>
          </cell>
          <cell r="W4144">
            <v>0</v>
          </cell>
          <cell r="X4144">
            <v>0</v>
          </cell>
          <cell r="Y4144">
            <v>276.45999999999998</v>
          </cell>
          <cell r="Z4144">
            <v>0</v>
          </cell>
          <cell r="AA4144">
            <v>0</v>
          </cell>
          <cell r="AB4144">
            <v>0</v>
          </cell>
          <cell r="AC4144">
            <v>0</v>
          </cell>
          <cell r="AD4144">
            <v>0</v>
          </cell>
        </row>
        <row r="4145">
          <cell r="B4145" t="str">
            <v>MASON CO-UNREGULATEDROLLOFFUNION</v>
          </cell>
          <cell r="J4145" t="str">
            <v>UNION</v>
          </cell>
          <cell r="K4145" t="str">
            <v>UNION TRANSFER BOX HAUL</v>
          </cell>
          <cell r="S4145">
            <v>0</v>
          </cell>
          <cell r="T4145">
            <v>0</v>
          </cell>
          <cell r="U4145">
            <v>0</v>
          </cell>
          <cell r="V4145">
            <v>0</v>
          </cell>
          <cell r="W4145">
            <v>0</v>
          </cell>
          <cell r="X4145">
            <v>0</v>
          </cell>
          <cell r="Y4145">
            <v>1067.82</v>
          </cell>
          <cell r="Z4145">
            <v>0</v>
          </cell>
          <cell r="AA4145">
            <v>0</v>
          </cell>
          <cell r="AB4145">
            <v>0</v>
          </cell>
          <cell r="AC4145">
            <v>0</v>
          </cell>
          <cell r="AD4145">
            <v>0</v>
          </cell>
        </row>
        <row r="4146">
          <cell r="B4146" t="str">
            <v>MASON CO-UNREGULATEDSTORAGESTORENT22</v>
          </cell>
          <cell r="J4146" t="str">
            <v>STORENT22</v>
          </cell>
          <cell r="K4146" t="str">
            <v>PORTABLE STORAGE RENT 22</v>
          </cell>
          <cell r="S4146">
            <v>0</v>
          </cell>
          <cell r="T4146">
            <v>0</v>
          </cell>
          <cell r="U4146">
            <v>0</v>
          </cell>
          <cell r="V4146">
            <v>0</v>
          </cell>
          <cell r="W4146">
            <v>0</v>
          </cell>
          <cell r="X4146">
            <v>0</v>
          </cell>
          <cell r="Y4146">
            <v>400</v>
          </cell>
          <cell r="Z4146">
            <v>0</v>
          </cell>
          <cell r="AA4146">
            <v>0</v>
          </cell>
          <cell r="AB4146">
            <v>0</v>
          </cell>
          <cell r="AC4146">
            <v>0</v>
          </cell>
          <cell r="AD4146">
            <v>0</v>
          </cell>
        </row>
        <row r="4147">
          <cell r="B4147" t="str">
            <v>MASON CO-UNREGULATEDSURCFUEL-RECY MASON</v>
          </cell>
          <cell r="J4147" t="str">
            <v>FUEL-RECY MASON</v>
          </cell>
          <cell r="K4147" t="str">
            <v>FUEL &amp; MATERIAL SURCHARGE</v>
          </cell>
          <cell r="S4147">
            <v>0</v>
          </cell>
          <cell r="T4147">
            <v>0</v>
          </cell>
          <cell r="U4147">
            <v>0</v>
          </cell>
          <cell r="V4147">
            <v>0</v>
          </cell>
          <cell r="W4147">
            <v>0</v>
          </cell>
          <cell r="X4147">
            <v>0</v>
          </cell>
          <cell r="Y4147">
            <v>0</v>
          </cell>
          <cell r="Z4147">
            <v>0</v>
          </cell>
          <cell r="AA4147">
            <v>0</v>
          </cell>
          <cell r="AB4147">
            <v>0</v>
          </cell>
          <cell r="AC4147">
            <v>0</v>
          </cell>
          <cell r="AD4147">
            <v>0</v>
          </cell>
        </row>
        <row r="4148">
          <cell r="B4148" t="str">
            <v>MASON CO-UNREGULATEDSURCFUEL-RECY MASON</v>
          </cell>
          <cell r="J4148" t="str">
            <v>FUEL-RECY MASON</v>
          </cell>
          <cell r="K4148" t="str">
            <v>FUEL &amp; MATERIAL SURCHARGE</v>
          </cell>
          <cell r="S4148">
            <v>0</v>
          </cell>
          <cell r="T4148">
            <v>0</v>
          </cell>
          <cell r="U4148">
            <v>0</v>
          </cell>
          <cell r="V4148">
            <v>0</v>
          </cell>
          <cell r="W4148">
            <v>0</v>
          </cell>
          <cell r="X4148">
            <v>0</v>
          </cell>
          <cell r="Y4148">
            <v>0</v>
          </cell>
          <cell r="Z4148">
            <v>0</v>
          </cell>
          <cell r="AA4148">
            <v>0</v>
          </cell>
          <cell r="AB4148">
            <v>0</v>
          </cell>
          <cell r="AC4148">
            <v>0</v>
          </cell>
          <cell r="AD4148">
            <v>0</v>
          </cell>
        </row>
        <row r="4149">
          <cell r="B4149" t="str">
            <v>MASON CO-UNREGULATEDSURCFUEL-RO MASON</v>
          </cell>
          <cell r="J4149" t="str">
            <v>FUEL-RO MASON</v>
          </cell>
          <cell r="K4149" t="str">
            <v>FUEL &amp; MATERIAL SURCHARGE</v>
          </cell>
          <cell r="S4149">
            <v>0</v>
          </cell>
          <cell r="T4149">
            <v>0</v>
          </cell>
          <cell r="U4149">
            <v>0</v>
          </cell>
          <cell r="V4149">
            <v>0</v>
          </cell>
          <cell r="W4149">
            <v>0</v>
          </cell>
          <cell r="X4149">
            <v>0</v>
          </cell>
          <cell r="Y4149">
            <v>0</v>
          </cell>
          <cell r="Z4149">
            <v>0</v>
          </cell>
          <cell r="AA4149">
            <v>0</v>
          </cell>
          <cell r="AB4149">
            <v>0</v>
          </cell>
          <cell r="AC4149">
            <v>0</v>
          </cell>
          <cell r="AD4149">
            <v>0</v>
          </cell>
        </row>
        <row r="4150">
          <cell r="B4150" t="str">
            <v>MASON CO-UNREGULATEDTAXESSALES TAX</v>
          </cell>
          <cell r="J4150" t="str">
            <v>SALES TAX</v>
          </cell>
          <cell r="K4150" t="str">
            <v>8.5% Sales Tax</v>
          </cell>
          <cell r="S4150">
            <v>0</v>
          </cell>
          <cell r="T4150">
            <v>0</v>
          </cell>
          <cell r="U4150">
            <v>0</v>
          </cell>
          <cell r="V4150">
            <v>0</v>
          </cell>
          <cell r="W4150">
            <v>0</v>
          </cell>
          <cell r="X4150">
            <v>0</v>
          </cell>
          <cell r="Y4150">
            <v>15.19</v>
          </cell>
          <cell r="Z4150">
            <v>0</v>
          </cell>
          <cell r="AA4150">
            <v>0</v>
          </cell>
          <cell r="AB4150">
            <v>0</v>
          </cell>
          <cell r="AC4150">
            <v>0</v>
          </cell>
          <cell r="AD4150">
            <v>0</v>
          </cell>
        </row>
        <row r="4151">
          <cell r="B4151" t="str">
            <v>MASON CO-UNREGULATEDTAXESSALES TAX</v>
          </cell>
          <cell r="J4151" t="str">
            <v>SALES TAX</v>
          </cell>
          <cell r="K4151" t="str">
            <v>8.5% Sales Tax</v>
          </cell>
          <cell r="S4151">
            <v>0</v>
          </cell>
          <cell r="T4151">
            <v>0</v>
          </cell>
          <cell r="U4151">
            <v>0</v>
          </cell>
          <cell r="V4151">
            <v>0</v>
          </cell>
          <cell r="W4151">
            <v>0</v>
          </cell>
          <cell r="X4151">
            <v>0</v>
          </cell>
          <cell r="Y4151">
            <v>237.06</v>
          </cell>
          <cell r="Z4151">
            <v>0</v>
          </cell>
          <cell r="AA4151">
            <v>0</v>
          </cell>
          <cell r="AB4151">
            <v>0</v>
          </cell>
          <cell r="AC4151">
            <v>0</v>
          </cell>
          <cell r="AD4151">
            <v>0</v>
          </cell>
        </row>
        <row r="4152">
          <cell r="B4152" t="str">
            <v>CITY OF SHELTON-CONTRACTACCOUNTING ADJUSTMENTSFINCHG</v>
          </cell>
          <cell r="J4152" t="str">
            <v>FINCHG</v>
          </cell>
          <cell r="K4152" t="str">
            <v>LATE FEE</v>
          </cell>
          <cell r="S4152">
            <v>0</v>
          </cell>
          <cell r="T4152">
            <v>0</v>
          </cell>
          <cell r="U4152">
            <v>0</v>
          </cell>
          <cell r="V4152">
            <v>0</v>
          </cell>
          <cell r="W4152">
            <v>0</v>
          </cell>
          <cell r="X4152">
            <v>0</v>
          </cell>
          <cell r="Y4152">
            <v>0</v>
          </cell>
          <cell r="Z4152">
            <v>721.2</v>
          </cell>
          <cell r="AA4152">
            <v>0</v>
          </cell>
          <cell r="AB4152">
            <v>0</v>
          </cell>
          <cell r="AC4152">
            <v>0</v>
          </cell>
          <cell r="AD4152">
            <v>0</v>
          </cell>
        </row>
        <row r="4153">
          <cell r="B4153" t="str">
            <v>CITY OF SHELTON-CONTRACTACCOUNTING ADJUSTMENTSFINCHG</v>
          </cell>
          <cell r="J4153" t="str">
            <v>FINCHG</v>
          </cell>
          <cell r="K4153" t="str">
            <v>LATE FEE</v>
          </cell>
          <cell r="S4153">
            <v>0</v>
          </cell>
          <cell r="T4153">
            <v>0</v>
          </cell>
          <cell r="U4153">
            <v>0</v>
          </cell>
          <cell r="V4153">
            <v>0</v>
          </cell>
          <cell r="W4153">
            <v>0</v>
          </cell>
          <cell r="X4153">
            <v>0</v>
          </cell>
          <cell r="Y4153">
            <v>0</v>
          </cell>
          <cell r="Z4153">
            <v>-4</v>
          </cell>
          <cell r="AA4153">
            <v>0</v>
          </cell>
          <cell r="AB4153">
            <v>0</v>
          </cell>
          <cell r="AC4153">
            <v>0</v>
          </cell>
          <cell r="AD4153">
            <v>0</v>
          </cell>
        </row>
        <row r="4154">
          <cell r="B4154" t="str">
            <v>CITY OF SHELTON-CONTRACTACCOUNTING ADJUSTMENTSMM</v>
          </cell>
          <cell r="J4154" t="str">
            <v>MM</v>
          </cell>
          <cell r="K4154" t="str">
            <v>MOVE MONEY</v>
          </cell>
          <cell r="S4154">
            <v>0</v>
          </cell>
          <cell r="T4154">
            <v>0</v>
          </cell>
          <cell r="U4154">
            <v>0</v>
          </cell>
          <cell r="V4154">
            <v>0</v>
          </cell>
          <cell r="W4154">
            <v>0</v>
          </cell>
          <cell r="X4154">
            <v>0</v>
          </cell>
          <cell r="Y4154">
            <v>0</v>
          </cell>
          <cell r="Z4154">
            <v>-207.61</v>
          </cell>
          <cell r="AA4154">
            <v>0</v>
          </cell>
          <cell r="AB4154">
            <v>0</v>
          </cell>
          <cell r="AC4154">
            <v>0</v>
          </cell>
          <cell r="AD4154">
            <v>0</v>
          </cell>
        </row>
        <row r="4155">
          <cell r="B4155" t="str">
            <v>CITY OF SHELTON-CONTRACTCOMMERCIAL  FRONTLOADLOOSE-COMM</v>
          </cell>
          <cell r="J4155" t="str">
            <v>LOOSE-COMM</v>
          </cell>
          <cell r="K4155" t="str">
            <v>LOOSE MATERIAL - COMM</v>
          </cell>
          <cell r="S4155">
            <v>0</v>
          </cell>
          <cell r="T4155">
            <v>0</v>
          </cell>
          <cell r="U4155">
            <v>0</v>
          </cell>
          <cell r="V4155">
            <v>0</v>
          </cell>
          <cell r="W4155">
            <v>0</v>
          </cell>
          <cell r="X4155">
            <v>0</v>
          </cell>
          <cell r="Y4155">
            <v>0</v>
          </cell>
          <cell r="Z4155">
            <v>397.88</v>
          </cell>
          <cell r="AA4155">
            <v>0</v>
          </cell>
          <cell r="AB4155">
            <v>0</v>
          </cell>
          <cell r="AC4155">
            <v>0</v>
          </cell>
          <cell r="AD4155">
            <v>0</v>
          </cell>
        </row>
        <row r="4156">
          <cell r="B4156" t="str">
            <v>CITY OF SHELTON-CONTRACTCOMMERCIAL - REARLOAD300CW1</v>
          </cell>
          <cell r="J4156" t="str">
            <v>300CW1</v>
          </cell>
          <cell r="K4156" t="str">
            <v>1-300 GL CART WEEKLY SVC</v>
          </cell>
          <cell r="S4156">
            <v>0</v>
          </cell>
          <cell r="T4156">
            <v>0</v>
          </cell>
          <cell r="U4156">
            <v>0</v>
          </cell>
          <cell r="V4156">
            <v>0</v>
          </cell>
          <cell r="W4156">
            <v>0</v>
          </cell>
          <cell r="X4156">
            <v>0</v>
          </cell>
          <cell r="Y4156">
            <v>0</v>
          </cell>
          <cell r="Z4156">
            <v>39213.81</v>
          </cell>
          <cell r="AA4156">
            <v>0</v>
          </cell>
          <cell r="AB4156">
            <v>0</v>
          </cell>
          <cell r="AC4156">
            <v>0</v>
          </cell>
          <cell r="AD4156">
            <v>0</v>
          </cell>
        </row>
        <row r="4157">
          <cell r="B4157" t="str">
            <v>CITY OF SHELTON-CONTRACTCOMMERCIAL - REARLOAD64CW1</v>
          </cell>
          <cell r="J4157" t="str">
            <v>64CW1</v>
          </cell>
          <cell r="K4157" t="str">
            <v>1-64 GL CART WEEKLY SVC</v>
          </cell>
          <cell r="S4157">
            <v>0</v>
          </cell>
          <cell r="T4157">
            <v>0</v>
          </cell>
          <cell r="U4157">
            <v>0</v>
          </cell>
          <cell r="V4157">
            <v>0</v>
          </cell>
          <cell r="W4157">
            <v>0</v>
          </cell>
          <cell r="X4157">
            <v>0</v>
          </cell>
          <cell r="Y4157">
            <v>0</v>
          </cell>
          <cell r="Z4157">
            <v>1312.5</v>
          </cell>
          <cell r="AA4157">
            <v>0</v>
          </cell>
          <cell r="AB4157">
            <v>0</v>
          </cell>
          <cell r="AC4157">
            <v>0</v>
          </cell>
          <cell r="AD4157">
            <v>0</v>
          </cell>
        </row>
        <row r="4158">
          <cell r="B4158" t="str">
            <v>CITY OF SHELTON-CONTRACTCOMMERCIAL - REARLOAD96CW1</v>
          </cell>
          <cell r="J4158" t="str">
            <v>96CW1</v>
          </cell>
          <cell r="K4158" t="str">
            <v>1-96 GL CART WEEKLY SVC</v>
          </cell>
          <cell r="S4158">
            <v>0</v>
          </cell>
          <cell r="T4158">
            <v>0</v>
          </cell>
          <cell r="U4158">
            <v>0</v>
          </cell>
          <cell r="V4158">
            <v>0</v>
          </cell>
          <cell r="W4158">
            <v>0</v>
          </cell>
          <cell r="X4158">
            <v>0</v>
          </cell>
          <cell r="Y4158">
            <v>0</v>
          </cell>
          <cell r="Z4158">
            <v>3565.63</v>
          </cell>
          <cell r="AA4158">
            <v>0</v>
          </cell>
          <cell r="AB4158">
            <v>0</v>
          </cell>
          <cell r="AC4158">
            <v>0</v>
          </cell>
          <cell r="AD4158">
            <v>0</v>
          </cell>
        </row>
        <row r="4159">
          <cell r="B4159" t="str">
            <v>CITY OF SHELTON-CONTRACTCOMMERCIAL - REARLOADSL096.0GEO001CGW</v>
          </cell>
          <cell r="J4159" t="str">
            <v>SL096.0GEO001CGW</v>
          </cell>
          <cell r="K4159" t="str">
            <v>96 GL EOW COM GREENWASTE</v>
          </cell>
          <cell r="S4159">
            <v>0</v>
          </cell>
          <cell r="T4159">
            <v>0</v>
          </cell>
          <cell r="U4159">
            <v>0</v>
          </cell>
          <cell r="V4159">
            <v>0</v>
          </cell>
          <cell r="W4159">
            <v>0</v>
          </cell>
          <cell r="X4159">
            <v>0</v>
          </cell>
          <cell r="Y4159">
            <v>0</v>
          </cell>
          <cell r="Z4159">
            <v>104.75</v>
          </cell>
          <cell r="AA4159">
            <v>0</v>
          </cell>
          <cell r="AB4159">
            <v>0</v>
          </cell>
          <cell r="AC4159">
            <v>0</v>
          </cell>
          <cell r="AD4159">
            <v>0</v>
          </cell>
        </row>
        <row r="4160">
          <cell r="B4160" t="str">
            <v>CITY OF SHELTON-CONTRACTCOMMERCIAL - REARLOADUNLOCKREF</v>
          </cell>
          <cell r="J4160" t="str">
            <v>UNLOCKREF</v>
          </cell>
          <cell r="K4160" t="str">
            <v>UNLOCK / UNLATCH REFUSE</v>
          </cell>
          <cell r="S4160">
            <v>0</v>
          </cell>
          <cell r="T4160">
            <v>0</v>
          </cell>
          <cell r="U4160">
            <v>0</v>
          </cell>
          <cell r="V4160">
            <v>0</v>
          </cell>
          <cell r="W4160">
            <v>0</v>
          </cell>
          <cell r="X4160">
            <v>0</v>
          </cell>
          <cell r="Y4160">
            <v>0</v>
          </cell>
          <cell r="Z4160">
            <v>346.43</v>
          </cell>
          <cell r="AA4160">
            <v>0</v>
          </cell>
          <cell r="AB4160">
            <v>0</v>
          </cell>
          <cell r="AC4160">
            <v>0</v>
          </cell>
          <cell r="AD4160">
            <v>0</v>
          </cell>
        </row>
        <row r="4161">
          <cell r="B4161" t="str">
            <v>CITY OF SHELTON-CONTRACTCOMMERCIAL - REARLOADEP300-COM</v>
          </cell>
          <cell r="J4161" t="str">
            <v>EP300-COM</v>
          </cell>
          <cell r="K4161" t="str">
            <v>EXTRA PICKUP 300 GL - COM</v>
          </cell>
          <cell r="S4161">
            <v>0</v>
          </cell>
          <cell r="T4161">
            <v>0</v>
          </cell>
          <cell r="U4161">
            <v>0</v>
          </cell>
          <cell r="V4161">
            <v>0</v>
          </cell>
          <cell r="W4161">
            <v>0</v>
          </cell>
          <cell r="X4161">
            <v>0</v>
          </cell>
          <cell r="Y4161">
            <v>0</v>
          </cell>
          <cell r="Z4161">
            <v>501</v>
          </cell>
          <cell r="AA4161">
            <v>0</v>
          </cell>
          <cell r="AB4161">
            <v>0</v>
          </cell>
          <cell r="AC4161">
            <v>0</v>
          </cell>
          <cell r="AD4161">
            <v>0</v>
          </cell>
        </row>
        <row r="4162">
          <cell r="B4162" t="str">
            <v>CITY OF SHELTON-CONTRACTCOMMERCIAL - REARLOADEP64-COM</v>
          </cell>
          <cell r="J4162" t="str">
            <v>EP64-COM</v>
          </cell>
          <cell r="K4162" t="str">
            <v>EXTRA PICKUP 64 GL - COM</v>
          </cell>
          <cell r="S4162">
            <v>0</v>
          </cell>
          <cell r="T4162">
            <v>0</v>
          </cell>
          <cell r="U4162">
            <v>0</v>
          </cell>
          <cell r="V4162">
            <v>0</v>
          </cell>
          <cell r="W4162">
            <v>0</v>
          </cell>
          <cell r="X4162">
            <v>0</v>
          </cell>
          <cell r="Y4162">
            <v>0</v>
          </cell>
          <cell r="Z4162">
            <v>809.7</v>
          </cell>
          <cell r="AA4162">
            <v>0</v>
          </cell>
          <cell r="AB4162">
            <v>0</v>
          </cell>
          <cell r="AC4162">
            <v>0</v>
          </cell>
          <cell r="AD4162">
            <v>0</v>
          </cell>
        </row>
        <row r="4163">
          <cell r="B4163" t="str">
            <v>CITY OF SHELTON-CONTRACTCOMMERCIAL - REARLOADEP96-COM</v>
          </cell>
          <cell r="J4163" t="str">
            <v>EP96-COM</v>
          </cell>
          <cell r="K4163" t="str">
            <v>EXTRA PICKUP 96 GL - COM</v>
          </cell>
          <cell r="S4163">
            <v>0</v>
          </cell>
          <cell r="T4163">
            <v>0</v>
          </cell>
          <cell r="U4163">
            <v>0</v>
          </cell>
          <cell r="V4163">
            <v>0</v>
          </cell>
          <cell r="W4163">
            <v>0</v>
          </cell>
          <cell r="X4163">
            <v>0</v>
          </cell>
          <cell r="Y4163">
            <v>0</v>
          </cell>
          <cell r="Z4163">
            <v>214.2</v>
          </cell>
          <cell r="AA4163">
            <v>0</v>
          </cell>
          <cell r="AB4163">
            <v>0</v>
          </cell>
          <cell r="AC4163">
            <v>0</v>
          </cell>
          <cell r="AD4163">
            <v>0</v>
          </cell>
        </row>
        <row r="4164">
          <cell r="B4164" t="str">
            <v>CITY OF SHELTON-CONTRACTCOMMERCIAL - REARLOADR2YDPU</v>
          </cell>
          <cell r="J4164" t="str">
            <v>R2YDPU</v>
          </cell>
          <cell r="K4164" t="str">
            <v>2YD CONTAINER PICKUP</v>
          </cell>
          <cell r="S4164">
            <v>0</v>
          </cell>
          <cell r="T4164">
            <v>0</v>
          </cell>
          <cell r="U4164">
            <v>0</v>
          </cell>
          <cell r="V4164">
            <v>0</v>
          </cell>
          <cell r="W4164">
            <v>0</v>
          </cell>
          <cell r="X4164">
            <v>0</v>
          </cell>
          <cell r="Y4164">
            <v>0</v>
          </cell>
          <cell r="Z4164">
            <v>19.149999999999999</v>
          </cell>
          <cell r="AA4164">
            <v>0</v>
          </cell>
          <cell r="AB4164">
            <v>0</v>
          </cell>
          <cell r="AC4164">
            <v>0</v>
          </cell>
          <cell r="AD4164">
            <v>0</v>
          </cell>
        </row>
        <row r="4165">
          <cell r="B4165" t="str">
            <v>CITY OF SHELTON-CONTRACTCOMMERCIAL - REARLOADROLLOUTOC</v>
          </cell>
          <cell r="J4165" t="str">
            <v>ROLLOUTOC</v>
          </cell>
          <cell r="K4165" t="str">
            <v>ROLL OUT</v>
          </cell>
          <cell r="S4165">
            <v>0</v>
          </cell>
          <cell r="T4165">
            <v>0</v>
          </cell>
          <cell r="U4165">
            <v>0</v>
          </cell>
          <cell r="V4165">
            <v>0</v>
          </cell>
          <cell r="W4165">
            <v>0</v>
          </cell>
          <cell r="X4165">
            <v>0</v>
          </cell>
          <cell r="Y4165">
            <v>0</v>
          </cell>
          <cell r="Z4165">
            <v>30.87</v>
          </cell>
          <cell r="AA4165">
            <v>0</v>
          </cell>
          <cell r="AB4165">
            <v>0</v>
          </cell>
          <cell r="AC4165">
            <v>0</v>
          </cell>
          <cell r="AD4165">
            <v>0</v>
          </cell>
        </row>
        <row r="4166">
          <cell r="B4166" t="str">
            <v>CITY OF SHELTON-CONTRACTCOMMERCIAL - REARLOADUNLOCKREF</v>
          </cell>
          <cell r="J4166" t="str">
            <v>UNLOCKREF</v>
          </cell>
          <cell r="K4166" t="str">
            <v>UNLOCK / UNLATCH REFUSE</v>
          </cell>
          <cell r="S4166">
            <v>0</v>
          </cell>
          <cell r="T4166">
            <v>0</v>
          </cell>
          <cell r="U4166">
            <v>0</v>
          </cell>
          <cell r="V4166">
            <v>0</v>
          </cell>
          <cell r="W4166">
            <v>0</v>
          </cell>
          <cell r="X4166">
            <v>0</v>
          </cell>
          <cell r="Y4166">
            <v>0</v>
          </cell>
          <cell r="Z4166">
            <v>17.149999999999999</v>
          </cell>
          <cell r="AA4166">
            <v>0</v>
          </cell>
          <cell r="AB4166">
            <v>0</v>
          </cell>
          <cell r="AC4166">
            <v>0</v>
          </cell>
          <cell r="AD4166">
            <v>0</v>
          </cell>
        </row>
        <row r="4167">
          <cell r="B4167" t="str">
            <v>CITY OF SHELTON-CONTRACTCOMMERCIAL RECYCLECDELOCC</v>
          </cell>
          <cell r="J4167" t="str">
            <v>CDELOCC</v>
          </cell>
          <cell r="K4167" t="str">
            <v>CARDBOARD DELIVERY</v>
          </cell>
          <cell r="S4167">
            <v>0</v>
          </cell>
          <cell r="T4167">
            <v>0</v>
          </cell>
          <cell r="U4167">
            <v>0</v>
          </cell>
          <cell r="V4167">
            <v>0</v>
          </cell>
          <cell r="W4167">
            <v>0</v>
          </cell>
          <cell r="X4167">
            <v>0</v>
          </cell>
          <cell r="Y4167">
            <v>0</v>
          </cell>
          <cell r="Z4167">
            <v>27</v>
          </cell>
          <cell r="AA4167">
            <v>0</v>
          </cell>
          <cell r="AB4167">
            <v>0</v>
          </cell>
          <cell r="AC4167">
            <v>0</v>
          </cell>
          <cell r="AD4167">
            <v>0</v>
          </cell>
        </row>
        <row r="4168">
          <cell r="B4168" t="str">
            <v>CITY OF SHELTON-CONTRACTPAYMENTSCC-KOL</v>
          </cell>
          <cell r="J4168" t="str">
            <v>CC-KOL</v>
          </cell>
          <cell r="K4168" t="str">
            <v>ONLINE PAYMENT-CC</v>
          </cell>
          <cell r="S4168">
            <v>0</v>
          </cell>
          <cell r="T4168">
            <v>0</v>
          </cell>
          <cell r="U4168">
            <v>0</v>
          </cell>
          <cell r="V4168">
            <v>0</v>
          </cell>
          <cell r="W4168">
            <v>0</v>
          </cell>
          <cell r="X4168">
            <v>0</v>
          </cell>
          <cell r="Y4168">
            <v>0</v>
          </cell>
          <cell r="Z4168">
            <v>-50205.18</v>
          </cell>
          <cell r="AA4168">
            <v>0</v>
          </cell>
          <cell r="AB4168">
            <v>0</v>
          </cell>
          <cell r="AC4168">
            <v>0</v>
          </cell>
          <cell r="AD4168">
            <v>0</v>
          </cell>
        </row>
        <row r="4169">
          <cell r="B4169" t="str">
            <v>CITY OF SHELTON-CONTRACTPAYMENTSCCREF-KOL</v>
          </cell>
          <cell r="J4169" t="str">
            <v>CCREF-KOL</v>
          </cell>
          <cell r="K4169" t="str">
            <v>CREDIT CARD REFUND</v>
          </cell>
          <cell r="S4169">
            <v>0</v>
          </cell>
          <cell r="T4169">
            <v>0</v>
          </cell>
          <cell r="U4169">
            <v>0</v>
          </cell>
          <cell r="V4169">
            <v>0</v>
          </cell>
          <cell r="W4169">
            <v>0</v>
          </cell>
          <cell r="X4169">
            <v>0</v>
          </cell>
          <cell r="Y4169">
            <v>0</v>
          </cell>
          <cell r="Z4169">
            <v>62.27</v>
          </cell>
          <cell r="AA4169">
            <v>0</v>
          </cell>
          <cell r="AB4169">
            <v>0</v>
          </cell>
          <cell r="AC4169">
            <v>0</v>
          </cell>
          <cell r="AD4169">
            <v>0</v>
          </cell>
        </row>
        <row r="4170">
          <cell r="B4170" t="str">
            <v>CITY OF SHELTON-CONTRACTPAYMENTSPAY</v>
          </cell>
          <cell r="J4170" t="str">
            <v>PAY</v>
          </cell>
          <cell r="K4170" t="str">
            <v>PAYMENT-THANK YOU!</v>
          </cell>
          <cell r="S4170">
            <v>0</v>
          </cell>
          <cell r="T4170">
            <v>0</v>
          </cell>
          <cell r="U4170">
            <v>0</v>
          </cell>
          <cell r="V4170">
            <v>0</v>
          </cell>
          <cell r="W4170">
            <v>0</v>
          </cell>
          <cell r="X4170">
            <v>0</v>
          </cell>
          <cell r="Y4170">
            <v>0</v>
          </cell>
          <cell r="Z4170">
            <v>-49290.39</v>
          </cell>
          <cell r="AA4170">
            <v>0</v>
          </cell>
          <cell r="AB4170">
            <v>0</v>
          </cell>
          <cell r="AC4170">
            <v>0</v>
          </cell>
          <cell r="AD4170">
            <v>0</v>
          </cell>
        </row>
        <row r="4171">
          <cell r="B4171" t="str">
            <v>CITY OF SHELTON-CONTRACTPAYMENTSPAY EFT</v>
          </cell>
          <cell r="J4171" t="str">
            <v>PAY EFT</v>
          </cell>
          <cell r="K4171" t="str">
            <v>ELECTRONIC PAYMENT</v>
          </cell>
          <cell r="S4171">
            <v>0</v>
          </cell>
          <cell r="T4171">
            <v>0</v>
          </cell>
          <cell r="U4171">
            <v>0</v>
          </cell>
          <cell r="V4171">
            <v>0</v>
          </cell>
          <cell r="W4171">
            <v>0</v>
          </cell>
          <cell r="X4171">
            <v>0</v>
          </cell>
          <cell r="Y4171">
            <v>0</v>
          </cell>
          <cell r="Z4171">
            <v>-379.29</v>
          </cell>
          <cell r="AA4171">
            <v>0</v>
          </cell>
          <cell r="AB4171">
            <v>0</v>
          </cell>
          <cell r="AC4171">
            <v>0</v>
          </cell>
          <cell r="AD4171">
            <v>0</v>
          </cell>
        </row>
        <row r="4172">
          <cell r="B4172" t="str">
            <v>CITY OF SHELTON-CONTRACTPAYMENTSPAY ICT</v>
          </cell>
          <cell r="J4172" t="str">
            <v>PAY ICT</v>
          </cell>
          <cell r="K4172" t="str">
            <v>I/C PAYMENT THANK YOU!</v>
          </cell>
          <cell r="S4172">
            <v>0</v>
          </cell>
          <cell r="T4172">
            <v>0</v>
          </cell>
          <cell r="U4172">
            <v>0</v>
          </cell>
          <cell r="V4172">
            <v>0</v>
          </cell>
          <cell r="W4172">
            <v>0</v>
          </cell>
          <cell r="X4172">
            <v>0</v>
          </cell>
          <cell r="Y4172">
            <v>0</v>
          </cell>
          <cell r="Z4172">
            <v>-1262.58</v>
          </cell>
          <cell r="AA4172">
            <v>0</v>
          </cell>
          <cell r="AB4172">
            <v>0</v>
          </cell>
          <cell r="AC4172">
            <v>0</v>
          </cell>
          <cell r="AD4172">
            <v>0</v>
          </cell>
        </row>
        <row r="4173">
          <cell r="B4173" t="str">
            <v>CITY OF SHELTON-CONTRACTPAYMENTSPAY-CFREE</v>
          </cell>
          <cell r="J4173" t="str">
            <v>PAY-CFREE</v>
          </cell>
          <cell r="K4173" t="str">
            <v>PAYMENT-THANK YOU</v>
          </cell>
          <cell r="S4173">
            <v>0</v>
          </cell>
          <cell r="T4173">
            <v>0</v>
          </cell>
          <cell r="U4173">
            <v>0</v>
          </cell>
          <cell r="V4173">
            <v>0</v>
          </cell>
          <cell r="W4173">
            <v>0</v>
          </cell>
          <cell r="X4173">
            <v>0</v>
          </cell>
          <cell r="Y4173">
            <v>0</v>
          </cell>
          <cell r="Z4173">
            <v>-5992.53</v>
          </cell>
          <cell r="AA4173">
            <v>0</v>
          </cell>
          <cell r="AB4173">
            <v>0</v>
          </cell>
          <cell r="AC4173">
            <v>0</v>
          </cell>
          <cell r="AD4173">
            <v>0</v>
          </cell>
        </row>
        <row r="4174">
          <cell r="B4174" t="str">
            <v>CITY OF SHELTON-CONTRACTPAYMENTSPAY-KOL</v>
          </cell>
          <cell r="J4174" t="str">
            <v>PAY-KOL</v>
          </cell>
          <cell r="K4174" t="str">
            <v>PAYMENT-THANK YOU - OL</v>
          </cell>
          <cell r="S4174">
            <v>0</v>
          </cell>
          <cell r="T4174">
            <v>0</v>
          </cell>
          <cell r="U4174">
            <v>0</v>
          </cell>
          <cell r="V4174">
            <v>0</v>
          </cell>
          <cell r="W4174">
            <v>0</v>
          </cell>
          <cell r="X4174">
            <v>0</v>
          </cell>
          <cell r="Y4174">
            <v>0</v>
          </cell>
          <cell r="Z4174">
            <v>-12627.46</v>
          </cell>
          <cell r="AA4174">
            <v>0</v>
          </cell>
          <cell r="AB4174">
            <v>0</v>
          </cell>
          <cell r="AC4174">
            <v>0</v>
          </cell>
          <cell r="AD4174">
            <v>0</v>
          </cell>
        </row>
        <row r="4175">
          <cell r="B4175" t="str">
            <v>CITY OF SHELTON-CONTRACTPAYMENTSPAY-NATL</v>
          </cell>
          <cell r="J4175" t="str">
            <v>PAY-NATL</v>
          </cell>
          <cell r="K4175" t="str">
            <v>PAYMENT THANK YOU</v>
          </cell>
          <cell r="S4175">
            <v>0</v>
          </cell>
          <cell r="T4175">
            <v>0</v>
          </cell>
          <cell r="U4175">
            <v>0</v>
          </cell>
          <cell r="V4175">
            <v>0</v>
          </cell>
          <cell r="W4175">
            <v>0</v>
          </cell>
          <cell r="X4175">
            <v>0</v>
          </cell>
          <cell r="Y4175">
            <v>0</v>
          </cell>
          <cell r="Z4175">
            <v>-127.63</v>
          </cell>
          <cell r="AA4175">
            <v>0</v>
          </cell>
          <cell r="AB4175">
            <v>0</v>
          </cell>
          <cell r="AC4175">
            <v>0</v>
          </cell>
          <cell r="AD4175">
            <v>0</v>
          </cell>
        </row>
        <row r="4176">
          <cell r="B4176" t="str">
            <v>CITY OF SHELTON-CONTRACTPAYMENTSPAY-OAK</v>
          </cell>
          <cell r="J4176" t="str">
            <v>PAY-OAK</v>
          </cell>
          <cell r="K4176" t="str">
            <v>OAKLEAF PAYMENT</v>
          </cell>
          <cell r="S4176">
            <v>0</v>
          </cell>
          <cell r="T4176">
            <v>0</v>
          </cell>
          <cell r="U4176">
            <v>0</v>
          </cell>
          <cell r="V4176">
            <v>0</v>
          </cell>
          <cell r="W4176">
            <v>0</v>
          </cell>
          <cell r="X4176">
            <v>0</v>
          </cell>
          <cell r="Y4176">
            <v>0</v>
          </cell>
          <cell r="Z4176">
            <v>-445.59</v>
          </cell>
          <cell r="AA4176">
            <v>0</v>
          </cell>
          <cell r="AB4176">
            <v>0</v>
          </cell>
          <cell r="AC4176">
            <v>0</v>
          </cell>
          <cell r="AD4176">
            <v>0</v>
          </cell>
        </row>
        <row r="4177">
          <cell r="B4177" t="str">
            <v>CITY OF SHELTON-CONTRACTPAYMENTSPAY-ORCC</v>
          </cell>
          <cell r="J4177" t="str">
            <v>PAY-ORCC</v>
          </cell>
          <cell r="K4177" t="str">
            <v>ORCC PAYMENT</v>
          </cell>
          <cell r="S4177">
            <v>0</v>
          </cell>
          <cell r="T4177">
            <v>0</v>
          </cell>
          <cell r="U4177">
            <v>0</v>
          </cell>
          <cell r="V4177">
            <v>0</v>
          </cell>
          <cell r="W4177">
            <v>0</v>
          </cell>
          <cell r="X4177">
            <v>0</v>
          </cell>
          <cell r="Y4177">
            <v>0</v>
          </cell>
          <cell r="Z4177">
            <v>-15.91</v>
          </cell>
          <cell r="AA4177">
            <v>0</v>
          </cell>
          <cell r="AB4177">
            <v>0</v>
          </cell>
          <cell r="AC4177">
            <v>0</v>
          </cell>
          <cell r="AD4177">
            <v>0</v>
          </cell>
        </row>
        <row r="4178">
          <cell r="B4178" t="str">
            <v>CITY OF SHELTON-CONTRACTPAYMENTSPAY-RPPS</v>
          </cell>
          <cell r="J4178" t="str">
            <v>PAY-RPPS</v>
          </cell>
          <cell r="K4178" t="str">
            <v>RPSS PAYMENT</v>
          </cell>
          <cell r="S4178">
            <v>0</v>
          </cell>
          <cell r="T4178">
            <v>0</v>
          </cell>
          <cell r="U4178">
            <v>0</v>
          </cell>
          <cell r="V4178">
            <v>0</v>
          </cell>
          <cell r="W4178">
            <v>0</v>
          </cell>
          <cell r="X4178">
            <v>0</v>
          </cell>
          <cell r="Y4178">
            <v>0</v>
          </cell>
          <cell r="Z4178">
            <v>-413.9</v>
          </cell>
          <cell r="AA4178">
            <v>0</v>
          </cell>
          <cell r="AB4178">
            <v>0</v>
          </cell>
          <cell r="AC4178">
            <v>0</v>
          </cell>
          <cell r="AD4178">
            <v>0</v>
          </cell>
        </row>
        <row r="4179">
          <cell r="B4179" t="str">
            <v>CITY OF SHELTON-CONTRACTPAYMENTSPAYL</v>
          </cell>
          <cell r="J4179" t="str">
            <v>PAYL</v>
          </cell>
          <cell r="K4179" t="str">
            <v>PAYMENT-THANK YOU!</v>
          </cell>
          <cell r="S4179">
            <v>0</v>
          </cell>
          <cell r="T4179">
            <v>0</v>
          </cell>
          <cell r="U4179">
            <v>0</v>
          </cell>
          <cell r="V4179">
            <v>0</v>
          </cell>
          <cell r="W4179">
            <v>0</v>
          </cell>
          <cell r="X4179">
            <v>0</v>
          </cell>
          <cell r="Y4179">
            <v>0</v>
          </cell>
          <cell r="Z4179">
            <v>-14175.43</v>
          </cell>
          <cell r="AA4179">
            <v>0</v>
          </cell>
          <cell r="AB4179">
            <v>0</v>
          </cell>
          <cell r="AC4179">
            <v>0</v>
          </cell>
          <cell r="AD4179">
            <v>0</v>
          </cell>
        </row>
        <row r="4180">
          <cell r="B4180" t="str">
            <v>CITY OF SHELTON-CONTRACTPAYMENTSPAYMET</v>
          </cell>
          <cell r="J4180" t="str">
            <v>PAYMET</v>
          </cell>
          <cell r="K4180" t="str">
            <v>METAVANTE ONLINE PAYMENT</v>
          </cell>
          <cell r="S4180">
            <v>0</v>
          </cell>
          <cell r="T4180">
            <v>0</v>
          </cell>
          <cell r="U4180">
            <v>0</v>
          </cell>
          <cell r="V4180">
            <v>0</v>
          </cell>
          <cell r="W4180">
            <v>0</v>
          </cell>
          <cell r="X4180">
            <v>0</v>
          </cell>
          <cell r="Y4180">
            <v>0</v>
          </cell>
          <cell r="Z4180">
            <v>-1734.34</v>
          </cell>
          <cell r="AA4180">
            <v>0</v>
          </cell>
          <cell r="AB4180">
            <v>0</v>
          </cell>
          <cell r="AC4180">
            <v>0</v>
          </cell>
          <cell r="AD4180">
            <v>0</v>
          </cell>
        </row>
        <row r="4181">
          <cell r="B4181" t="str">
            <v>CITY OF SHELTON-CONTRACTPAYMENTSPAYUSBL</v>
          </cell>
          <cell r="J4181" t="str">
            <v>PAYUSBL</v>
          </cell>
          <cell r="K4181" t="str">
            <v>PAYMENT THANK YOU</v>
          </cell>
          <cell r="S4181">
            <v>0</v>
          </cell>
          <cell r="T4181">
            <v>0</v>
          </cell>
          <cell r="U4181">
            <v>0</v>
          </cell>
          <cell r="V4181">
            <v>0</v>
          </cell>
          <cell r="W4181">
            <v>0</v>
          </cell>
          <cell r="X4181">
            <v>0</v>
          </cell>
          <cell r="Y4181">
            <v>0</v>
          </cell>
          <cell r="Z4181">
            <v>-36324.47</v>
          </cell>
          <cell r="AA4181">
            <v>0</v>
          </cell>
          <cell r="AB4181">
            <v>0</v>
          </cell>
          <cell r="AC4181">
            <v>0</v>
          </cell>
          <cell r="AD4181">
            <v>0</v>
          </cell>
        </row>
        <row r="4182">
          <cell r="B4182" t="str">
            <v>CITY OF SHELTON-CONTRACTPAYMENTSRET-KOL</v>
          </cell>
          <cell r="J4182" t="str">
            <v>RET-KOL</v>
          </cell>
          <cell r="K4182" t="str">
            <v>ONLINE PAYMENT RETURN</v>
          </cell>
          <cell r="S4182">
            <v>0</v>
          </cell>
          <cell r="T4182">
            <v>0</v>
          </cell>
          <cell r="U4182">
            <v>0</v>
          </cell>
          <cell r="V4182">
            <v>0</v>
          </cell>
          <cell r="W4182">
            <v>0</v>
          </cell>
          <cell r="X4182">
            <v>0</v>
          </cell>
          <cell r="Y4182">
            <v>0</v>
          </cell>
          <cell r="Z4182">
            <v>33.54</v>
          </cell>
          <cell r="AA4182">
            <v>0</v>
          </cell>
          <cell r="AB4182">
            <v>0</v>
          </cell>
          <cell r="AC4182">
            <v>0</v>
          </cell>
          <cell r="AD4182">
            <v>0</v>
          </cell>
        </row>
        <row r="4183">
          <cell r="B4183" t="str">
            <v>CITY OF SHELTON-CONTRACTRESIDENTIAL300RW1</v>
          </cell>
          <cell r="J4183" t="str">
            <v>300RW1</v>
          </cell>
          <cell r="K4183" t="str">
            <v>1-300 GL CART WEEKLY SVC</v>
          </cell>
          <cell r="S4183">
            <v>0</v>
          </cell>
          <cell r="T4183">
            <v>0</v>
          </cell>
          <cell r="U4183">
            <v>0</v>
          </cell>
          <cell r="V4183">
            <v>0</v>
          </cell>
          <cell r="W4183">
            <v>0</v>
          </cell>
          <cell r="X4183">
            <v>0</v>
          </cell>
          <cell r="Y4183">
            <v>0</v>
          </cell>
          <cell r="Z4183">
            <v>9895.8700000000008</v>
          </cell>
          <cell r="AA4183">
            <v>0</v>
          </cell>
          <cell r="AB4183">
            <v>0</v>
          </cell>
          <cell r="AC4183">
            <v>0</v>
          </cell>
          <cell r="AD4183">
            <v>0</v>
          </cell>
        </row>
        <row r="4184">
          <cell r="B4184" t="str">
            <v>CITY OF SHELTON-CONTRACTRESIDENTIAL35RE1</v>
          </cell>
          <cell r="J4184" t="str">
            <v>35RE1</v>
          </cell>
          <cell r="K4184" t="str">
            <v>1-35 GAL CART EOW SVC</v>
          </cell>
          <cell r="S4184">
            <v>0</v>
          </cell>
          <cell r="T4184">
            <v>0</v>
          </cell>
          <cell r="U4184">
            <v>0</v>
          </cell>
          <cell r="V4184">
            <v>0</v>
          </cell>
          <cell r="W4184">
            <v>0</v>
          </cell>
          <cell r="X4184">
            <v>0</v>
          </cell>
          <cell r="Y4184">
            <v>0</v>
          </cell>
          <cell r="Z4184">
            <v>6065.35</v>
          </cell>
          <cell r="AA4184">
            <v>0</v>
          </cell>
          <cell r="AB4184">
            <v>0</v>
          </cell>
          <cell r="AC4184">
            <v>0</v>
          </cell>
          <cell r="AD4184">
            <v>0</v>
          </cell>
        </row>
        <row r="4185">
          <cell r="B4185" t="str">
            <v>CITY OF SHELTON-CONTRACTRESIDENTIAL35RE1RR</v>
          </cell>
          <cell r="J4185" t="str">
            <v>35RE1RR</v>
          </cell>
          <cell r="K4185" t="str">
            <v>1-35 GL CART EOW REDUCED RATE</v>
          </cell>
          <cell r="S4185">
            <v>0</v>
          </cell>
          <cell r="T4185">
            <v>0</v>
          </cell>
          <cell r="U4185">
            <v>0</v>
          </cell>
          <cell r="V4185">
            <v>0</v>
          </cell>
          <cell r="W4185">
            <v>0</v>
          </cell>
          <cell r="X4185">
            <v>0</v>
          </cell>
          <cell r="Y4185">
            <v>0</v>
          </cell>
          <cell r="Z4185">
            <v>807.23</v>
          </cell>
          <cell r="AA4185">
            <v>0</v>
          </cell>
          <cell r="AB4185">
            <v>0</v>
          </cell>
          <cell r="AC4185">
            <v>0</v>
          </cell>
          <cell r="AD4185">
            <v>0</v>
          </cell>
        </row>
        <row r="4186">
          <cell r="B4186" t="str">
            <v>CITY OF SHELTON-CONTRACTRESIDENTIAL64RE1</v>
          </cell>
          <cell r="J4186" t="str">
            <v>64RE1</v>
          </cell>
          <cell r="K4186" t="str">
            <v>1-64 GAL EOW</v>
          </cell>
          <cell r="S4186">
            <v>0</v>
          </cell>
          <cell r="T4186">
            <v>0</v>
          </cell>
          <cell r="U4186">
            <v>0</v>
          </cell>
          <cell r="V4186">
            <v>0</v>
          </cell>
          <cell r="W4186">
            <v>0</v>
          </cell>
          <cell r="X4186">
            <v>0</v>
          </cell>
          <cell r="Y4186">
            <v>0</v>
          </cell>
          <cell r="Z4186">
            <v>22044.37</v>
          </cell>
          <cell r="AA4186">
            <v>0</v>
          </cell>
          <cell r="AB4186">
            <v>0</v>
          </cell>
          <cell r="AC4186">
            <v>0</v>
          </cell>
          <cell r="AD4186">
            <v>0</v>
          </cell>
        </row>
        <row r="4187">
          <cell r="B4187" t="str">
            <v>CITY OF SHELTON-CONTRACTRESIDENTIAL64RE1RR</v>
          </cell>
          <cell r="J4187" t="str">
            <v>64RE1RR</v>
          </cell>
          <cell r="K4187" t="str">
            <v>1-64 GL CART EOW REDUCED RATE</v>
          </cell>
          <cell r="S4187">
            <v>0</v>
          </cell>
          <cell r="T4187">
            <v>0</v>
          </cell>
          <cell r="U4187">
            <v>0</v>
          </cell>
          <cell r="V4187">
            <v>0</v>
          </cell>
          <cell r="W4187">
            <v>0</v>
          </cell>
          <cell r="X4187">
            <v>0</v>
          </cell>
          <cell r="Y4187">
            <v>0</v>
          </cell>
          <cell r="Z4187">
            <v>1434.12</v>
          </cell>
          <cell r="AA4187">
            <v>0</v>
          </cell>
          <cell r="AB4187">
            <v>0</v>
          </cell>
          <cell r="AC4187">
            <v>0</v>
          </cell>
          <cell r="AD4187">
            <v>0</v>
          </cell>
        </row>
        <row r="4188">
          <cell r="B4188" t="str">
            <v>CITY OF SHELTON-CONTRACTRESIDENTIAL64RW1</v>
          </cell>
          <cell r="J4188" t="str">
            <v>64RW1</v>
          </cell>
          <cell r="K4188" t="str">
            <v>1-64 GAL CART WEEKLY SVC</v>
          </cell>
          <cell r="S4188">
            <v>0</v>
          </cell>
          <cell r="T4188">
            <v>0</v>
          </cell>
          <cell r="U4188">
            <v>0</v>
          </cell>
          <cell r="V4188">
            <v>0</v>
          </cell>
          <cell r="W4188">
            <v>0</v>
          </cell>
          <cell r="X4188">
            <v>0</v>
          </cell>
          <cell r="Y4188">
            <v>0</v>
          </cell>
          <cell r="Z4188">
            <v>2530.98</v>
          </cell>
          <cell r="AA4188">
            <v>0</v>
          </cell>
          <cell r="AB4188">
            <v>0</v>
          </cell>
          <cell r="AC4188">
            <v>0</v>
          </cell>
          <cell r="AD4188">
            <v>0</v>
          </cell>
        </row>
        <row r="4189">
          <cell r="B4189" t="str">
            <v>CITY OF SHELTON-CONTRACTRESIDENTIAL64RW1RR</v>
          </cell>
          <cell r="J4189" t="str">
            <v>64RW1RR</v>
          </cell>
          <cell r="K4189" t="str">
            <v>1-64 GL CART WKLY REDUCED RATE</v>
          </cell>
          <cell r="S4189">
            <v>0</v>
          </cell>
          <cell r="T4189">
            <v>0</v>
          </cell>
          <cell r="U4189">
            <v>0</v>
          </cell>
          <cell r="V4189">
            <v>0</v>
          </cell>
          <cell r="W4189">
            <v>0</v>
          </cell>
          <cell r="X4189">
            <v>0</v>
          </cell>
          <cell r="Y4189">
            <v>0</v>
          </cell>
          <cell r="Z4189">
            <v>146.63999999999999</v>
          </cell>
          <cell r="AA4189">
            <v>0</v>
          </cell>
          <cell r="AB4189">
            <v>0</v>
          </cell>
          <cell r="AC4189">
            <v>0</v>
          </cell>
          <cell r="AD4189">
            <v>0</v>
          </cell>
        </row>
        <row r="4190">
          <cell r="B4190" t="str">
            <v>CITY OF SHELTON-CONTRACTRESIDENTIAL96RE1</v>
          </cell>
          <cell r="J4190" t="str">
            <v>96RE1</v>
          </cell>
          <cell r="K4190" t="str">
            <v>1-96 GAL EOW</v>
          </cell>
          <cell r="S4190">
            <v>0</v>
          </cell>
          <cell r="T4190">
            <v>0</v>
          </cell>
          <cell r="U4190">
            <v>0</v>
          </cell>
          <cell r="V4190">
            <v>0</v>
          </cell>
          <cell r="W4190">
            <v>0</v>
          </cell>
          <cell r="X4190">
            <v>0</v>
          </cell>
          <cell r="Y4190">
            <v>0</v>
          </cell>
          <cell r="Z4190">
            <v>13280.27</v>
          </cell>
          <cell r="AA4190">
            <v>0</v>
          </cell>
          <cell r="AB4190">
            <v>0</v>
          </cell>
          <cell r="AC4190">
            <v>0</v>
          </cell>
          <cell r="AD4190">
            <v>0</v>
          </cell>
        </row>
        <row r="4191">
          <cell r="B4191" t="str">
            <v>CITY OF SHELTON-CONTRACTRESIDENTIAL96RE1RR</v>
          </cell>
          <cell r="J4191" t="str">
            <v>96RE1RR</v>
          </cell>
          <cell r="K4191" t="str">
            <v>1-96 GL CART EOW REDUCED RATE</v>
          </cell>
          <cell r="S4191">
            <v>0</v>
          </cell>
          <cell r="T4191">
            <v>0</v>
          </cell>
          <cell r="U4191">
            <v>0</v>
          </cell>
          <cell r="V4191">
            <v>0</v>
          </cell>
          <cell r="W4191">
            <v>0</v>
          </cell>
          <cell r="X4191">
            <v>0</v>
          </cell>
          <cell r="Y4191">
            <v>0</v>
          </cell>
          <cell r="Z4191">
            <v>631.29</v>
          </cell>
          <cell r="AA4191">
            <v>0</v>
          </cell>
          <cell r="AB4191">
            <v>0</v>
          </cell>
          <cell r="AC4191">
            <v>0</v>
          </cell>
          <cell r="AD4191">
            <v>0</v>
          </cell>
        </row>
        <row r="4192">
          <cell r="B4192" t="str">
            <v>CITY OF SHELTON-CONTRACTRESIDENTIAL96RW1</v>
          </cell>
          <cell r="J4192" t="str">
            <v>96RW1</v>
          </cell>
          <cell r="K4192" t="str">
            <v>1-96 GAL CART WEEKLY SVC</v>
          </cell>
          <cell r="S4192">
            <v>0</v>
          </cell>
          <cell r="T4192">
            <v>0</v>
          </cell>
          <cell r="U4192">
            <v>0</v>
          </cell>
          <cell r="V4192">
            <v>0</v>
          </cell>
          <cell r="W4192">
            <v>0</v>
          </cell>
          <cell r="X4192">
            <v>0</v>
          </cell>
          <cell r="Y4192">
            <v>0</v>
          </cell>
          <cell r="Z4192">
            <v>1880.06</v>
          </cell>
          <cell r="AA4192">
            <v>0</v>
          </cell>
          <cell r="AB4192">
            <v>0</v>
          </cell>
          <cell r="AC4192">
            <v>0</v>
          </cell>
          <cell r="AD4192">
            <v>0</v>
          </cell>
        </row>
        <row r="4193">
          <cell r="B4193" t="str">
            <v>CITY OF SHELTON-CONTRACTRESIDENTIAL96RW1RR</v>
          </cell>
          <cell r="J4193" t="str">
            <v>96RW1RR</v>
          </cell>
          <cell r="K4193" t="str">
            <v>1-96 GL CART WKLY REDUCED RATE</v>
          </cell>
          <cell r="S4193">
            <v>0</v>
          </cell>
          <cell r="T4193">
            <v>0</v>
          </cell>
          <cell r="U4193">
            <v>0</v>
          </cell>
          <cell r="V4193">
            <v>0</v>
          </cell>
          <cell r="W4193">
            <v>0</v>
          </cell>
          <cell r="X4193">
            <v>0</v>
          </cell>
          <cell r="Y4193">
            <v>0</v>
          </cell>
          <cell r="Z4193">
            <v>68.599999999999994</v>
          </cell>
          <cell r="AA4193">
            <v>0</v>
          </cell>
          <cell r="AB4193">
            <v>0</v>
          </cell>
          <cell r="AC4193">
            <v>0</v>
          </cell>
          <cell r="AD4193">
            <v>0</v>
          </cell>
        </row>
        <row r="4194">
          <cell r="B4194" t="str">
            <v>CITY OF SHELTON-CONTRACTRESIDENTIALMINSVC-RESI</v>
          </cell>
          <cell r="J4194" t="str">
            <v>MINSVC-RESI</v>
          </cell>
          <cell r="K4194" t="str">
            <v>MINIMUM SERVICE</v>
          </cell>
          <cell r="S4194">
            <v>0</v>
          </cell>
          <cell r="T4194">
            <v>0</v>
          </cell>
          <cell r="U4194">
            <v>0</v>
          </cell>
          <cell r="V4194">
            <v>0</v>
          </cell>
          <cell r="W4194">
            <v>0</v>
          </cell>
          <cell r="X4194">
            <v>0</v>
          </cell>
          <cell r="Y4194">
            <v>0</v>
          </cell>
          <cell r="Z4194">
            <v>248.95</v>
          </cell>
          <cell r="AA4194">
            <v>0</v>
          </cell>
          <cell r="AB4194">
            <v>0</v>
          </cell>
          <cell r="AC4194">
            <v>0</v>
          </cell>
          <cell r="AD4194">
            <v>0</v>
          </cell>
        </row>
        <row r="4195">
          <cell r="B4195" t="str">
            <v>CITY OF SHELTON-CONTRACTRESIDENTIALROLLOUT 5-25</v>
          </cell>
          <cell r="J4195" t="str">
            <v>ROLLOUT 5-25</v>
          </cell>
          <cell r="K4195" t="str">
            <v>ROLL OUT FEE 5 - 25 FT</v>
          </cell>
          <cell r="S4195">
            <v>0</v>
          </cell>
          <cell r="T4195">
            <v>0</v>
          </cell>
          <cell r="U4195">
            <v>0</v>
          </cell>
          <cell r="V4195">
            <v>0</v>
          </cell>
          <cell r="W4195">
            <v>0</v>
          </cell>
          <cell r="X4195">
            <v>0</v>
          </cell>
          <cell r="Y4195">
            <v>0</v>
          </cell>
          <cell r="Z4195">
            <v>13.72</v>
          </cell>
          <cell r="AA4195">
            <v>0</v>
          </cell>
          <cell r="AB4195">
            <v>0</v>
          </cell>
          <cell r="AC4195">
            <v>0</v>
          </cell>
          <cell r="AD4195">
            <v>0</v>
          </cell>
        </row>
        <row r="4196">
          <cell r="B4196" t="str">
            <v>CITY OF SHELTON-CONTRACTRESIDENTIALSL096.0GEO001GW</v>
          </cell>
          <cell r="J4196" t="str">
            <v>SL096.0GEO001GW</v>
          </cell>
          <cell r="K4196" t="str">
            <v>SL 96 GL EOW GREENWASTE 1</v>
          </cell>
          <cell r="S4196">
            <v>0</v>
          </cell>
          <cell r="T4196">
            <v>0</v>
          </cell>
          <cell r="U4196">
            <v>0</v>
          </cell>
          <cell r="V4196">
            <v>0</v>
          </cell>
          <cell r="W4196">
            <v>0</v>
          </cell>
          <cell r="X4196">
            <v>0</v>
          </cell>
          <cell r="Y4196">
            <v>0</v>
          </cell>
          <cell r="Z4196">
            <v>2684.41</v>
          </cell>
          <cell r="AA4196">
            <v>0</v>
          </cell>
          <cell r="AB4196">
            <v>0</v>
          </cell>
          <cell r="AC4196">
            <v>0</v>
          </cell>
          <cell r="AD4196">
            <v>0</v>
          </cell>
        </row>
        <row r="4197">
          <cell r="B4197" t="str">
            <v>CITY OF SHELTON-CONTRACTRESIDENTIAL35RE1</v>
          </cell>
          <cell r="J4197" t="str">
            <v>35RE1</v>
          </cell>
          <cell r="K4197" t="str">
            <v>1-35 GAL CART EOW SVC</v>
          </cell>
          <cell r="S4197">
            <v>0</v>
          </cell>
          <cell r="T4197">
            <v>0</v>
          </cell>
          <cell r="U4197">
            <v>0</v>
          </cell>
          <cell r="V4197">
            <v>0</v>
          </cell>
          <cell r="W4197">
            <v>0</v>
          </cell>
          <cell r="X4197">
            <v>0</v>
          </cell>
          <cell r="Y4197">
            <v>0</v>
          </cell>
          <cell r="Z4197">
            <v>-13.68</v>
          </cell>
          <cell r="AA4197">
            <v>0</v>
          </cell>
          <cell r="AB4197">
            <v>0</v>
          </cell>
          <cell r="AC4197">
            <v>0</v>
          </cell>
          <cell r="AD4197">
            <v>0</v>
          </cell>
        </row>
        <row r="4198">
          <cell r="B4198" t="str">
            <v>CITY OF SHELTON-CONTRACTRESIDENTIAL64RE1</v>
          </cell>
          <cell r="J4198" t="str">
            <v>64RE1</v>
          </cell>
          <cell r="K4198" t="str">
            <v>1-64 GAL EOW</v>
          </cell>
          <cell r="S4198">
            <v>0</v>
          </cell>
          <cell r="T4198">
            <v>0</v>
          </cell>
          <cell r="U4198">
            <v>0</v>
          </cell>
          <cell r="V4198">
            <v>0</v>
          </cell>
          <cell r="W4198">
            <v>0</v>
          </cell>
          <cell r="X4198">
            <v>0</v>
          </cell>
          <cell r="Y4198">
            <v>0</v>
          </cell>
          <cell r="Z4198">
            <v>-38.9</v>
          </cell>
          <cell r="AA4198">
            <v>0</v>
          </cell>
          <cell r="AB4198">
            <v>0</v>
          </cell>
          <cell r="AC4198">
            <v>0</v>
          </cell>
          <cell r="AD4198">
            <v>0</v>
          </cell>
        </row>
        <row r="4199">
          <cell r="B4199" t="str">
            <v>CITY OF SHELTON-CONTRACTRESIDENTIAL96RE1</v>
          </cell>
          <cell r="J4199" t="str">
            <v>96RE1</v>
          </cell>
          <cell r="K4199" t="str">
            <v>1-96 GAL EOW</v>
          </cell>
          <cell r="S4199">
            <v>0</v>
          </cell>
          <cell r="T4199">
            <v>0</v>
          </cell>
          <cell r="U4199">
            <v>0</v>
          </cell>
          <cell r="V4199">
            <v>0</v>
          </cell>
          <cell r="W4199">
            <v>0</v>
          </cell>
          <cell r="X4199">
            <v>0</v>
          </cell>
          <cell r="Y4199">
            <v>0</v>
          </cell>
          <cell r="Z4199">
            <v>-5.76</v>
          </cell>
          <cell r="AA4199">
            <v>0</v>
          </cell>
          <cell r="AB4199">
            <v>0</v>
          </cell>
          <cell r="AC4199">
            <v>0</v>
          </cell>
          <cell r="AD4199">
            <v>0</v>
          </cell>
        </row>
        <row r="4200">
          <cell r="B4200" t="str">
            <v>CITY OF SHELTON-CONTRACTRESIDENTIALADJOTHR</v>
          </cell>
          <cell r="J4200" t="str">
            <v>ADJOTHR</v>
          </cell>
          <cell r="K4200" t="str">
            <v>ADJUSTMENT</v>
          </cell>
          <cell r="S4200">
            <v>0</v>
          </cell>
          <cell r="T4200">
            <v>0</v>
          </cell>
          <cell r="U4200">
            <v>0</v>
          </cell>
          <cell r="V4200">
            <v>0</v>
          </cell>
          <cell r="W4200">
            <v>0</v>
          </cell>
          <cell r="X4200">
            <v>0</v>
          </cell>
          <cell r="Y4200">
            <v>0</v>
          </cell>
          <cell r="Z4200">
            <v>-0.16</v>
          </cell>
          <cell r="AA4200">
            <v>0</v>
          </cell>
          <cell r="AB4200">
            <v>0</v>
          </cell>
          <cell r="AC4200">
            <v>0</v>
          </cell>
          <cell r="AD4200">
            <v>0</v>
          </cell>
        </row>
        <row r="4201">
          <cell r="B4201" t="str">
            <v>CITY OF SHELTON-CONTRACTRESIDENTIALEP300-RES</v>
          </cell>
          <cell r="J4201" t="str">
            <v>EP300-RES</v>
          </cell>
          <cell r="K4201" t="str">
            <v>EXTRA PICKUP 300 GL - RES</v>
          </cell>
          <cell r="S4201">
            <v>0</v>
          </cell>
          <cell r="T4201">
            <v>0</v>
          </cell>
          <cell r="U4201">
            <v>0</v>
          </cell>
          <cell r="V4201">
            <v>0</v>
          </cell>
          <cell r="W4201">
            <v>0</v>
          </cell>
          <cell r="X4201">
            <v>0</v>
          </cell>
          <cell r="Y4201">
            <v>0</v>
          </cell>
          <cell r="Z4201">
            <v>496.6</v>
          </cell>
          <cell r="AA4201">
            <v>0</v>
          </cell>
          <cell r="AB4201">
            <v>0</v>
          </cell>
          <cell r="AC4201">
            <v>0</v>
          </cell>
          <cell r="AD4201">
            <v>0</v>
          </cell>
        </row>
        <row r="4202">
          <cell r="B4202" t="str">
            <v>CITY OF SHELTON-CONTRACTRESIDENTIALEP35-RES</v>
          </cell>
          <cell r="J4202" t="str">
            <v>EP35-RES</v>
          </cell>
          <cell r="K4202" t="str">
            <v>EXTRA PICKUP 35 GL - RES</v>
          </cell>
          <cell r="S4202">
            <v>0</v>
          </cell>
          <cell r="T4202">
            <v>0</v>
          </cell>
          <cell r="U4202">
            <v>0</v>
          </cell>
          <cell r="V4202">
            <v>0</v>
          </cell>
          <cell r="W4202">
            <v>0</v>
          </cell>
          <cell r="X4202">
            <v>0</v>
          </cell>
          <cell r="Y4202">
            <v>0</v>
          </cell>
          <cell r="Z4202">
            <v>1904.4</v>
          </cell>
          <cell r="AA4202">
            <v>0</v>
          </cell>
          <cell r="AB4202">
            <v>0</v>
          </cell>
          <cell r="AC4202">
            <v>0</v>
          </cell>
          <cell r="AD4202">
            <v>0</v>
          </cell>
        </row>
        <row r="4203">
          <cell r="B4203" t="str">
            <v>CITY OF SHELTON-CONTRACTRESIDENTIALEP64-RES</v>
          </cell>
          <cell r="J4203" t="str">
            <v>EP64-RES</v>
          </cell>
          <cell r="K4203" t="str">
            <v>EXTRA PICKUP 64 GL - RES</v>
          </cell>
          <cell r="S4203">
            <v>0</v>
          </cell>
          <cell r="T4203">
            <v>0</v>
          </cell>
          <cell r="U4203">
            <v>0</v>
          </cell>
          <cell r="V4203">
            <v>0</v>
          </cell>
          <cell r="W4203">
            <v>0</v>
          </cell>
          <cell r="X4203">
            <v>0</v>
          </cell>
          <cell r="Y4203">
            <v>0</v>
          </cell>
          <cell r="Z4203">
            <v>347.55</v>
          </cell>
          <cell r="AA4203">
            <v>0</v>
          </cell>
          <cell r="AB4203">
            <v>0</v>
          </cell>
          <cell r="AC4203">
            <v>0</v>
          </cell>
          <cell r="AD4203">
            <v>0</v>
          </cell>
        </row>
        <row r="4204">
          <cell r="B4204" t="str">
            <v>CITY OF SHELTON-CONTRACTRESIDENTIALEP96-RES</v>
          </cell>
          <cell r="J4204" t="str">
            <v>EP96-RES</v>
          </cell>
          <cell r="K4204" t="str">
            <v>EXTRA PICKUP 96 GL - RES</v>
          </cell>
          <cell r="S4204">
            <v>0</v>
          </cell>
          <cell r="T4204">
            <v>0</v>
          </cell>
          <cell r="U4204">
            <v>0</v>
          </cell>
          <cell r="V4204">
            <v>0</v>
          </cell>
          <cell r="W4204">
            <v>0</v>
          </cell>
          <cell r="X4204">
            <v>0</v>
          </cell>
          <cell r="Y4204">
            <v>0</v>
          </cell>
          <cell r="Z4204">
            <v>200.6</v>
          </cell>
          <cell r="AA4204">
            <v>0</v>
          </cell>
          <cell r="AB4204">
            <v>0</v>
          </cell>
          <cell r="AC4204">
            <v>0</v>
          </cell>
          <cell r="AD4204">
            <v>0</v>
          </cell>
        </row>
        <row r="4205">
          <cell r="B4205" t="str">
            <v>CITY OF SHELTON-CONTRACTRESIDENTIALEXTRAR</v>
          </cell>
          <cell r="J4205" t="str">
            <v>EXTRAR</v>
          </cell>
          <cell r="K4205" t="str">
            <v>EXTRA CAN/BAGS</v>
          </cell>
          <cell r="S4205">
            <v>0</v>
          </cell>
          <cell r="T4205">
            <v>0</v>
          </cell>
          <cell r="U4205">
            <v>0</v>
          </cell>
          <cell r="V4205">
            <v>0</v>
          </cell>
          <cell r="W4205">
            <v>0</v>
          </cell>
          <cell r="X4205">
            <v>0</v>
          </cell>
          <cell r="Y4205">
            <v>0</v>
          </cell>
          <cell r="Z4205">
            <v>0</v>
          </cell>
          <cell r="AA4205">
            <v>0</v>
          </cell>
          <cell r="AB4205">
            <v>0</v>
          </cell>
          <cell r="AC4205">
            <v>0</v>
          </cell>
          <cell r="AD4205">
            <v>0</v>
          </cell>
        </row>
        <row r="4206">
          <cell r="B4206" t="str">
            <v>CITY OF SHELTON-CONTRACTRESIDENTIALMINSVC-RESI</v>
          </cell>
          <cell r="J4206" t="str">
            <v>MINSVC-RESI</v>
          </cell>
          <cell r="K4206" t="str">
            <v>MINIMUM SERVICE</v>
          </cell>
          <cell r="S4206">
            <v>0</v>
          </cell>
          <cell r="T4206">
            <v>0</v>
          </cell>
          <cell r="U4206">
            <v>0</v>
          </cell>
          <cell r="V4206">
            <v>0</v>
          </cell>
          <cell r="W4206">
            <v>0</v>
          </cell>
          <cell r="X4206">
            <v>0</v>
          </cell>
          <cell r="Y4206">
            <v>0</v>
          </cell>
          <cell r="Z4206">
            <v>85.5</v>
          </cell>
          <cell r="AA4206">
            <v>0</v>
          </cell>
          <cell r="AB4206">
            <v>0</v>
          </cell>
          <cell r="AC4206">
            <v>0</v>
          </cell>
          <cell r="AD4206">
            <v>0</v>
          </cell>
        </row>
        <row r="4207">
          <cell r="B4207" t="str">
            <v>CITY OF SHELTON-CONTRACTRESIDENTIALREDELIVER</v>
          </cell>
          <cell r="J4207" t="str">
            <v>REDELIVER</v>
          </cell>
          <cell r="K4207" t="str">
            <v>DELIVERY CHARGE</v>
          </cell>
          <cell r="S4207">
            <v>0</v>
          </cell>
          <cell r="T4207">
            <v>0</v>
          </cell>
          <cell r="U4207">
            <v>0</v>
          </cell>
          <cell r="V4207">
            <v>0</v>
          </cell>
          <cell r="W4207">
            <v>0</v>
          </cell>
          <cell r="X4207">
            <v>0</v>
          </cell>
          <cell r="Y4207">
            <v>0</v>
          </cell>
          <cell r="Z4207">
            <v>137.28</v>
          </cell>
          <cell r="AA4207">
            <v>0</v>
          </cell>
          <cell r="AB4207">
            <v>0</v>
          </cell>
          <cell r="AC4207">
            <v>0</v>
          </cell>
          <cell r="AD4207">
            <v>0</v>
          </cell>
        </row>
        <row r="4208">
          <cell r="B4208" t="str">
            <v>CITY OF SHELTON-CONTRACTRESIDENTIALRTRNCART96-RES</v>
          </cell>
          <cell r="J4208" t="str">
            <v>RTRNCART96-RES</v>
          </cell>
          <cell r="K4208" t="str">
            <v>RETURN TRIP 96 GL</v>
          </cell>
          <cell r="S4208">
            <v>0</v>
          </cell>
          <cell r="T4208">
            <v>0</v>
          </cell>
          <cell r="U4208">
            <v>0</v>
          </cell>
          <cell r="V4208">
            <v>0</v>
          </cell>
          <cell r="W4208">
            <v>0</v>
          </cell>
          <cell r="X4208">
            <v>0</v>
          </cell>
          <cell r="Y4208">
            <v>0</v>
          </cell>
          <cell r="Z4208">
            <v>89.52</v>
          </cell>
          <cell r="AA4208">
            <v>0</v>
          </cell>
          <cell r="AB4208">
            <v>0</v>
          </cell>
          <cell r="AC4208">
            <v>0</v>
          </cell>
          <cell r="AD4208">
            <v>0</v>
          </cell>
        </row>
        <row r="4209">
          <cell r="B4209" t="str">
            <v>CITY OF SHELTON-CONTRACTRESIDENTIALSL096.0GEO001GW</v>
          </cell>
          <cell r="J4209" t="str">
            <v>SL096.0GEO001GW</v>
          </cell>
          <cell r="K4209" t="str">
            <v>SL 96 GL EOW GREENWASTE 1</v>
          </cell>
          <cell r="S4209">
            <v>0</v>
          </cell>
          <cell r="T4209">
            <v>0</v>
          </cell>
          <cell r="U4209">
            <v>0</v>
          </cell>
          <cell r="V4209">
            <v>0</v>
          </cell>
          <cell r="W4209">
            <v>0</v>
          </cell>
          <cell r="X4209">
            <v>0</v>
          </cell>
          <cell r="Y4209">
            <v>0</v>
          </cell>
          <cell r="Z4209">
            <v>-2.1</v>
          </cell>
          <cell r="AA4209">
            <v>0</v>
          </cell>
          <cell r="AB4209">
            <v>0</v>
          </cell>
          <cell r="AC4209">
            <v>0</v>
          </cell>
          <cell r="AD4209">
            <v>0</v>
          </cell>
        </row>
        <row r="4210">
          <cell r="B4210" t="str">
            <v>CITY OF SHELTON-CONTRACTSURCFUEL-COM MASON</v>
          </cell>
          <cell r="J4210" t="str">
            <v>FUEL-COM MASON</v>
          </cell>
          <cell r="K4210" t="str">
            <v>FUEL &amp; MATERIAL SURCHARGE</v>
          </cell>
          <cell r="S4210">
            <v>0</v>
          </cell>
          <cell r="T4210">
            <v>0</v>
          </cell>
          <cell r="U4210">
            <v>0</v>
          </cell>
          <cell r="V4210">
            <v>0</v>
          </cell>
          <cell r="W4210">
            <v>0</v>
          </cell>
          <cell r="X4210">
            <v>0</v>
          </cell>
          <cell r="Y4210">
            <v>0</v>
          </cell>
          <cell r="Z4210">
            <v>0</v>
          </cell>
          <cell r="AA4210">
            <v>0</v>
          </cell>
          <cell r="AB4210">
            <v>0</v>
          </cell>
          <cell r="AC4210">
            <v>0</v>
          </cell>
          <cell r="AD4210">
            <v>0</v>
          </cell>
        </row>
        <row r="4211">
          <cell r="B4211" t="str">
            <v>CITY OF SHELTON-CONTRACTSURCFUEL-RES MASON</v>
          </cell>
          <cell r="J4211" t="str">
            <v>FUEL-RES MASON</v>
          </cell>
          <cell r="K4211" t="str">
            <v>FUEL &amp; MATERIAL SURCHARGE</v>
          </cell>
          <cell r="S4211">
            <v>0</v>
          </cell>
          <cell r="T4211">
            <v>0</v>
          </cell>
          <cell r="U4211">
            <v>0</v>
          </cell>
          <cell r="V4211">
            <v>0</v>
          </cell>
          <cell r="W4211">
            <v>0</v>
          </cell>
          <cell r="X4211">
            <v>0</v>
          </cell>
          <cell r="Y4211">
            <v>0</v>
          </cell>
          <cell r="Z4211">
            <v>0</v>
          </cell>
          <cell r="AA4211">
            <v>0</v>
          </cell>
          <cell r="AB4211">
            <v>0</v>
          </cell>
          <cell r="AC4211">
            <v>0</v>
          </cell>
          <cell r="AD4211">
            <v>0</v>
          </cell>
        </row>
        <row r="4212">
          <cell r="B4212" t="str">
            <v>CITY OF SHELTON-CONTRACTSURCFUEL-RES MASON</v>
          </cell>
          <cell r="J4212" t="str">
            <v>FUEL-RES MASON</v>
          </cell>
          <cell r="K4212" t="str">
            <v>FUEL &amp; MATERIAL SURCHARGE</v>
          </cell>
          <cell r="S4212">
            <v>0</v>
          </cell>
          <cell r="T4212">
            <v>0</v>
          </cell>
          <cell r="U4212">
            <v>0</v>
          </cell>
          <cell r="V4212">
            <v>0</v>
          </cell>
          <cell r="W4212">
            <v>0</v>
          </cell>
          <cell r="X4212">
            <v>0</v>
          </cell>
          <cell r="Y4212">
            <v>0</v>
          </cell>
          <cell r="Z4212">
            <v>0</v>
          </cell>
          <cell r="AA4212">
            <v>0</v>
          </cell>
          <cell r="AB4212">
            <v>0</v>
          </cell>
          <cell r="AC4212">
            <v>0</v>
          </cell>
          <cell r="AD4212">
            <v>0</v>
          </cell>
        </row>
        <row r="4213">
          <cell r="B4213" t="str">
            <v>CITY OF SHELTON-CONTRACTSURCFUEL-RES MASON</v>
          </cell>
          <cell r="J4213" t="str">
            <v>FUEL-RES MASON</v>
          </cell>
          <cell r="K4213" t="str">
            <v>FUEL &amp; MATERIAL SURCHARGE</v>
          </cell>
          <cell r="S4213">
            <v>0</v>
          </cell>
          <cell r="T4213">
            <v>0</v>
          </cell>
          <cell r="U4213">
            <v>0</v>
          </cell>
          <cell r="V4213">
            <v>0</v>
          </cell>
          <cell r="W4213">
            <v>0</v>
          </cell>
          <cell r="X4213">
            <v>0</v>
          </cell>
          <cell r="Y4213">
            <v>0</v>
          </cell>
          <cell r="Z4213">
            <v>0</v>
          </cell>
          <cell r="AA4213">
            <v>0</v>
          </cell>
          <cell r="AB4213">
            <v>0</v>
          </cell>
          <cell r="AC4213">
            <v>0</v>
          </cell>
          <cell r="AD4213">
            <v>0</v>
          </cell>
        </row>
        <row r="4214">
          <cell r="B4214" t="str">
            <v>CITY OF SHELTON-CONTRACTTAXESCITY OF SHELTON</v>
          </cell>
          <cell r="J4214" t="str">
            <v>CITY OF SHELTON</v>
          </cell>
          <cell r="K4214" t="str">
            <v>41.9% CITY UTILITY TAX</v>
          </cell>
          <cell r="S4214">
            <v>0</v>
          </cell>
          <cell r="T4214">
            <v>0</v>
          </cell>
          <cell r="U4214">
            <v>0</v>
          </cell>
          <cell r="V4214">
            <v>0</v>
          </cell>
          <cell r="W4214">
            <v>0</v>
          </cell>
          <cell r="X4214">
            <v>0</v>
          </cell>
          <cell r="Y4214">
            <v>0</v>
          </cell>
          <cell r="Z4214">
            <v>24737.34</v>
          </cell>
          <cell r="AA4214">
            <v>0</v>
          </cell>
          <cell r="AB4214">
            <v>0</v>
          </cell>
          <cell r="AC4214">
            <v>0</v>
          </cell>
          <cell r="AD4214">
            <v>0</v>
          </cell>
        </row>
        <row r="4215">
          <cell r="B4215" t="str">
            <v>CITY OF SHELTON-CONTRACTTAXESCITY OF SHELTON UTILITY</v>
          </cell>
          <cell r="J4215" t="str">
            <v>CITY OF SHELTON UTILITY</v>
          </cell>
          <cell r="K4215" t="str">
            <v>CONTRACT UTILITY ONLY</v>
          </cell>
          <cell r="S4215">
            <v>0</v>
          </cell>
          <cell r="T4215">
            <v>0</v>
          </cell>
          <cell r="U4215">
            <v>0</v>
          </cell>
          <cell r="V4215">
            <v>0</v>
          </cell>
          <cell r="W4215">
            <v>0</v>
          </cell>
          <cell r="X4215">
            <v>0</v>
          </cell>
          <cell r="Y4215">
            <v>0</v>
          </cell>
          <cell r="Z4215">
            <v>259.01</v>
          </cell>
          <cell r="AA4215">
            <v>0</v>
          </cell>
          <cell r="AB4215">
            <v>0</v>
          </cell>
          <cell r="AC4215">
            <v>0</v>
          </cell>
          <cell r="AD4215">
            <v>0</v>
          </cell>
        </row>
        <row r="4216">
          <cell r="B4216" t="str">
            <v>CITY OF SHELTON-CONTRACTTAXESSHELTON SALES TAX</v>
          </cell>
          <cell r="J4216" t="str">
            <v>SHELTON SALES TAX</v>
          </cell>
          <cell r="K4216" t="str">
            <v>8.8% Sales Tax</v>
          </cell>
          <cell r="S4216">
            <v>0</v>
          </cell>
          <cell r="T4216">
            <v>0</v>
          </cell>
          <cell r="U4216">
            <v>0</v>
          </cell>
          <cell r="V4216">
            <v>0</v>
          </cell>
          <cell r="W4216">
            <v>0</v>
          </cell>
          <cell r="X4216">
            <v>0</v>
          </cell>
          <cell r="Y4216">
            <v>0</v>
          </cell>
          <cell r="Z4216">
            <v>3.04</v>
          </cell>
          <cell r="AA4216">
            <v>0</v>
          </cell>
          <cell r="AB4216">
            <v>0</v>
          </cell>
          <cell r="AC4216">
            <v>0</v>
          </cell>
          <cell r="AD4216">
            <v>0</v>
          </cell>
        </row>
        <row r="4217">
          <cell r="B4217" t="str">
            <v>CITY OF SHELTON-CONTRACTTAXESSHELTON WA REFUSE</v>
          </cell>
          <cell r="J4217" t="str">
            <v>SHELTON WA REFUSE</v>
          </cell>
          <cell r="K4217" t="str">
            <v>3.6% WA Refuse Tax</v>
          </cell>
          <cell r="S4217">
            <v>0</v>
          </cell>
          <cell r="T4217">
            <v>0</v>
          </cell>
          <cell r="U4217">
            <v>0</v>
          </cell>
          <cell r="V4217">
            <v>0</v>
          </cell>
          <cell r="W4217">
            <v>0</v>
          </cell>
          <cell r="X4217">
            <v>0</v>
          </cell>
          <cell r="Y4217">
            <v>0</v>
          </cell>
          <cell r="Z4217">
            <v>2121.6</v>
          </cell>
          <cell r="AA4217">
            <v>0</v>
          </cell>
          <cell r="AB4217">
            <v>0</v>
          </cell>
          <cell r="AC4217">
            <v>0</v>
          </cell>
          <cell r="AD4217">
            <v>0</v>
          </cell>
        </row>
        <row r="4218">
          <cell r="B4218" t="str">
            <v>CITY OF SHELTON-CONTRACTTAXESCITY OF SHELTON</v>
          </cell>
          <cell r="J4218" t="str">
            <v>CITY OF SHELTON</v>
          </cell>
          <cell r="K4218" t="str">
            <v>41.9% CITY UTILITY TAX</v>
          </cell>
          <cell r="S4218">
            <v>0</v>
          </cell>
          <cell r="T4218">
            <v>0</v>
          </cell>
          <cell r="U4218">
            <v>0</v>
          </cell>
          <cell r="V4218">
            <v>0</v>
          </cell>
          <cell r="W4218">
            <v>0</v>
          </cell>
          <cell r="X4218">
            <v>0</v>
          </cell>
          <cell r="Y4218">
            <v>0</v>
          </cell>
          <cell r="Z4218">
            <v>21681.49</v>
          </cell>
          <cell r="AA4218">
            <v>0</v>
          </cell>
          <cell r="AB4218">
            <v>0</v>
          </cell>
          <cell r="AC4218">
            <v>0</v>
          </cell>
          <cell r="AD4218">
            <v>0</v>
          </cell>
        </row>
        <row r="4219">
          <cell r="B4219" t="str">
            <v>CITY OF SHELTON-CONTRACTTAXESREF</v>
          </cell>
          <cell r="J4219" t="str">
            <v>REF</v>
          </cell>
          <cell r="K4219" t="str">
            <v>3.6% WA Refuse Tax</v>
          </cell>
          <cell r="S4219">
            <v>0</v>
          </cell>
          <cell r="T4219">
            <v>0</v>
          </cell>
          <cell r="U4219">
            <v>0</v>
          </cell>
          <cell r="V4219">
            <v>0</v>
          </cell>
          <cell r="W4219">
            <v>0</v>
          </cell>
          <cell r="X4219">
            <v>0</v>
          </cell>
          <cell r="Y4219">
            <v>0</v>
          </cell>
          <cell r="Z4219">
            <v>0.45</v>
          </cell>
          <cell r="AA4219">
            <v>0</v>
          </cell>
          <cell r="AB4219">
            <v>0</v>
          </cell>
          <cell r="AC4219">
            <v>0</v>
          </cell>
          <cell r="AD4219">
            <v>0</v>
          </cell>
        </row>
        <row r="4220">
          <cell r="B4220" t="str">
            <v>CITY OF SHELTON-CONTRACTTAXESSHELTON SALES TAX</v>
          </cell>
          <cell r="J4220" t="str">
            <v>SHELTON SALES TAX</v>
          </cell>
          <cell r="K4220" t="str">
            <v>8.8% Sales Tax</v>
          </cell>
          <cell r="S4220">
            <v>0</v>
          </cell>
          <cell r="T4220">
            <v>0</v>
          </cell>
          <cell r="U4220">
            <v>0</v>
          </cell>
          <cell r="V4220">
            <v>0</v>
          </cell>
          <cell r="W4220">
            <v>0</v>
          </cell>
          <cell r="X4220">
            <v>0</v>
          </cell>
          <cell r="Y4220">
            <v>0</v>
          </cell>
          <cell r="Z4220">
            <v>11.5</v>
          </cell>
          <cell r="AA4220">
            <v>0</v>
          </cell>
          <cell r="AB4220">
            <v>0</v>
          </cell>
          <cell r="AC4220">
            <v>0</v>
          </cell>
          <cell r="AD4220">
            <v>0</v>
          </cell>
        </row>
        <row r="4221">
          <cell r="B4221" t="str">
            <v>CITY OF SHELTON-CONTRACTTAXESSHELTON WA REFUSE</v>
          </cell>
          <cell r="J4221" t="str">
            <v>SHELTON WA REFUSE</v>
          </cell>
          <cell r="K4221" t="str">
            <v>3.6% WA Refuse Tax</v>
          </cell>
          <cell r="S4221">
            <v>0</v>
          </cell>
          <cell r="T4221">
            <v>0</v>
          </cell>
          <cell r="U4221">
            <v>0</v>
          </cell>
          <cell r="V4221">
            <v>0</v>
          </cell>
          <cell r="W4221">
            <v>0</v>
          </cell>
          <cell r="X4221">
            <v>0</v>
          </cell>
          <cell r="Y4221">
            <v>0</v>
          </cell>
          <cell r="Z4221">
            <v>1749.18</v>
          </cell>
          <cell r="AA4221">
            <v>0</v>
          </cell>
          <cell r="AB4221">
            <v>0</v>
          </cell>
          <cell r="AC4221">
            <v>0</v>
          </cell>
          <cell r="AD4221">
            <v>0</v>
          </cell>
        </row>
        <row r="4222">
          <cell r="B4222" t="str">
            <v>CITY OF SHELTON-CONTRACTTAXESCITY OF SHELTON</v>
          </cell>
          <cell r="J4222" t="str">
            <v>CITY OF SHELTON</v>
          </cell>
          <cell r="K4222" t="str">
            <v>41.9% CITY UTILITY TAX</v>
          </cell>
          <cell r="S4222">
            <v>0</v>
          </cell>
          <cell r="T4222">
            <v>0</v>
          </cell>
          <cell r="U4222">
            <v>0</v>
          </cell>
          <cell r="V4222">
            <v>0</v>
          </cell>
          <cell r="W4222">
            <v>0</v>
          </cell>
          <cell r="X4222">
            <v>0</v>
          </cell>
          <cell r="Y4222">
            <v>0</v>
          </cell>
          <cell r="Z4222">
            <v>16.18</v>
          </cell>
          <cell r="AA4222">
            <v>0</v>
          </cell>
          <cell r="AB4222">
            <v>0</v>
          </cell>
          <cell r="AC4222">
            <v>0</v>
          </cell>
          <cell r="AD4222">
            <v>0</v>
          </cell>
        </row>
        <row r="4223">
          <cell r="B4223" t="str">
            <v>CITY OF SHELTON-CONTRACTTAXESSHELTON WA REFUSE</v>
          </cell>
          <cell r="J4223" t="str">
            <v>SHELTON WA REFUSE</v>
          </cell>
          <cell r="K4223" t="str">
            <v>3.6% WA Refuse Tax</v>
          </cell>
          <cell r="S4223">
            <v>0</v>
          </cell>
          <cell r="T4223">
            <v>0</v>
          </cell>
          <cell r="U4223">
            <v>0</v>
          </cell>
          <cell r="V4223">
            <v>0</v>
          </cell>
          <cell r="W4223">
            <v>0</v>
          </cell>
          <cell r="X4223">
            <v>0</v>
          </cell>
          <cell r="Y4223">
            <v>0</v>
          </cell>
          <cell r="Z4223">
            <v>1.39</v>
          </cell>
          <cell r="AA4223">
            <v>0</v>
          </cell>
          <cell r="AB4223">
            <v>0</v>
          </cell>
          <cell r="AC4223">
            <v>0</v>
          </cell>
          <cell r="AD4223">
            <v>0</v>
          </cell>
        </row>
        <row r="4224">
          <cell r="B4224" t="str">
            <v>CITY of SHELTON-REGULATEDACCOUNTING ADJUSTMENTSFINCHG</v>
          </cell>
          <cell r="J4224" t="str">
            <v>FINCHG</v>
          </cell>
          <cell r="K4224" t="str">
            <v>LATE FEE</v>
          </cell>
          <cell r="S4224">
            <v>0</v>
          </cell>
          <cell r="T4224">
            <v>0</v>
          </cell>
          <cell r="U4224">
            <v>0</v>
          </cell>
          <cell r="V4224">
            <v>0</v>
          </cell>
          <cell r="W4224">
            <v>0</v>
          </cell>
          <cell r="X4224">
            <v>0</v>
          </cell>
          <cell r="Y4224">
            <v>0</v>
          </cell>
          <cell r="Z4224">
            <v>58.76</v>
          </cell>
          <cell r="AA4224">
            <v>0</v>
          </cell>
          <cell r="AB4224">
            <v>0</v>
          </cell>
          <cell r="AC4224">
            <v>0</v>
          </cell>
          <cell r="AD4224">
            <v>0</v>
          </cell>
        </row>
        <row r="4225">
          <cell r="B4225" t="str">
            <v>CITY of SHELTON-REGULATEDACCOUNTING ADJUSTMENTSMM</v>
          </cell>
          <cell r="J4225" t="str">
            <v>MM</v>
          </cell>
          <cell r="K4225" t="str">
            <v>MOVE MONEY</v>
          </cell>
          <cell r="S4225">
            <v>0</v>
          </cell>
          <cell r="T4225">
            <v>0</v>
          </cell>
          <cell r="U4225">
            <v>0</v>
          </cell>
          <cell r="V4225">
            <v>0</v>
          </cell>
          <cell r="W4225">
            <v>0</v>
          </cell>
          <cell r="X4225">
            <v>0</v>
          </cell>
          <cell r="Y4225">
            <v>0</v>
          </cell>
          <cell r="Z4225">
            <v>123.65</v>
          </cell>
          <cell r="AA4225">
            <v>0</v>
          </cell>
          <cell r="AB4225">
            <v>0</v>
          </cell>
          <cell r="AC4225">
            <v>0</v>
          </cell>
          <cell r="AD4225">
            <v>0</v>
          </cell>
        </row>
        <row r="4226">
          <cell r="B4226" t="str">
            <v>CITY of SHELTON-REGULATEDCOMMERCIAL - REARLOADR1.5YDE</v>
          </cell>
          <cell r="J4226" t="str">
            <v>R1.5YDE</v>
          </cell>
          <cell r="K4226" t="str">
            <v>1.5 YD 1X EOW</v>
          </cell>
          <cell r="S4226">
            <v>0</v>
          </cell>
          <cell r="T4226">
            <v>0</v>
          </cell>
          <cell r="U4226">
            <v>0</v>
          </cell>
          <cell r="V4226">
            <v>0</v>
          </cell>
          <cell r="W4226">
            <v>0</v>
          </cell>
          <cell r="X4226">
            <v>0</v>
          </cell>
          <cell r="Y4226">
            <v>0</v>
          </cell>
          <cell r="Z4226">
            <v>40.24</v>
          </cell>
          <cell r="AA4226">
            <v>0</v>
          </cell>
          <cell r="AB4226">
            <v>0</v>
          </cell>
          <cell r="AC4226">
            <v>0</v>
          </cell>
          <cell r="AD4226">
            <v>0</v>
          </cell>
        </row>
        <row r="4227">
          <cell r="B4227" t="str">
            <v>CITY of SHELTON-REGULATEDCOMMERCIAL - REARLOADR1.5YDRENTM</v>
          </cell>
          <cell r="J4227" t="str">
            <v>R1.5YDRENTM</v>
          </cell>
          <cell r="K4227" t="str">
            <v>1.5YD CONTAINER RENT-MTH</v>
          </cell>
          <cell r="S4227">
            <v>0</v>
          </cell>
          <cell r="T4227">
            <v>0</v>
          </cell>
          <cell r="U4227">
            <v>0</v>
          </cell>
          <cell r="V4227">
            <v>0</v>
          </cell>
          <cell r="W4227">
            <v>0</v>
          </cell>
          <cell r="X4227">
            <v>0</v>
          </cell>
          <cell r="Y4227">
            <v>0</v>
          </cell>
          <cell r="Z4227">
            <v>19.079999999999998</v>
          </cell>
          <cell r="AA4227">
            <v>0</v>
          </cell>
          <cell r="AB4227">
            <v>0</v>
          </cell>
          <cell r="AC4227">
            <v>0</v>
          </cell>
          <cell r="AD4227">
            <v>0</v>
          </cell>
        </row>
        <row r="4228">
          <cell r="B4228" t="str">
            <v>CITY of SHELTON-REGULATEDCOMMERCIAL - REARLOADR1.5YDWM</v>
          </cell>
          <cell r="J4228" t="str">
            <v>R1.5YDWM</v>
          </cell>
          <cell r="K4228" t="str">
            <v>1.5 YD 1X WEEKLY</v>
          </cell>
          <cell r="S4228">
            <v>0</v>
          </cell>
          <cell r="T4228">
            <v>0</v>
          </cell>
          <cell r="U4228">
            <v>0</v>
          </cell>
          <cell r="V4228">
            <v>0</v>
          </cell>
          <cell r="W4228">
            <v>0</v>
          </cell>
          <cell r="X4228">
            <v>0</v>
          </cell>
          <cell r="Y4228">
            <v>0</v>
          </cell>
          <cell r="Z4228">
            <v>80.47</v>
          </cell>
          <cell r="AA4228">
            <v>0</v>
          </cell>
          <cell r="AB4228">
            <v>0</v>
          </cell>
          <cell r="AC4228">
            <v>0</v>
          </cell>
          <cell r="AD4228">
            <v>0</v>
          </cell>
        </row>
        <row r="4229">
          <cell r="B4229" t="str">
            <v>CITY of SHELTON-REGULATEDCOMMERCIAL - REARLOADR2YDRENTM</v>
          </cell>
          <cell r="J4229" t="str">
            <v>R2YDRENTM</v>
          </cell>
          <cell r="K4229" t="str">
            <v>2YD CONTAINER RENT-MTHLY</v>
          </cell>
          <cell r="S4229">
            <v>0</v>
          </cell>
          <cell r="T4229">
            <v>0</v>
          </cell>
          <cell r="U4229">
            <v>0</v>
          </cell>
          <cell r="V4229">
            <v>0</v>
          </cell>
          <cell r="W4229">
            <v>0</v>
          </cell>
          <cell r="X4229">
            <v>0</v>
          </cell>
          <cell r="Y4229">
            <v>0</v>
          </cell>
          <cell r="Z4229">
            <v>27.54</v>
          </cell>
          <cell r="AA4229">
            <v>0</v>
          </cell>
          <cell r="AB4229">
            <v>0</v>
          </cell>
          <cell r="AC4229">
            <v>0</v>
          </cell>
          <cell r="AD4229">
            <v>0</v>
          </cell>
        </row>
        <row r="4230">
          <cell r="B4230" t="str">
            <v>CITY of SHELTON-REGULATEDCOMMERCIAL - REARLOADR2YDW</v>
          </cell>
          <cell r="J4230" t="str">
            <v>R2YDW</v>
          </cell>
          <cell r="K4230" t="str">
            <v>2 YD 1X WEEKLY</v>
          </cell>
          <cell r="S4230">
            <v>0</v>
          </cell>
          <cell r="T4230">
            <v>0</v>
          </cell>
          <cell r="U4230">
            <v>0</v>
          </cell>
          <cell r="V4230">
            <v>0</v>
          </cell>
          <cell r="W4230">
            <v>0</v>
          </cell>
          <cell r="X4230">
            <v>0</v>
          </cell>
          <cell r="Y4230">
            <v>0</v>
          </cell>
          <cell r="Z4230">
            <v>215.64</v>
          </cell>
          <cell r="AA4230">
            <v>0</v>
          </cell>
          <cell r="AB4230">
            <v>0</v>
          </cell>
          <cell r="AC4230">
            <v>0</v>
          </cell>
          <cell r="AD4230">
            <v>0</v>
          </cell>
        </row>
        <row r="4231">
          <cell r="B4231" t="str">
            <v>CITY of SHELTON-REGULATEDCOMMERCIAL - REARLOADUNLOCKREF</v>
          </cell>
          <cell r="J4231" t="str">
            <v>UNLOCKREF</v>
          </cell>
          <cell r="K4231" t="str">
            <v>UNLOCK / UNLATCH REFUSE</v>
          </cell>
          <cell r="S4231">
            <v>0</v>
          </cell>
          <cell r="T4231">
            <v>0</v>
          </cell>
          <cell r="U4231">
            <v>0</v>
          </cell>
          <cell r="V4231">
            <v>0</v>
          </cell>
          <cell r="W4231">
            <v>0</v>
          </cell>
          <cell r="X4231">
            <v>0</v>
          </cell>
          <cell r="Y4231">
            <v>0</v>
          </cell>
          <cell r="Z4231">
            <v>10.119999999999999</v>
          </cell>
          <cell r="AA4231">
            <v>0</v>
          </cell>
          <cell r="AB4231">
            <v>0</v>
          </cell>
          <cell r="AC4231">
            <v>0</v>
          </cell>
          <cell r="AD4231">
            <v>0</v>
          </cell>
        </row>
        <row r="4232">
          <cell r="B4232" t="str">
            <v>CITY of SHELTON-REGULATEDCOMMERCIAL - REARLOADCTRIP</v>
          </cell>
          <cell r="J4232" t="str">
            <v>CTRIP</v>
          </cell>
          <cell r="K4232" t="str">
            <v>RETURN TRIP CHARGE - CONT</v>
          </cell>
          <cell r="S4232">
            <v>0</v>
          </cell>
          <cell r="T4232">
            <v>0</v>
          </cell>
          <cell r="U4232">
            <v>0</v>
          </cell>
          <cell r="V4232">
            <v>0</v>
          </cell>
          <cell r="W4232">
            <v>0</v>
          </cell>
          <cell r="X4232">
            <v>0</v>
          </cell>
          <cell r="Y4232">
            <v>0</v>
          </cell>
          <cell r="Z4232">
            <v>25.28</v>
          </cell>
          <cell r="AA4232">
            <v>0</v>
          </cell>
          <cell r="AB4232">
            <v>0</v>
          </cell>
          <cell r="AC4232">
            <v>0</v>
          </cell>
          <cell r="AD4232">
            <v>0</v>
          </cell>
        </row>
        <row r="4233">
          <cell r="B4233" t="str">
            <v>CITY of SHELTON-REGULATEDCOMMERCIAL - REARLOADR1.5YDPU</v>
          </cell>
          <cell r="J4233" t="str">
            <v>R1.5YDPU</v>
          </cell>
          <cell r="K4233" t="str">
            <v>1.5YD CONTAINER PICKUP</v>
          </cell>
          <cell r="S4233">
            <v>0</v>
          </cell>
          <cell r="T4233">
            <v>0</v>
          </cell>
          <cell r="U4233">
            <v>0</v>
          </cell>
          <cell r="V4233">
            <v>0</v>
          </cell>
          <cell r="W4233">
            <v>0</v>
          </cell>
          <cell r="X4233">
            <v>0</v>
          </cell>
          <cell r="Y4233">
            <v>0</v>
          </cell>
          <cell r="Z4233">
            <v>18.84</v>
          </cell>
          <cell r="AA4233">
            <v>0</v>
          </cell>
          <cell r="AB4233">
            <v>0</v>
          </cell>
          <cell r="AC4233">
            <v>0</v>
          </cell>
          <cell r="AD4233">
            <v>0</v>
          </cell>
        </row>
        <row r="4234">
          <cell r="B4234" t="str">
            <v>CITY of SHELTON-REGULATEDPAYMENTSCC-KOL</v>
          </cell>
          <cell r="J4234" t="str">
            <v>CC-KOL</v>
          </cell>
          <cell r="K4234" t="str">
            <v>ONLINE PAYMENT-CC</v>
          </cell>
          <cell r="S4234">
            <v>0</v>
          </cell>
          <cell r="T4234">
            <v>0</v>
          </cell>
          <cell r="U4234">
            <v>0</v>
          </cell>
          <cell r="V4234">
            <v>0</v>
          </cell>
          <cell r="W4234">
            <v>0</v>
          </cell>
          <cell r="X4234">
            <v>0</v>
          </cell>
          <cell r="Y4234">
            <v>0</v>
          </cell>
          <cell r="Z4234">
            <v>-9967.69</v>
          </cell>
          <cell r="AA4234">
            <v>0</v>
          </cell>
          <cell r="AB4234">
            <v>0</v>
          </cell>
          <cell r="AC4234">
            <v>0</v>
          </cell>
          <cell r="AD4234">
            <v>0</v>
          </cell>
        </row>
        <row r="4235">
          <cell r="B4235" t="str">
            <v>CITY of SHELTON-REGULATEDPAYMENTSCCREF-KOL</v>
          </cell>
          <cell r="J4235" t="str">
            <v>CCREF-KOL</v>
          </cell>
          <cell r="K4235" t="str">
            <v>CREDIT CARD REFUND</v>
          </cell>
          <cell r="S4235">
            <v>0</v>
          </cell>
          <cell r="T4235">
            <v>0</v>
          </cell>
          <cell r="U4235">
            <v>0</v>
          </cell>
          <cell r="V4235">
            <v>0</v>
          </cell>
          <cell r="W4235">
            <v>0</v>
          </cell>
          <cell r="X4235">
            <v>0</v>
          </cell>
          <cell r="Y4235">
            <v>0</v>
          </cell>
          <cell r="Z4235">
            <v>390.11</v>
          </cell>
          <cell r="AA4235">
            <v>0</v>
          </cell>
          <cell r="AB4235">
            <v>0</v>
          </cell>
          <cell r="AC4235">
            <v>0</v>
          </cell>
          <cell r="AD4235">
            <v>0</v>
          </cell>
        </row>
        <row r="4236">
          <cell r="B4236" t="str">
            <v>CITY of SHELTON-REGULATEDPAYMENTSPAY</v>
          </cell>
          <cell r="J4236" t="str">
            <v>PAY</v>
          </cell>
          <cell r="K4236" t="str">
            <v>PAYMENT-THANK YOU!</v>
          </cell>
          <cell r="S4236">
            <v>0</v>
          </cell>
          <cell r="T4236">
            <v>0</v>
          </cell>
          <cell r="U4236">
            <v>0</v>
          </cell>
          <cell r="V4236">
            <v>0</v>
          </cell>
          <cell r="W4236">
            <v>0</v>
          </cell>
          <cell r="X4236">
            <v>0</v>
          </cell>
          <cell r="Y4236">
            <v>0</v>
          </cell>
          <cell r="Z4236">
            <v>-13297.2</v>
          </cell>
          <cell r="AA4236">
            <v>0</v>
          </cell>
          <cell r="AB4236">
            <v>0</v>
          </cell>
          <cell r="AC4236">
            <v>0</v>
          </cell>
          <cell r="AD4236">
            <v>0</v>
          </cell>
        </row>
        <row r="4237">
          <cell r="B4237" t="str">
            <v>CITY of SHELTON-REGULATEDPAYMENTSPAY-KOL</v>
          </cell>
          <cell r="J4237" t="str">
            <v>PAY-KOL</v>
          </cell>
          <cell r="K4237" t="str">
            <v>PAYMENT-THANK YOU - OL</v>
          </cell>
          <cell r="S4237">
            <v>0</v>
          </cell>
          <cell r="T4237">
            <v>0</v>
          </cell>
          <cell r="U4237">
            <v>0</v>
          </cell>
          <cell r="V4237">
            <v>0</v>
          </cell>
          <cell r="W4237">
            <v>0</v>
          </cell>
          <cell r="X4237">
            <v>0</v>
          </cell>
          <cell r="Y4237">
            <v>0</v>
          </cell>
          <cell r="Z4237">
            <v>-1537.24</v>
          </cell>
          <cell r="AA4237">
            <v>0</v>
          </cell>
          <cell r="AB4237">
            <v>0</v>
          </cell>
          <cell r="AC4237">
            <v>0</v>
          </cell>
          <cell r="AD4237">
            <v>0</v>
          </cell>
        </row>
        <row r="4238">
          <cell r="B4238" t="str">
            <v>CITY of SHELTON-REGULATEDPAYMENTSPAY-NATL</v>
          </cell>
          <cell r="J4238" t="str">
            <v>PAY-NATL</v>
          </cell>
          <cell r="K4238" t="str">
            <v>PAYMENT THANK YOU</v>
          </cell>
          <cell r="S4238">
            <v>0</v>
          </cell>
          <cell r="T4238">
            <v>0</v>
          </cell>
          <cell r="U4238">
            <v>0</v>
          </cell>
          <cell r="V4238">
            <v>0</v>
          </cell>
          <cell r="W4238">
            <v>0</v>
          </cell>
          <cell r="X4238">
            <v>0</v>
          </cell>
          <cell r="Y4238">
            <v>0</v>
          </cell>
          <cell r="Z4238">
            <v>-3156.55</v>
          </cell>
          <cell r="AA4238">
            <v>0</v>
          </cell>
          <cell r="AB4238">
            <v>0</v>
          </cell>
          <cell r="AC4238">
            <v>0</v>
          </cell>
          <cell r="AD4238">
            <v>0</v>
          </cell>
        </row>
        <row r="4239">
          <cell r="B4239" t="str">
            <v>CITY of SHELTON-REGULATEDPAYMENTSPAYL</v>
          </cell>
          <cell r="J4239" t="str">
            <v>PAYL</v>
          </cell>
          <cell r="K4239" t="str">
            <v>PAYMENT-THANK YOU!</v>
          </cell>
          <cell r="S4239">
            <v>0</v>
          </cell>
          <cell r="T4239">
            <v>0</v>
          </cell>
          <cell r="U4239">
            <v>0</v>
          </cell>
          <cell r="V4239">
            <v>0</v>
          </cell>
          <cell r="W4239">
            <v>0</v>
          </cell>
          <cell r="X4239">
            <v>0</v>
          </cell>
          <cell r="Y4239">
            <v>0</v>
          </cell>
          <cell r="Z4239">
            <v>-5158.1099999999997</v>
          </cell>
          <cell r="AA4239">
            <v>0</v>
          </cell>
          <cell r="AB4239">
            <v>0</v>
          </cell>
          <cell r="AC4239">
            <v>0</v>
          </cell>
          <cell r="AD4239">
            <v>0</v>
          </cell>
        </row>
        <row r="4240">
          <cell r="B4240" t="str">
            <v>CITY of SHELTON-REGULATEDPAYMENTSPAYUSBL</v>
          </cell>
          <cell r="J4240" t="str">
            <v>PAYUSBL</v>
          </cell>
          <cell r="K4240" t="str">
            <v>PAYMENT THANK YOU</v>
          </cell>
          <cell r="S4240">
            <v>0</v>
          </cell>
          <cell r="T4240">
            <v>0</v>
          </cell>
          <cell r="U4240">
            <v>0</v>
          </cell>
          <cell r="V4240">
            <v>0</v>
          </cell>
          <cell r="W4240">
            <v>0</v>
          </cell>
          <cell r="X4240">
            <v>0</v>
          </cell>
          <cell r="Y4240">
            <v>0</v>
          </cell>
          <cell r="Z4240">
            <v>-2175.48</v>
          </cell>
          <cell r="AA4240">
            <v>0</v>
          </cell>
          <cell r="AB4240">
            <v>0</v>
          </cell>
          <cell r="AC4240">
            <v>0</v>
          </cell>
          <cell r="AD4240">
            <v>0</v>
          </cell>
        </row>
        <row r="4241">
          <cell r="B4241" t="str">
            <v>CITY of SHELTON-REGULATEDROLLOFFROLID</v>
          </cell>
          <cell r="J4241" t="str">
            <v>ROLID</v>
          </cell>
          <cell r="K4241" t="str">
            <v>ROLL OFF-LID</v>
          </cell>
          <cell r="S4241">
            <v>0</v>
          </cell>
          <cell r="T4241">
            <v>0</v>
          </cell>
          <cell r="U4241">
            <v>0</v>
          </cell>
          <cell r="V4241">
            <v>0</v>
          </cell>
          <cell r="W4241">
            <v>0</v>
          </cell>
          <cell r="X4241">
            <v>0</v>
          </cell>
          <cell r="Y4241">
            <v>0</v>
          </cell>
          <cell r="Z4241">
            <v>131.04</v>
          </cell>
          <cell r="AA4241">
            <v>0</v>
          </cell>
          <cell r="AB4241">
            <v>0</v>
          </cell>
          <cell r="AC4241">
            <v>0</v>
          </cell>
          <cell r="AD4241">
            <v>0</v>
          </cell>
        </row>
        <row r="4242">
          <cell r="B4242" t="str">
            <v>CITY of SHELTON-REGULATEDROLLOFFRORENT20D</v>
          </cell>
          <cell r="J4242" t="str">
            <v>RORENT20D</v>
          </cell>
          <cell r="K4242" t="str">
            <v>20YD ROLL OFF-DAILY RENT</v>
          </cell>
          <cell r="S4242">
            <v>0</v>
          </cell>
          <cell r="T4242">
            <v>0</v>
          </cell>
          <cell r="U4242">
            <v>0</v>
          </cell>
          <cell r="V4242">
            <v>0</v>
          </cell>
          <cell r="W4242">
            <v>0</v>
          </cell>
          <cell r="X4242">
            <v>0</v>
          </cell>
          <cell r="Y4242">
            <v>0</v>
          </cell>
          <cell r="Z4242">
            <v>1069.78</v>
          </cell>
          <cell r="AA4242">
            <v>0</v>
          </cell>
          <cell r="AB4242">
            <v>0</v>
          </cell>
          <cell r="AC4242">
            <v>0</v>
          </cell>
          <cell r="AD4242">
            <v>0</v>
          </cell>
        </row>
        <row r="4243">
          <cell r="B4243" t="str">
            <v>CITY of SHELTON-REGULATEDROLLOFFRORENT20M</v>
          </cell>
          <cell r="J4243" t="str">
            <v>RORENT20M</v>
          </cell>
          <cell r="K4243" t="str">
            <v>20YD ROLL OFF-MNTHLY RENT</v>
          </cell>
          <cell r="S4243">
            <v>0</v>
          </cell>
          <cell r="T4243">
            <v>0</v>
          </cell>
          <cell r="U4243">
            <v>0</v>
          </cell>
          <cell r="V4243">
            <v>0</v>
          </cell>
          <cell r="W4243">
            <v>0</v>
          </cell>
          <cell r="X4243">
            <v>0</v>
          </cell>
          <cell r="Y4243">
            <v>0</v>
          </cell>
          <cell r="Z4243">
            <v>584.88</v>
          </cell>
          <cell r="AA4243">
            <v>0</v>
          </cell>
          <cell r="AB4243">
            <v>0</v>
          </cell>
          <cell r="AC4243">
            <v>0</v>
          </cell>
          <cell r="AD4243">
            <v>0</v>
          </cell>
        </row>
        <row r="4244">
          <cell r="B4244" t="str">
            <v>CITY of SHELTON-REGULATEDROLLOFFRORENT40D</v>
          </cell>
          <cell r="J4244" t="str">
            <v>RORENT40D</v>
          </cell>
          <cell r="K4244" t="str">
            <v>40YD ROLL OFF-DAILY RENT</v>
          </cell>
          <cell r="S4244">
            <v>0</v>
          </cell>
          <cell r="T4244">
            <v>0</v>
          </cell>
          <cell r="U4244">
            <v>0</v>
          </cell>
          <cell r="V4244">
            <v>0</v>
          </cell>
          <cell r="W4244">
            <v>0</v>
          </cell>
          <cell r="X4244">
            <v>0</v>
          </cell>
          <cell r="Y4244">
            <v>0</v>
          </cell>
          <cell r="Z4244">
            <v>1144.6600000000001</v>
          </cell>
          <cell r="AA4244">
            <v>0</v>
          </cell>
          <cell r="AB4244">
            <v>0</v>
          </cell>
          <cell r="AC4244">
            <v>0</v>
          </cell>
          <cell r="AD4244">
            <v>0</v>
          </cell>
        </row>
        <row r="4245">
          <cell r="B4245" t="str">
            <v>CITY of SHELTON-REGULATEDROLLOFFRORENT40M</v>
          </cell>
          <cell r="J4245" t="str">
            <v>RORENT40M</v>
          </cell>
          <cell r="K4245" t="str">
            <v>40YD ROLL OFF-MNTHLY RENT</v>
          </cell>
          <cell r="S4245">
            <v>0</v>
          </cell>
          <cell r="T4245">
            <v>0</v>
          </cell>
          <cell r="U4245">
            <v>0</v>
          </cell>
          <cell r="V4245">
            <v>0</v>
          </cell>
          <cell r="W4245">
            <v>0</v>
          </cell>
          <cell r="X4245">
            <v>0</v>
          </cell>
          <cell r="Y4245">
            <v>0</v>
          </cell>
          <cell r="Z4245">
            <v>331.48</v>
          </cell>
          <cell r="AA4245">
            <v>0</v>
          </cell>
          <cell r="AB4245">
            <v>0</v>
          </cell>
          <cell r="AC4245">
            <v>0</v>
          </cell>
          <cell r="AD4245">
            <v>0</v>
          </cell>
        </row>
        <row r="4246">
          <cell r="B4246" t="str">
            <v>CITY of SHELTON-REGULATEDROLLOFFCPHAUL20</v>
          </cell>
          <cell r="J4246" t="str">
            <v>CPHAUL20</v>
          </cell>
          <cell r="K4246" t="str">
            <v>20YD COMPACTOR-HAUL</v>
          </cell>
          <cell r="S4246">
            <v>0</v>
          </cell>
          <cell r="T4246">
            <v>0</v>
          </cell>
          <cell r="U4246">
            <v>0</v>
          </cell>
          <cell r="V4246">
            <v>0</v>
          </cell>
          <cell r="W4246">
            <v>0</v>
          </cell>
          <cell r="X4246">
            <v>0</v>
          </cell>
          <cell r="Y4246">
            <v>0</v>
          </cell>
          <cell r="Z4246">
            <v>1544.54</v>
          </cell>
          <cell r="AA4246">
            <v>0</v>
          </cell>
          <cell r="AB4246">
            <v>0</v>
          </cell>
          <cell r="AC4246">
            <v>0</v>
          </cell>
          <cell r="AD4246">
            <v>0</v>
          </cell>
        </row>
        <row r="4247">
          <cell r="B4247" t="str">
            <v>CITY of SHELTON-REGULATEDROLLOFFCPHAUL35</v>
          </cell>
          <cell r="J4247" t="str">
            <v>CPHAUL35</v>
          </cell>
          <cell r="K4247" t="str">
            <v>35YD COMPACTOR-HAUL</v>
          </cell>
          <cell r="S4247">
            <v>0</v>
          </cell>
          <cell r="T4247">
            <v>0</v>
          </cell>
          <cell r="U4247">
            <v>0</v>
          </cell>
          <cell r="V4247">
            <v>0</v>
          </cell>
          <cell r="W4247">
            <v>0</v>
          </cell>
          <cell r="X4247">
            <v>0</v>
          </cell>
          <cell r="Y4247">
            <v>0</v>
          </cell>
          <cell r="Z4247">
            <v>448.18</v>
          </cell>
          <cell r="AA4247">
            <v>0</v>
          </cell>
          <cell r="AB4247">
            <v>0</v>
          </cell>
          <cell r="AC4247">
            <v>0</v>
          </cell>
          <cell r="AD4247">
            <v>0</v>
          </cell>
        </row>
        <row r="4248">
          <cell r="B4248" t="str">
            <v>CITY of SHELTON-REGULATEDROLLOFFDISPMC-TON</v>
          </cell>
          <cell r="J4248" t="str">
            <v>DISPMC-TON</v>
          </cell>
          <cell r="K4248" t="str">
            <v>MC LANDFILL PER TON</v>
          </cell>
          <cell r="S4248">
            <v>0</v>
          </cell>
          <cell r="T4248">
            <v>0</v>
          </cell>
          <cell r="U4248">
            <v>0</v>
          </cell>
          <cell r="V4248">
            <v>0</v>
          </cell>
          <cell r="W4248">
            <v>0</v>
          </cell>
          <cell r="X4248">
            <v>0</v>
          </cell>
          <cell r="Y4248">
            <v>0</v>
          </cell>
          <cell r="Z4248">
            <v>19894.599999999999</v>
          </cell>
          <cell r="AA4248">
            <v>0</v>
          </cell>
          <cell r="AB4248">
            <v>0</v>
          </cell>
          <cell r="AC4248">
            <v>0</v>
          </cell>
          <cell r="AD4248">
            <v>0</v>
          </cell>
        </row>
        <row r="4249">
          <cell r="B4249" t="str">
            <v>CITY of SHELTON-REGULATEDROLLOFFDISPMCMISC</v>
          </cell>
          <cell r="J4249" t="str">
            <v>DISPMCMISC</v>
          </cell>
          <cell r="K4249" t="str">
            <v>DISPOSAL MISCELLANOUS</v>
          </cell>
          <cell r="S4249">
            <v>0</v>
          </cell>
          <cell r="T4249">
            <v>0</v>
          </cell>
          <cell r="U4249">
            <v>0</v>
          </cell>
          <cell r="V4249">
            <v>0</v>
          </cell>
          <cell r="W4249">
            <v>0</v>
          </cell>
          <cell r="X4249">
            <v>0</v>
          </cell>
          <cell r="Y4249">
            <v>0</v>
          </cell>
          <cell r="Z4249">
            <v>83.52</v>
          </cell>
          <cell r="AA4249">
            <v>0</v>
          </cell>
          <cell r="AB4249">
            <v>0</v>
          </cell>
          <cell r="AC4249">
            <v>0</v>
          </cell>
          <cell r="AD4249">
            <v>0</v>
          </cell>
        </row>
        <row r="4250">
          <cell r="B4250" t="str">
            <v>CITY of SHELTON-REGULATEDROLLOFFRODEL</v>
          </cell>
          <cell r="J4250" t="str">
            <v>RODEL</v>
          </cell>
          <cell r="K4250" t="str">
            <v>ROLL OFF-DELIVERY</v>
          </cell>
          <cell r="S4250">
            <v>0</v>
          </cell>
          <cell r="T4250">
            <v>0</v>
          </cell>
          <cell r="U4250">
            <v>0</v>
          </cell>
          <cell r="V4250">
            <v>0</v>
          </cell>
          <cell r="W4250">
            <v>0</v>
          </cell>
          <cell r="X4250">
            <v>0</v>
          </cell>
          <cell r="Y4250">
            <v>0</v>
          </cell>
          <cell r="Z4250">
            <v>1013.48</v>
          </cell>
          <cell r="AA4250">
            <v>0</v>
          </cell>
          <cell r="AB4250">
            <v>0</v>
          </cell>
          <cell r="AC4250">
            <v>0</v>
          </cell>
          <cell r="AD4250">
            <v>0</v>
          </cell>
        </row>
        <row r="4251">
          <cell r="B4251" t="str">
            <v>CITY of SHELTON-REGULATEDROLLOFFROHAUL10</v>
          </cell>
          <cell r="J4251" t="str">
            <v>ROHAUL10</v>
          </cell>
          <cell r="K4251" t="str">
            <v>10YD ROLL OFF HAUL</v>
          </cell>
          <cell r="S4251">
            <v>0</v>
          </cell>
          <cell r="T4251">
            <v>0</v>
          </cell>
          <cell r="U4251">
            <v>0</v>
          </cell>
          <cell r="V4251">
            <v>0</v>
          </cell>
          <cell r="W4251">
            <v>0</v>
          </cell>
          <cell r="X4251">
            <v>0</v>
          </cell>
          <cell r="Y4251">
            <v>0</v>
          </cell>
          <cell r="Z4251">
            <v>251.79</v>
          </cell>
          <cell r="AA4251">
            <v>0</v>
          </cell>
          <cell r="AB4251">
            <v>0</v>
          </cell>
          <cell r="AC4251">
            <v>0</v>
          </cell>
          <cell r="AD4251">
            <v>0</v>
          </cell>
        </row>
        <row r="4252">
          <cell r="B4252" t="str">
            <v>CITY of SHELTON-REGULATEDROLLOFFROHAUL10T</v>
          </cell>
          <cell r="J4252" t="str">
            <v>ROHAUL10T</v>
          </cell>
          <cell r="K4252" t="str">
            <v>ROHAUL10T</v>
          </cell>
          <cell r="S4252">
            <v>0</v>
          </cell>
          <cell r="T4252">
            <v>0</v>
          </cell>
          <cell r="U4252">
            <v>0</v>
          </cell>
          <cell r="V4252">
            <v>0</v>
          </cell>
          <cell r="W4252">
            <v>0</v>
          </cell>
          <cell r="X4252">
            <v>0</v>
          </cell>
          <cell r="Y4252">
            <v>0</v>
          </cell>
          <cell r="Z4252">
            <v>83.93</v>
          </cell>
          <cell r="AA4252">
            <v>0</v>
          </cell>
          <cell r="AB4252">
            <v>0</v>
          </cell>
          <cell r="AC4252">
            <v>0</v>
          </cell>
          <cell r="AD4252">
            <v>0</v>
          </cell>
        </row>
        <row r="4253">
          <cell r="B4253" t="str">
            <v>CITY of SHELTON-REGULATEDROLLOFFROHAUL20</v>
          </cell>
          <cell r="J4253" t="str">
            <v>ROHAUL20</v>
          </cell>
          <cell r="K4253" t="str">
            <v>20YD ROLL OFF-HAUL</v>
          </cell>
          <cell r="S4253">
            <v>0</v>
          </cell>
          <cell r="T4253">
            <v>0</v>
          </cell>
          <cell r="U4253">
            <v>0</v>
          </cell>
          <cell r="V4253">
            <v>0</v>
          </cell>
          <cell r="W4253">
            <v>0</v>
          </cell>
          <cell r="X4253">
            <v>0</v>
          </cell>
          <cell r="Y4253">
            <v>0</v>
          </cell>
          <cell r="Z4253">
            <v>2437</v>
          </cell>
          <cell r="AA4253">
            <v>0</v>
          </cell>
          <cell r="AB4253">
            <v>0</v>
          </cell>
          <cell r="AC4253">
            <v>0</v>
          </cell>
          <cell r="AD4253">
            <v>0</v>
          </cell>
        </row>
        <row r="4254">
          <cell r="B4254" t="str">
            <v>CITY of SHELTON-REGULATEDROLLOFFROHAUL20T</v>
          </cell>
          <cell r="J4254" t="str">
            <v>ROHAUL20T</v>
          </cell>
          <cell r="K4254" t="str">
            <v>20YD ROLL OFF TEMP HAUL</v>
          </cell>
          <cell r="S4254">
            <v>0</v>
          </cell>
          <cell r="T4254">
            <v>0</v>
          </cell>
          <cell r="U4254">
            <v>0</v>
          </cell>
          <cell r="V4254">
            <v>0</v>
          </cell>
          <cell r="W4254">
            <v>0</v>
          </cell>
          <cell r="X4254">
            <v>0</v>
          </cell>
          <cell r="Y4254">
            <v>0</v>
          </cell>
          <cell r="Z4254">
            <v>682.36</v>
          </cell>
          <cell r="AA4254">
            <v>0</v>
          </cell>
          <cell r="AB4254">
            <v>0</v>
          </cell>
          <cell r="AC4254">
            <v>0</v>
          </cell>
          <cell r="AD4254">
            <v>0</v>
          </cell>
        </row>
        <row r="4255">
          <cell r="B4255" t="str">
            <v>CITY of SHELTON-REGULATEDROLLOFFROHAUL40</v>
          </cell>
          <cell r="J4255" t="str">
            <v>ROHAUL40</v>
          </cell>
          <cell r="K4255" t="str">
            <v>40YD ROLL OFF-HAUL</v>
          </cell>
          <cell r="S4255">
            <v>0</v>
          </cell>
          <cell r="T4255">
            <v>0</v>
          </cell>
          <cell r="U4255">
            <v>0</v>
          </cell>
          <cell r="V4255">
            <v>0</v>
          </cell>
          <cell r="W4255">
            <v>0</v>
          </cell>
          <cell r="X4255">
            <v>0</v>
          </cell>
          <cell r="Y4255">
            <v>0</v>
          </cell>
          <cell r="Z4255">
            <v>2154.62</v>
          </cell>
          <cell r="AA4255">
            <v>0</v>
          </cell>
          <cell r="AB4255">
            <v>0</v>
          </cell>
          <cell r="AC4255">
            <v>0</v>
          </cell>
          <cell r="AD4255">
            <v>0</v>
          </cell>
        </row>
        <row r="4256">
          <cell r="B4256" t="str">
            <v>CITY of SHELTON-REGULATEDROLLOFFROHAUL40T</v>
          </cell>
          <cell r="J4256" t="str">
            <v>ROHAUL40T</v>
          </cell>
          <cell r="K4256" t="str">
            <v>40YD ROLL OFF TEMP HAUL</v>
          </cell>
          <cell r="S4256">
            <v>0</v>
          </cell>
          <cell r="T4256">
            <v>0</v>
          </cell>
          <cell r="U4256">
            <v>0</v>
          </cell>
          <cell r="V4256">
            <v>0</v>
          </cell>
          <cell r="W4256">
            <v>0</v>
          </cell>
          <cell r="X4256">
            <v>0</v>
          </cell>
          <cell r="Y4256">
            <v>0</v>
          </cell>
          <cell r="Z4256">
            <v>1160.18</v>
          </cell>
          <cell r="AA4256">
            <v>0</v>
          </cell>
          <cell r="AB4256">
            <v>0</v>
          </cell>
          <cell r="AC4256">
            <v>0</v>
          </cell>
          <cell r="AD4256">
            <v>0</v>
          </cell>
        </row>
        <row r="4257">
          <cell r="B4257" t="str">
            <v>CITY of SHELTON-REGULATEDROLLOFFROLID</v>
          </cell>
          <cell r="J4257" t="str">
            <v>ROLID</v>
          </cell>
          <cell r="K4257" t="str">
            <v>ROLL OFF-LID</v>
          </cell>
          <cell r="S4257">
            <v>0</v>
          </cell>
          <cell r="T4257">
            <v>0</v>
          </cell>
          <cell r="U4257">
            <v>0</v>
          </cell>
          <cell r="V4257">
            <v>0</v>
          </cell>
          <cell r="W4257">
            <v>0</v>
          </cell>
          <cell r="X4257">
            <v>0</v>
          </cell>
          <cell r="Y4257">
            <v>0</v>
          </cell>
          <cell r="Z4257">
            <v>10.29</v>
          </cell>
          <cell r="AA4257">
            <v>0</v>
          </cell>
          <cell r="AB4257">
            <v>0</v>
          </cell>
          <cell r="AC4257">
            <v>0</v>
          </cell>
          <cell r="AD4257">
            <v>0</v>
          </cell>
        </row>
        <row r="4258">
          <cell r="B4258" t="str">
            <v>CITY of SHELTON-REGULATEDROLLOFFRORENT10D</v>
          </cell>
          <cell r="J4258" t="str">
            <v>RORENT10D</v>
          </cell>
          <cell r="K4258" t="str">
            <v>10YD ROLL OFF DAILY RENT</v>
          </cell>
          <cell r="S4258">
            <v>0</v>
          </cell>
          <cell r="T4258">
            <v>0</v>
          </cell>
          <cell r="U4258">
            <v>0</v>
          </cell>
          <cell r="V4258">
            <v>0</v>
          </cell>
          <cell r="W4258">
            <v>0</v>
          </cell>
          <cell r="X4258">
            <v>0</v>
          </cell>
          <cell r="Y4258">
            <v>0</v>
          </cell>
          <cell r="Z4258">
            <v>46.5</v>
          </cell>
          <cell r="AA4258">
            <v>0</v>
          </cell>
          <cell r="AB4258">
            <v>0</v>
          </cell>
          <cell r="AC4258">
            <v>0</v>
          </cell>
          <cell r="AD4258">
            <v>0</v>
          </cell>
        </row>
        <row r="4259">
          <cell r="B4259" t="str">
            <v>CITY of SHELTON-REGULATEDROLLOFFRORENT10M</v>
          </cell>
          <cell r="J4259" t="str">
            <v>RORENT10M</v>
          </cell>
          <cell r="K4259" t="str">
            <v>10YD ROLL OFF MTHLY RENT</v>
          </cell>
          <cell r="S4259">
            <v>0</v>
          </cell>
          <cell r="T4259">
            <v>0</v>
          </cell>
          <cell r="U4259">
            <v>0</v>
          </cell>
          <cell r="V4259">
            <v>0</v>
          </cell>
          <cell r="W4259">
            <v>0</v>
          </cell>
          <cell r="X4259">
            <v>0</v>
          </cell>
          <cell r="Y4259">
            <v>0</v>
          </cell>
          <cell r="Z4259">
            <v>58.8</v>
          </cell>
          <cell r="AA4259">
            <v>0</v>
          </cell>
          <cell r="AB4259">
            <v>0</v>
          </cell>
          <cell r="AC4259">
            <v>0</v>
          </cell>
          <cell r="AD4259">
            <v>0</v>
          </cell>
        </row>
        <row r="4260">
          <cell r="B4260" t="str">
            <v>CITY of SHELTON-REGULATEDROLLOFFRORENT20D</v>
          </cell>
          <cell r="J4260" t="str">
            <v>RORENT20D</v>
          </cell>
          <cell r="K4260" t="str">
            <v>20YD ROLL OFF-DAILY RENT</v>
          </cell>
          <cell r="S4260">
            <v>0</v>
          </cell>
          <cell r="T4260">
            <v>0</v>
          </cell>
          <cell r="U4260">
            <v>0</v>
          </cell>
          <cell r="V4260">
            <v>0</v>
          </cell>
          <cell r="W4260">
            <v>0</v>
          </cell>
          <cell r="X4260">
            <v>0</v>
          </cell>
          <cell r="Y4260">
            <v>0</v>
          </cell>
          <cell r="Z4260">
            <v>372.62</v>
          </cell>
          <cell r="AA4260">
            <v>0</v>
          </cell>
          <cell r="AB4260">
            <v>0</v>
          </cell>
          <cell r="AC4260">
            <v>0</v>
          </cell>
          <cell r="AD4260">
            <v>0</v>
          </cell>
        </row>
        <row r="4261">
          <cell r="B4261" t="str">
            <v>CITY of SHELTON-REGULATEDROLLOFFRORENT40D</v>
          </cell>
          <cell r="J4261" t="str">
            <v>RORENT40D</v>
          </cell>
          <cell r="K4261" t="str">
            <v>40YD ROLL OFF-DAILY RENT</v>
          </cell>
          <cell r="S4261">
            <v>0</v>
          </cell>
          <cell r="T4261">
            <v>0</v>
          </cell>
          <cell r="U4261">
            <v>0</v>
          </cell>
          <cell r="V4261">
            <v>0</v>
          </cell>
          <cell r="W4261">
            <v>0</v>
          </cell>
          <cell r="X4261">
            <v>0</v>
          </cell>
          <cell r="Y4261">
            <v>0</v>
          </cell>
          <cell r="Z4261">
            <v>217.58</v>
          </cell>
          <cell r="AA4261">
            <v>0</v>
          </cell>
          <cell r="AB4261">
            <v>0</v>
          </cell>
          <cell r="AC4261">
            <v>0</v>
          </cell>
          <cell r="AD4261">
            <v>0</v>
          </cell>
        </row>
        <row r="4262">
          <cell r="B4262" t="str">
            <v>CITY of SHELTON-REGULATEDROLLOFFSP</v>
          </cell>
          <cell r="J4262" t="str">
            <v>SP</v>
          </cell>
          <cell r="K4262" t="str">
            <v>SPECIAL PICKUP</v>
          </cell>
          <cell r="S4262">
            <v>0</v>
          </cell>
          <cell r="T4262">
            <v>0</v>
          </cell>
          <cell r="U4262">
            <v>0</v>
          </cell>
          <cell r="V4262">
            <v>0</v>
          </cell>
          <cell r="W4262">
            <v>0</v>
          </cell>
          <cell r="X4262">
            <v>0</v>
          </cell>
          <cell r="Y4262">
            <v>0</v>
          </cell>
          <cell r="Z4262">
            <v>151.68</v>
          </cell>
          <cell r="AA4262">
            <v>0</v>
          </cell>
          <cell r="AB4262">
            <v>0</v>
          </cell>
          <cell r="AC4262">
            <v>0</v>
          </cell>
          <cell r="AD4262">
            <v>0</v>
          </cell>
        </row>
        <row r="4263">
          <cell r="B4263" t="str">
            <v>CITY of SHELTON-REGULATEDSURCFUEL-COM MASON</v>
          </cell>
          <cell r="J4263" t="str">
            <v>FUEL-COM MASON</v>
          </cell>
          <cell r="K4263" t="str">
            <v>FUEL &amp; MATERIAL SURCHARGE</v>
          </cell>
          <cell r="S4263">
            <v>0</v>
          </cell>
          <cell r="T4263">
            <v>0</v>
          </cell>
          <cell r="U4263">
            <v>0</v>
          </cell>
          <cell r="V4263">
            <v>0</v>
          </cell>
          <cell r="W4263">
            <v>0</v>
          </cell>
          <cell r="X4263">
            <v>0</v>
          </cell>
          <cell r="Y4263">
            <v>0</v>
          </cell>
          <cell r="Z4263">
            <v>0</v>
          </cell>
          <cell r="AA4263">
            <v>0</v>
          </cell>
          <cell r="AB4263">
            <v>0</v>
          </cell>
          <cell r="AC4263">
            <v>0</v>
          </cell>
          <cell r="AD4263">
            <v>0</v>
          </cell>
        </row>
        <row r="4264">
          <cell r="B4264" t="str">
            <v>CITY of SHELTON-REGULATEDSURCFUEL-COM MASON</v>
          </cell>
          <cell r="J4264" t="str">
            <v>FUEL-COM MASON</v>
          </cell>
          <cell r="K4264" t="str">
            <v>FUEL &amp; MATERIAL SURCHARGE</v>
          </cell>
          <cell r="S4264">
            <v>0</v>
          </cell>
          <cell r="T4264">
            <v>0</v>
          </cell>
          <cell r="U4264">
            <v>0</v>
          </cell>
          <cell r="V4264">
            <v>0</v>
          </cell>
          <cell r="W4264">
            <v>0</v>
          </cell>
          <cell r="X4264">
            <v>0</v>
          </cell>
          <cell r="Y4264">
            <v>0</v>
          </cell>
          <cell r="Z4264">
            <v>0</v>
          </cell>
          <cell r="AA4264">
            <v>0</v>
          </cell>
          <cell r="AB4264">
            <v>0</v>
          </cell>
          <cell r="AC4264">
            <v>0</v>
          </cell>
          <cell r="AD4264">
            <v>0</v>
          </cell>
        </row>
        <row r="4265">
          <cell r="B4265" t="str">
            <v>CITY of SHELTON-REGULATEDSURCFUEL-RO MASON</v>
          </cell>
          <cell r="J4265" t="str">
            <v>FUEL-RO MASON</v>
          </cell>
          <cell r="K4265" t="str">
            <v>FUEL &amp; MATERIAL SURCHARGE</v>
          </cell>
          <cell r="S4265">
            <v>0</v>
          </cell>
          <cell r="T4265">
            <v>0</v>
          </cell>
          <cell r="U4265">
            <v>0</v>
          </cell>
          <cell r="V4265">
            <v>0</v>
          </cell>
          <cell r="W4265">
            <v>0</v>
          </cell>
          <cell r="X4265">
            <v>0</v>
          </cell>
          <cell r="Y4265">
            <v>0</v>
          </cell>
          <cell r="Z4265">
            <v>0</v>
          </cell>
          <cell r="AA4265">
            <v>0</v>
          </cell>
          <cell r="AB4265">
            <v>0</v>
          </cell>
          <cell r="AC4265">
            <v>0</v>
          </cell>
          <cell r="AD4265">
            <v>0</v>
          </cell>
        </row>
        <row r="4266">
          <cell r="B4266" t="str">
            <v>CITY of SHELTON-REGULATEDTAXESSHELTON SALES TAX</v>
          </cell>
          <cell r="J4266" t="str">
            <v>SHELTON SALES TAX</v>
          </cell>
          <cell r="K4266" t="str">
            <v>8.8% Sales Tax</v>
          </cell>
          <cell r="S4266">
            <v>0</v>
          </cell>
          <cell r="T4266">
            <v>0</v>
          </cell>
          <cell r="U4266">
            <v>0</v>
          </cell>
          <cell r="V4266">
            <v>0</v>
          </cell>
          <cell r="W4266">
            <v>0</v>
          </cell>
          <cell r="X4266">
            <v>0</v>
          </cell>
          <cell r="Y4266">
            <v>0</v>
          </cell>
          <cell r="Z4266">
            <v>0.84</v>
          </cell>
          <cell r="AA4266">
            <v>0</v>
          </cell>
          <cell r="AB4266">
            <v>0</v>
          </cell>
          <cell r="AC4266">
            <v>0</v>
          </cell>
          <cell r="AD4266">
            <v>0</v>
          </cell>
        </row>
        <row r="4267">
          <cell r="B4267" t="str">
            <v>CITY of SHELTON-REGULATEDTAXESSHELTON UNREG REFUSE</v>
          </cell>
          <cell r="J4267" t="str">
            <v>SHELTON UNREG REFUSE</v>
          </cell>
          <cell r="K4267" t="str">
            <v>3.6% WA STATE REFUSE TAX</v>
          </cell>
          <cell r="S4267">
            <v>0</v>
          </cell>
          <cell r="T4267">
            <v>0</v>
          </cell>
          <cell r="U4267">
            <v>0</v>
          </cell>
          <cell r="V4267">
            <v>0</v>
          </cell>
          <cell r="W4267">
            <v>0</v>
          </cell>
          <cell r="X4267">
            <v>0</v>
          </cell>
          <cell r="Y4267">
            <v>0</v>
          </cell>
          <cell r="Z4267">
            <v>11.7</v>
          </cell>
          <cell r="AA4267">
            <v>0</v>
          </cell>
          <cell r="AB4267">
            <v>0</v>
          </cell>
          <cell r="AC4267">
            <v>0</v>
          </cell>
          <cell r="AD4267">
            <v>0</v>
          </cell>
        </row>
        <row r="4268">
          <cell r="B4268" t="str">
            <v>CITY of SHELTON-REGULATEDTAXESSHELTON UNREG SALES</v>
          </cell>
          <cell r="J4268" t="str">
            <v>SHELTON UNREG SALES</v>
          </cell>
          <cell r="K4268" t="str">
            <v>WA STATE SALES TAX</v>
          </cell>
          <cell r="S4268">
            <v>0</v>
          </cell>
          <cell r="T4268">
            <v>0</v>
          </cell>
          <cell r="U4268">
            <v>0</v>
          </cell>
          <cell r="V4268">
            <v>0</v>
          </cell>
          <cell r="W4268">
            <v>0</v>
          </cell>
          <cell r="X4268">
            <v>0</v>
          </cell>
          <cell r="Y4268">
            <v>0</v>
          </cell>
          <cell r="Z4268">
            <v>3.26</v>
          </cell>
          <cell r="AA4268">
            <v>0</v>
          </cell>
          <cell r="AB4268">
            <v>0</v>
          </cell>
          <cell r="AC4268">
            <v>0</v>
          </cell>
          <cell r="AD4268">
            <v>0</v>
          </cell>
        </row>
        <row r="4269">
          <cell r="B4269" t="str">
            <v>CITY of SHELTON-REGULATEDTAXESSHELTON WA REFUSE</v>
          </cell>
          <cell r="J4269" t="str">
            <v>SHELTON WA REFUSE</v>
          </cell>
          <cell r="K4269" t="str">
            <v>3.6% WA Refuse Tax</v>
          </cell>
          <cell r="S4269">
            <v>0</v>
          </cell>
          <cell r="T4269">
            <v>0</v>
          </cell>
          <cell r="U4269">
            <v>0</v>
          </cell>
          <cell r="V4269">
            <v>0</v>
          </cell>
          <cell r="W4269">
            <v>0</v>
          </cell>
          <cell r="X4269">
            <v>0</v>
          </cell>
          <cell r="Y4269">
            <v>0</v>
          </cell>
          <cell r="Z4269">
            <v>1.45</v>
          </cell>
          <cell r="AA4269">
            <v>0</v>
          </cell>
          <cell r="AB4269">
            <v>0</v>
          </cell>
          <cell r="AC4269">
            <v>0</v>
          </cell>
          <cell r="AD4269">
            <v>0</v>
          </cell>
        </row>
        <row r="4270">
          <cell r="B4270" t="str">
            <v>CITY of SHELTON-REGULATEDTAXESREF</v>
          </cell>
          <cell r="J4270" t="str">
            <v>REF</v>
          </cell>
          <cell r="K4270" t="str">
            <v>3.6% WA Refuse Tax</v>
          </cell>
          <cell r="S4270">
            <v>0</v>
          </cell>
          <cell r="T4270">
            <v>0</v>
          </cell>
          <cell r="U4270">
            <v>0</v>
          </cell>
          <cell r="V4270">
            <v>0</v>
          </cell>
          <cell r="W4270">
            <v>0</v>
          </cell>
          <cell r="X4270">
            <v>0</v>
          </cell>
          <cell r="Y4270">
            <v>0</v>
          </cell>
          <cell r="Z4270">
            <v>21.73</v>
          </cell>
          <cell r="AA4270">
            <v>0</v>
          </cell>
          <cell r="AB4270">
            <v>0</v>
          </cell>
          <cell r="AC4270">
            <v>0</v>
          </cell>
          <cell r="AD4270">
            <v>0</v>
          </cell>
        </row>
        <row r="4271">
          <cell r="B4271" t="str">
            <v>CITY of SHELTON-REGULATEDTAXESSALES TAX</v>
          </cell>
          <cell r="J4271" t="str">
            <v>SALES TAX</v>
          </cell>
          <cell r="K4271" t="str">
            <v>8.5% Sales Tax</v>
          </cell>
          <cell r="S4271">
            <v>0</v>
          </cell>
          <cell r="T4271">
            <v>0</v>
          </cell>
          <cell r="U4271">
            <v>0</v>
          </cell>
          <cell r="V4271">
            <v>0</v>
          </cell>
          <cell r="W4271">
            <v>0</v>
          </cell>
          <cell r="X4271">
            <v>0</v>
          </cell>
          <cell r="Y4271">
            <v>0</v>
          </cell>
          <cell r="Z4271">
            <v>13.78</v>
          </cell>
          <cell r="AA4271">
            <v>0</v>
          </cell>
          <cell r="AB4271">
            <v>0</v>
          </cell>
          <cell r="AC4271">
            <v>0</v>
          </cell>
          <cell r="AD4271">
            <v>0</v>
          </cell>
        </row>
        <row r="4272">
          <cell r="B4272" t="str">
            <v>CITY of SHELTON-REGULATEDTAXESSHELTON SALES TAX</v>
          </cell>
          <cell r="J4272" t="str">
            <v>SHELTON SALES TAX</v>
          </cell>
          <cell r="K4272" t="str">
            <v>8.8% Sales Tax</v>
          </cell>
          <cell r="S4272">
            <v>0</v>
          </cell>
          <cell r="T4272">
            <v>0</v>
          </cell>
          <cell r="U4272">
            <v>0</v>
          </cell>
          <cell r="V4272">
            <v>0</v>
          </cell>
          <cell r="W4272">
            <v>0</v>
          </cell>
          <cell r="X4272">
            <v>0</v>
          </cell>
          <cell r="Y4272">
            <v>0</v>
          </cell>
          <cell r="Z4272">
            <v>32.89</v>
          </cell>
          <cell r="AA4272">
            <v>0</v>
          </cell>
          <cell r="AB4272">
            <v>0</v>
          </cell>
          <cell r="AC4272">
            <v>0</v>
          </cell>
          <cell r="AD4272">
            <v>0</v>
          </cell>
        </row>
        <row r="4273">
          <cell r="B4273" t="str">
            <v>CITY of SHELTON-REGULATEDTAXESSHELTON UNREG REFUSE</v>
          </cell>
          <cell r="J4273" t="str">
            <v>SHELTON UNREG REFUSE</v>
          </cell>
          <cell r="K4273" t="str">
            <v>3.6% WA STATE REFUSE TAX</v>
          </cell>
          <cell r="S4273">
            <v>0</v>
          </cell>
          <cell r="T4273">
            <v>0</v>
          </cell>
          <cell r="U4273">
            <v>0</v>
          </cell>
          <cell r="V4273">
            <v>0</v>
          </cell>
          <cell r="W4273">
            <v>0</v>
          </cell>
          <cell r="X4273">
            <v>0</v>
          </cell>
          <cell r="Y4273">
            <v>0</v>
          </cell>
          <cell r="Z4273">
            <v>935.58</v>
          </cell>
          <cell r="AA4273">
            <v>0</v>
          </cell>
          <cell r="AB4273">
            <v>0</v>
          </cell>
          <cell r="AC4273">
            <v>0</v>
          </cell>
          <cell r="AD4273">
            <v>0</v>
          </cell>
        </row>
        <row r="4274">
          <cell r="B4274" t="str">
            <v>CITY of SHELTON-REGULATEDTAXESSHELTON UNREG SALES</v>
          </cell>
          <cell r="J4274" t="str">
            <v>SHELTON UNREG SALES</v>
          </cell>
          <cell r="K4274" t="str">
            <v>WA STATE SALES TAX</v>
          </cell>
          <cell r="S4274">
            <v>0</v>
          </cell>
          <cell r="T4274">
            <v>0</v>
          </cell>
          <cell r="U4274">
            <v>0</v>
          </cell>
          <cell r="V4274">
            <v>0</v>
          </cell>
          <cell r="W4274">
            <v>0</v>
          </cell>
          <cell r="X4274">
            <v>0</v>
          </cell>
          <cell r="Y4274">
            <v>0</v>
          </cell>
          <cell r="Z4274">
            <v>378.75</v>
          </cell>
          <cell r="AA4274">
            <v>0</v>
          </cell>
          <cell r="AB4274">
            <v>0</v>
          </cell>
          <cell r="AC4274">
            <v>0</v>
          </cell>
          <cell r="AD4274">
            <v>0</v>
          </cell>
        </row>
        <row r="4275">
          <cell r="B4275" t="str">
            <v>CITY of SHELTON-REGULATEDTAXESSHELTON WA REFUSE</v>
          </cell>
          <cell r="J4275" t="str">
            <v>SHELTON WA REFUSE</v>
          </cell>
          <cell r="K4275" t="str">
            <v>3.6% WA Refuse Tax</v>
          </cell>
          <cell r="S4275">
            <v>0</v>
          </cell>
          <cell r="T4275">
            <v>0</v>
          </cell>
          <cell r="U4275">
            <v>0</v>
          </cell>
          <cell r="V4275">
            <v>0</v>
          </cell>
          <cell r="W4275">
            <v>0</v>
          </cell>
          <cell r="X4275">
            <v>0</v>
          </cell>
          <cell r="Y4275">
            <v>0</v>
          </cell>
          <cell r="Z4275">
            <v>7.88</v>
          </cell>
          <cell r="AA4275">
            <v>0</v>
          </cell>
          <cell r="AB4275">
            <v>0</v>
          </cell>
          <cell r="AC4275">
            <v>0</v>
          </cell>
          <cell r="AD4275">
            <v>0</v>
          </cell>
        </row>
        <row r="4276">
          <cell r="B4276" t="str">
            <v>CITY OF SHELTON-UNREGULATEDACCOUNTING ADJUSTMENTSFINCHG</v>
          </cell>
          <cell r="J4276" t="str">
            <v>FINCHG</v>
          </cell>
          <cell r="K4276" t="str">
            <v>LATE FEE</v>
          </cell>
          <cell r="S4276">
            <v>0</v>
          </cell>
          <cell r="T4276">
            <v>0</v>
          </cell>
          <cell r="U4276">
            <v>0</v>
          </cell>
          <cell r="V4276">
            <v>0</v>
          </cell>
          <cell r="W4276">
            <v>0</v>
          </cell>
          <cell r="X4276">
            <v>0</v>
          </cell>
          <cell r="Y4276">
            <v>0</v>
          </cell>
          <cell r="Z4276">
            <v>10</v>
          </cell>
          <cell r="AA4276">
            <v>0</v>
          </cell>
          <cell r="AB4276">
            <v>0</v>
          </cell>
          <cell r="AC4276">
            <v>0</v>
          </cell>
          <cell r="AD4276">
            <v>0</v>
          </cell>
        </row>
        <row r="4277">
          <cell r="B4277" t="str">
            <v>CITY OF SHELTON-UNREGULATEDCOMMERCIAL - REARLOADUNLOCKRECY</v>
          </cell>
          <cell r="J4277" t="str">
            <v>UNLOCKRECY</v>
          </cell>
          <cell r="K4277" t="str">
            <v>UNLOCK / UNLATCH RECY</v>
          </cell>
          <cell r="S4277">
            <v>0</v>
          </cell>
          <cell r="T4277">
            <v>0</v>
          </cell>
          <cell r="U4277">
            <v>0</v>
          </cell>
          <cell r="V4277">
            <v>0</v>
          </cell>
          <cell r="W4277">
            <v>0</v>
          </cell>
          <cell r="X4277">
            <v>0</v>
          </cell>
          <cell r="Y4277">
            <v>0</v>
          </cell>
          <cell r="Z4277">
            <v>2.5</v>
          </cell>
          <cell r="AA4277">
            <v>0</v>
          </cell>
          <cell r="AB4277">
            <v>0</v>
          </cell>
          <cell r="AC4277">
            <v>0</v>
          </cell>
          <cell r="AD4277">
            <v>0</v>
          </cell>
        </row>
        <row r="4278">
          <cell r="B4278" t="str">
            <v>CITY OF SHELTON-UNREGULATEDCOMMERCIAL RECYCLE96CRCOGE1</v>
          </cell>
          <cell r="J4278" t="str">
            <v>96CRCOGE1</v>
          </cell>
          <cell r="K4278" t="str">
            <v>96 COMMINGLE WG-EOW</v>
          </cell>
          <cell r="S4278">
            <v>0</v>
          </cell>
          <cell r="T4278">
            <v>0</v>
          </cell>
          <cell r="U4278">
            <v>0</v>
          </cell>
          <cell r="V4278">
            <v>0</v>
          </cell>
          <cell r="W4278">
            <v>0</v>
          </cell>
          <cell r="X4278">
            <v>0</v>
          </cell>
          <cell r="Y4278">
            <v>0</v>
          </cell>
          <cell r="Z4278">
            <v>281.45</v>
          </cell>
          <cell r="AA4278">
            <v>0</v>
          </cell>
          <cell r="AB4278">
            <v>0</v>
          </cell>
          <cell r="AC4278">
            <v>0</v>
          </cell>
          <cell r="AD4278">
            <v>0</v>
          </cell>
        </row>
        <row r="4279">
          <cell r="B4279" t="str">
            <v>CITY OF SHELTON-UNREGULATEDCOMMERCIAL RECYCLE96CRCOGM1</v>
          </cell>
          <cell r="J4279" t="str">
            <v>96CRCOGM1</v>
          </cell>
          <cell r="K4279" t="str">
            <v>96 COMMINGLE WGMNTHLY</v>
          </cell>
          <cell r="S4279">
            <v>0</v>
          </cell>
          <cell r="T4279">
            <v>0</v>
          </cell>
          <cell r="U4279">
            <v>0</v>
          </cell>
          <cell r="V4279">
            <v>0</v>
          </cell>
          <cell r="W4279">
            <v>0</v>
          </cell>
          <cell r="X4279">
            <v>0</v>
          </cell>
          <cell r="Y4279">
            <v>0</v>
          </cell>
          <cell r="Z4279">
            <v>133.36000000000001</v>
          </cell>
          <cell r="AA4279">
            <v>0</v>
          </cell>
          <cell r="AB4279">
            <v>0</v>
          </cell>
          <cell r="AC4279">
            <v>0</v>
          </cell>
          <cell r="AD4279">
            <v>0</v>
          </cell>
        </row>
        <row r="4280">
          <cell r="B4280" t="str">
            <v>CITY OF SHELTON-UNREGULATEDCOMMERCIAL RECYCLE96CRCOGW1</v>
          </cell>
          <cell r="J4280" t="str">
            <v>96CRCOGW1</v>
          </cell>
          <cell r="K4280" t="str">
            <v>96 COMMINGLE WG-WEEKLY</v>
          </cell>
          <cell r="S4280">
            <v>0</v>
          </cell>
          <cell r="T4280">
            <v>0</v>
          </cell>
          <cell r="U4280">
            <v>0</v>
          </cell>
          <cell r="V4280">
            <v>0</v>
          </cell>
          <cell r="W4280">
            <v>0</v>
          </cell>
          <cell r="X4280">
            <v>0</v>
          </cell>
          <cell r="Y4280">
            <v>0</v>
          </cell>
          <cell r="Z4280">
            <v>886.4</v>
          </cell>
          <cell r="AA4280">
            <v>0</v>
          </cell>
          <cell r="AB4280">
            <v>0</v>
          </cell>
          <cell r="AC4280">
            <v>0</v>
          </cell>
          <cell r="AD4280">
            <v>0</v>
          </cell>
        </row>
        <row r="4281">
          <cell r="B4281" t="str">
            <v>CITY OF SHELTON-UNREGULATEDCOMMERCIAL RECYCLE96CRCONGE1</v>
          </cell>
          <cell r="J4281" t="str">
            <v>96CRCONGE1</v>
          </cell>
          <cell r="K4281" t="str">
            <v>96 COMMINGLE NG-EOW</v>
          </cell>
          <cell r="S4281">
            <v>0</v>
          </cell>
          <cell r="T4281">
            <v>0</v>
          </cell>
          <cell r="U4281">
            <v>0</v>
          </cell>
          <cell r="V4281">
            <v>0</v>
          </cell>
          <cell r="W4281">
            <v>0</v>
          </cell>
          <cell r="X4281">
            <v>0</v>
          </cell>
          <cell r="Y4281">
            <v>0</v>
          </cell>
          <cell r="Z4281">
            <v>703.62</v>
          </cell>
          <cell r="AA4281">
            <v>0</v>
          </cell>
          <cell r="AB4281">
            <v>0</v>
          </cell>
          <cell r="AC4281">
            <v>0</v>
          </cell>
          <cell r="AD4281">
            <v>0</v>
          </cell>
        </row>
        <row r="4282">
          <cell r="B4282" t="str">
            <v>CITY OF SHELTON-UNREGULATEDCOMMERCIAL RECYCLE96CRCONGM1</v>
          </cell>
          <cell r="J4282" t="str">
            <v>96CRCONGM1</v>
          </cell>
          <cell r="K4282" t="str">
            <v>96 COMMINGLE NG-MNTHLY</v>
          </cell>
          <cell r="S4282">
            <v>0</v>
          </cell>
          <cell r="T4282">
            <v>0</v>
          </cell>
          <cell r="U4282">
            <v>0</v>
          </cell>
          <cell r="V4282">
            <v>0</v>
          </cell>
          <cell r="W4282">
            <v>0</v>
          </cell>
          <cell r="X4282">
            <v>0</v>
          </cell>
          <cell r="Y4282">
            <v>0</v>
          </cell>
          <cell r="Z4282">
            <v>232.59</v>
          </cell>
          <cell r="AA4282">
            <v>0</v>
          </cell>
          <cell r="AB4282">
            <v>0</v>
          </cell>
          <cell r="AC4282">
            <v>0</v>
          </cell>
          <cell r="AD4282">
            <v>0</v>
          </cell>
        </row>
        <row r="4283">
          <cell r="B4283" t="str">
            <v>CITY OF SHELTON-UNREGULATEDCOMMERCIAL RECYCLE96CRCONGW1</v>
          </cell>
          <cell r="J4283" t="str">
            <v>96CRCONGW1</v>
          </cell>
          <cell r="K4283" t="str">
            <v>96 COMMINGLE NG-WEEKLY</v>
          </cell>
          <cell r="S4283">
            <v>0</v>
          </cell>
          <cell r="T4283">
            <v>0</v>
          </cell>
          <cell r="U4283">
            <v>0</v>
          </cell>
          <cell r="V4283">
            <v>0</v>
          </cell>
          <cell r="W4283">
            <v>0</v>
          </cell>
          <cell r="X4283">
            <v>0</v>
          </cell>
          <cell r="Y4283">
            <v>0</v>
          </cell>
          <cell r="Z4283">
            <v>1174.32</v>
          </cell>
          <cell r="AA4283">
            <v>0</v>
          </cell>
          <cell r="AB4283">
            <v>0</v>
          </cell>
          <cell r="AC4283">
            <v>0</v>
          </cell>
          <cell r="AD4283">
            <v>0</v>
          </cell>
        </row>
        <row r="4284">
          <cell r="B4284" t="str">
            <v xml:space="preserve">CITY OF SHELTON-UNREGULATEDCOMMERCIAL RECYCLER2YDOCCE </v>
          </cell>
          <cell r="J4284" t="str">
            <v xml:space="preserve">R2YDOCCE </v>
          </cell>
          <cell r="K4284" t="str">
            <v>2YD OCC-EOW</v>
          </cell>
          <cell r="S4284">
            <v>0</v>
          </cell>
          <cell r="T4284">
            <v>0</v>
          </cell>
          <cell r="U4284">
            <v>0</v>
          </cell>
          <cell r="V4284">
            <v>0</v>
          </cell>
          <cell r="W4284">
            <v>0</v>
          </cell>
          <cell r="X4284">
            <v>0</v>
          </cell>
          <cell r="Y4284">
            <v>0</v>
          </cell>
          <cell r="Z4284">
            <v>1416.02</v>
          </cell>
          <cell r="AA4284">
            <v>0</v>
          </cell>
          <cell r="AB4284">
            <v>0</v>
          </cell>
          <cell r="AC4284">
            <v>0</v>
          </cell>
          <cell r="AD4284">
            <v>0</v>
          </cell>
        </row>
        <row r="4285">
          <cell r="B4285" t="str">
            <v>CITY OF SHELTON-UNREGULATEDCOMMERCIAL RECYCLER2YDOCCEX</v>
          </cell>
          <cell r="J4285" t="str">
            <v>R2YDOCCEX</v>
          </cell>
          <cell r="K4285" t="str">
            <v>2YD OCC-EXTRA CONTAINER</v>
          </cell>
          <cell r="S4285">
            <v>0</v>
          </cell>
          <cell r="T4285">
            <v>0</v>
          </cell>
          <cell r="U4285">
            <v>0</v>
          </cell>
          <cell r="V4285">
            <v>0</v>
          </cell>
          <cell r="W4285">
            <v>0</v>
          </cell>
          <cell r="X4285">
            <v>0</v>
          </cell>
          <cell r="Y4285">
            <v>0</v>
          </cell>
          <cell r="Z4285">
            <v>272.41000000000003</v>
          </cell>
          <cell r="AA4285">
            <v>0</v>
          </cell>
          <cell r="AB4285">
            <v>0</v>
          </cell>
          <cell r="AC4285">
            <v>0</v>
          </cell>
          <cell r="AD4285">
            <v>0</v>
          </cell>
        </row>
        <row r="4286">
          <cell r="B4286" t="str">
            <v>CITY OF SHELTON-UNREGULATEDCOMMERCIAL RECYCLER2YDOCCM</v>
          </cell>
          <cell r="J4286" t="str">
            <v>R2YDOCCM</v>
          </cell>
          <cell r="K4286" t="str">
            <v>2YD OCC-MNTHLY</v>
          </cell>
          <cell r="S4286">
            <v>0</v>
          </cell>
          <cell r="T4286">
            <v>0</v>
          </cell>
          <cell r="U4286">
            <v>0</v>
          </cell>
          <cell r="V4286">
            <v>0</v>
          </cell>
          <cell r="W4286">
            <v>0</v>
          </cell>
          <cell r="X4286">
            <v>0</v>
          </cell>
          <cell r="Y4286">
            <v>0</v>
          </cell>
          <cell r="Z4286">
            <v>541.20000000000005</v>
          </cell>
          <cell r="AA4286">
            <v>0</v>
          </cell>
          <cell r="AB4286">
            <v>0</v>
          </cell>
          <cell r="AC4286">
            <v>0</v>
          </cell>
          <cell r="AD4286">
            <v>0</v>
          </cell>
        </row>
        <row r="4287">
          <cell r="B4287" t="str">
            <v>CITY OF SHELTON-UNREGULATEDCOMMERCIAL RECYCLER2YDOCCW</v>
          </cell>
          <cell r="J4287" t="str">
            <v>R2YDOCCW</v>
          </cell>
          <cell r="K4287" t="str">
            <v>2YD OCC-WEEKLY</v>
          </cell>
          <cell r="S4287">
            <v>0</v>
          </cell>
          <cell r="T4287">
            <v>0</v>
          </cell>
          <cell r="U4287">
            <v>0</v>
          </cell>
          <cell r="V4287">
            <v>0</v>
          </cell>
          <cell r="W4287">
            <v>0</v>
          </cell>
          <cell r="X4287">
            <v>0</v>
          </cell>
          <cell r="Y4287">
            <v>0</v>
          </cell>
          <cell r="Z4287">
            <v>4911.8599999999997</v>
          </cell>
          <cell r="AA4287">
            <v>0</v>
          </cell>
          <cell r="AB4287">
            <v>0</v>
          </cell>
          <cell r="AC4287">
            <v>0</v>
          </cell>
          <cell r="AD4287">
            <v>0</v>
          </cell>
        </row>
        <row r="4288">
          <cell r="B4288" t="str">
            <v>CITY OF SHELTON-UNREGULATEDCOMMERCIAL RECYCLERECYLOCK</v>
          </cell>
          <cell r="J4288" t="str">
            <v>RECYLOCK</v>
          </cell>
          <cell r="K4288" t="str">
            <v>LOCK/UNLOCK RECYCLING</v>
          </cell>
          <cell r="S4288">
            <v>0</v>
          </cell>
          <cell r="T4288">
            <v>0</v>
          </cell>
          <cell r="U4288">
            <v>0</v>
          </cell>
          <cell r="V4288">
            <v>0</v>
          </cell>
          <cell r="W4288">
            <v>0</v>
          </cell>
          <cell r="X4288">
            <v>0</v>
          </cell>
          <cell r="Y4288">
            <v>0</v>
          </cell>
          <cell r="Z4288">
            <v>30.36</v>
          </cell>
          <cell r="AA4288">
            <v>0</v>
          </cell>
          <cell r="AB4288">
            <v>0</v>
          </cell>
          <cell r="AC4288">
            <v>0</v>
          </cell>
          <cell r="AD4288">
            <v>0</v>
          </cell>
        </row>
        <row r="4289">
          <cell r="B4289" t="str">
            <v>CITY OF SHELTON-UNREGULATEDCOMMERCIAL RECYCLEWLKNRECY</v>
          </cell>
          <cell r="J4289" t="str">
            <v>WLKNRECY</v>
          </cell>
          <cell r="K4289" t="str">
            <v>WALK IN RECYCLE</v>
          </cell>
          <cell r="S4289">
            <v>0</v>
          </cell>
          <cell r="T4289">
            <v>0</v>
          </cell>
          <cell r="U4289">
            <v>0</v>
          </cell>
          <cell r="V4289">
            <v>0</v>
          </cell>
          <cell r="W4289">
            <v>0</v>
          </cell>
          <cell r="X4289">
            <v>0</v>
          </cell>
          <cell r="Y4289">
            <v>0</v>
          </cell>
          <cell r="Z4289">
            <v>5.32</v>
          </cell>
          <cell r="AA4289">
            <v>0</v>
          </cell>
          <cell r="AB4289">
            <v>0</v>
          </cell>
          <cell r="AC4289">
            <v>0</v>
          </cell>
          <cell r="AD4289">
            <v>0</v>
          </cell>
        </row>
        <row r="4290">
          <cell r="B4290" t="str">
            <v>CITY OF SHELTON-UNREGULATEDCOMMERCIAL RECYCLE96CRCONGOC</v>
          </cell>
          <cell r="J4290" t="str">
            <v>96CRCONGOC</v>
          </cell>
          <cell r="K4290" t="str">
            <v>96 COMMINGLE NGON CALL</v>
          </cell>
          <cell r="S4290">
            <v>0</v>
          </cell>
          <cell r="T4290">
            <v>0</v>
          </cell>
          <cell r="U4290">
            <v>0</v>
          </cell>
          <cell r="V4290">
            <v>0</v>
          </cell>
          <cell r="W4290">
            <v>0</v>
          </cell>
          <cell r="X4290">
            <v>0</v>
          </cell>
          <cell r="Y4290">
            <v>0</v>
          </cell>
          <cell r="Z4290">
            <v>100.02</v>
          </cell>
          <cell r="AA4290">
            <v>0</v>
          </cell>
          <cell r="AB4290">
            <v>0</v>
          </cell>
          <cell r="AC4290">
            <v>0</v>
          </cell>
          <cell r="AD4290">
            <v>0</v>
          </cell>
        </row>
        <row r="4291">
          <cell r="B4291" t="str">
            <v>CITY OF SHELTON-UNREGULATEDCOMMERCIAL RECYCLECDELOCC</v>
          </cell>
          <cell r="J4291" t="str">
            <v>CDELOCC</v>
          </cell>
          <cell r="K4291" t="str">
            <v>CARDBOARD DELIVERY</v>
          </cell>
          <cell r="S4291">
            <v>0</v>
          </cell>
          <cell r="T4291">
            <v>0</v>
          </cell>
          <cell r="U4291">
            <v>0</v>
          </cell>
          <cell r="V4291">
            <v>0</v>
          </cell>
          <cell r="W4291">
            <v>0</v>
          </cell>
          <cell r="X4291">
            <v>0</v>
          </cell>
          <cell r="Y4291">
            <v>0</v>
          </cell>
          <cell r="Z4291">
            <v>135</v>
          </cell>
          <cell r="AA4291">
            <v>0</v>
          </cell>
          <cell r="AB4291">
            <v>0</v>
          </cell>
          <cell r="AC4291">
            <v>0</v>
          </cell>
          <cell r="AD4291">
            <v>0</v>
          </cell>
        </row>
        <row r="4292">
          <cell r="B4292" t="str">
            <v>CITY OF SHELTON-UNREGULATEDCOMMERCIAL RECYCLEDEL-REC</v>
          </cell>
          <cell r="J4292" t="str">
            <v>DEL-REC</v>
          </cell>
          <cell r="K4292" t="str">
            <v>DELIVER RECYCLE BIN</v>
          </cell>
          <cell r="S4292">
            <v>0</v>
          </cell>
          <cell r="T4292">
            <v>0</v>
          </cell>
          <cell r="U4292">
            <v>0</v>
          </cell>
          <cell r="V4292">
            <v>0</v>
          </cell>
          <cell r="W4292">
            <v>0</v>
          </cell>
          <cell r="X4292">
            <v>0</v>
          </cell>
          <cell r="Y4292">
            <v>0</v>
          </cell>
          <cell r="Z4292">
            <v>10</v>
          </cell>
          <cell r="AA4292">
            <v>0</v>
          </cell>
          <cell r="AB4292">
            <v>0</v>
          </cell>
          <cell r="AC4292">
            <v>0</v>
          </cell>
          <cell r="AD4292">
            <v>0</v>
          </cell>
        </row>
        <row r="4293">
          <cell r="B4293" t="str">
            <v>CITY OF SHELTON-UNREGULATEDCOMMERCIAL RECYCLER2YDOCCOC</v>
          </cell>
          <cell r="J4293" t="str">
            <v>R2YDOCCOC</v>
          </cell>
          <cell r="K4293" t="str">
            <v>2YD OCC-ON CALL</v>
          </cell>
          <cell r="S4293">
            <v>0</v>
          </cell>
          <cell r="T4293">
            <v>0</v>
          </cell>
          <cell r="U4293">
            <v>0</v>
          </cell>
          <cell r="V4293">
            <v>0</v>
          </cell>
          <cell r="W4293">
            <v>0</v>
          </cell>
          <cell r="X4293">
            <v>0</v>
          </cell>
          <cell r="Y4293">
            <v>0</v>
          </cell>
          <cell r="Z4293">
            <v>180.4</v>
          </cell>
          <cell r="AA4293">
            <v>0</v>
          </cell>
          <cell r="AB4293">
            <v>0</v>
          </cell>
          <cell r="AC4293">
            <v>0</v>
          </cell>
          <cell r="AD4293">
            <v>0</v>
          </cell>
        </row>
        <row r="4294">
          <cell r="B4294" t="str">
            <v>CITY OF SHELTON-UNREGULATEDCOMMERCIAL RECYCLERECYLOCK</v>
          </cell>
          <cell r="J4294" t="str">
            <v>RECYLOCK</v>
          </cell>
          <cell r="K4294" t="str">
            <v>LOCK/UNLOCK RECYCLING</v>
          </cell>
          <cell r="S4294">
            <v>0</v>
          </cell>
          <cell r="T4294">
            <v>0</v>
          </cell>
          <cell r="U4294">
            <v>0</v>
          </cell>
          <cell r="V4294">
            <v>0</v>
          </cell>
          <cell r="W4294">
            <v>0</v>
          </cell>
          <cell r="X4294">
            <v>0</v>
          </cell>
          <cell r="Y4294">
            <v>0</v>
          </cell>
          <cell r="Z4294">
            <v>43.01</v>
          </cell>
          <cell r="AA4294">
            <v>0</v>
          </cell>
          <cell r="AB4294">
            <v>0</v>
          </cell>
          <cell r="AC4294">
            <v>0</v>
          </cell>
          <cell r="AD4294">
            <v>0</v>
          </cell>
        </row>
        <row r="4295">
          <cell r="B4295" t="str">
            <v>CITY OF SHELTON-UNREGULATEDCOMMERCIAL RECYCLEROLLOUTOCC</v>
          </cell>
          <cell r="J4295" t="str">
            <v>ROLLOUTOCC</v>
          </cell>
          <cell r="K4295" t="str">
            <v>ROLL OUT FEE - RECYCLE</v>
          </cell>
          <cell r="S4295">
            <v>0</v>
          </cell>
          <cell r="T4295">
            <v>0</v>
          </cell>
          <cell r="U4295">
            <v>0</v>
          </cell>
          <cell r="V4295">
            <v>0</v>
          </cell>
          <cell r="W4295">
            <v>0</v>
          </cell>
          <cell r="X4295">
            <v>0</v>
          </cell>
          <cell r="Y4295">
            <v>0</v>
          </cell>
          <cell r="Z4295">
            <v>133.19999999999999</v>
          </cell>
          <cell r="AA4295">
            <v>0</v>
          </cell>
          <cell r="AB4295">
            <v>0</v>
          </cell>
          <cell r="AC4295">
            <v>0</v>
          </cell>
          <cell r="AD4295">
            <v>0</v>
          </cell>
        </row>
        <row r="4296">
          <cell r="B4296" t="str">
            <v>CITY OF SHELTON-UNREGULATEDCOMMERCIAL RECYCLEWLKNRECY</v>
          </cell>
          <cell r="J4296" t="str">
            <v>WLKNRECY</v>
          </cell>
          <cell r="K4296" t="str">
            <v>WALK IN RECYCLE</v>
          </cell>
          <cell r="S4296">
            <v>0</v>
          </cell>
          <cell r="T4296">
            <v>0</v>
          </cell>
          <cell r="U4296">
            <v>0</v>
          </cell>
          <cell r="V4296">
            <v>0</v>
          </cell>
          <cell r="W4296">
            <v>0</v>
          </cell>
          <cell r="X4296">
            <v>0</v>
          </cell>
          <cell r="Y4296">
            <v>0</v>
          </cell>
          <cell r="Z4296">
            <v>127.68</v>
          </cell>
          <cell r="AA4296">
            <v>0</v>
          </cell>
          <cell r="AB4296">
            <v>0</v>
          </cell>
          <cell r="AC4296">
            <v>0</v>
          </cell>
          <cell r="AD4296">
            <v>0</v>
          </cell>
        </row>
        <row r="4297">
          <cell r="B4297" t="str">
            <v>CITY OF SHELTON-UNREGULATEDPAYMENTSCC-KOL</v>
          </cell>
          <cell r="J4297" t="str">
            <v>CC-KOL</v>
          </cell>
          <cell r="K4297" t="str">
            <v>ONLINE PAYMENT-CC</v>
          </cell>
          <cell r="S4297">
            <v>0</v>
          </cell>
          <cell r="T4297">
            <v>0</v>
          </cell>
          <cell r="U4297">
            <v>0</v>
          </cell>
          <cell r="V4297">
            <v>0</v>
          </cell>
          <cell r="W4297">
            <v>0</v>
          </cell>
          <cell r="X4297">
            <v>0</v>
          </cell>
          <cell r="Y4297">
            <v>0</v>
          </cell>
          <cell r="Z4297">
            <v>-1525.25</v>
          </cell>
          <cell r="AA4297">
            <v>0</v>
          </cell>
          <cell r="AB4297">
            <v>0</v>
          </cell>
          <cell r="AC4297">
            <v>0</v>
          </cell>
          <cell r="AD4297">
            <v>0</v>
          </cell>
        </row>
        <row r="4298">
          <cell r="B4298" t="str">
            <v>CITY OF SHELTON-UNREGULATEDPAYMENTSPAY</v>
          </cell>
          <cell r="J4298" t="str">
            <v>PAY</v>
          </cell>
          <cell r="K4298" t="str">
            <v>PAYMENT-THANK YOU!</v>
          </cell>
          <cell r="S4298">
            <v>0</v>
          </cell>
          <cell r="T4298">
            <v>0</v>
          </cell>
          <cell r="U4298">
            <v>0</v>
          </cell>
          <cell r="V4298">
            <v>0</v>
          </cell>
          <cell r="W4298">
            <v>0</v>
          </cell>
          <cell r="X4298">
            <v>0</v>
          </cell>
          <cell r="Y4298">
            <v>0</v>
          </cell>
          <cell r="Z4298">
            <v>-7747.96</v>
          </cell>
          <cell r="AA4298">
            <v>0</v>
          </cell>
          <cell r="AB4298">
            <v>0</v>
          </cell>
          <cell r="AC4298">
            <v>0</v>
          </cell>
          <cell r="AD4298">
            <v>0</v>
          </cell>
        </row>
        <row r="4299">
          <cell r="B4299" t="str">
            <v>CITY OF SHELTON-UNREGULATEDPAYMENTSPAY EFT</v>
          </cell>
          <cell r="J4299" t="str">
            <v>PAY EFT</v>
          </cell>
          <cell r="K4299" t="str">
            <v>ELECTRONIC PAYMENT</v>
          </cell>
          <cell r="S4299">
            <v>0</v>
          </cell>
          <cell r="T4299">
            <v>0</v>
          </cell>
          <cell r="U4299">
            <v>0</v>
          </cell>
          <cell r="V4299">
            <v>0</v>
          </cell>
          <cell r="W4299">
            <v>0</v>
          </cell>
          <cell r="X4299">
            <v>0</v>
          </cell>
          <cell r="Y4299">
            <v>0</v>
          </cell>
          <cell r="Z4299">
            <v>-146.81</v>
          </cell>
          <cell r="AA4299">
            <v>0</v>
          </cell>
          <cell r="AB4299">
            <v>0</v>
          </cell>
          <cell r="AC4299">
            <v>0</v>
          </cell>
          <cell r="AD4299">
            <v>0</v>
          </cell>
        </row>
        <row r="4300">
          <cell r="B4300" t="str">
            <v>CITY OF SHELTON-UNREGULATEDPAYMENTSPAY ICT</v>
          </cell>
          <cell r="J4300" t="str">
            <v>PAY ICT</v>
          </cell>
          <cell r="K4300" t="str">
            <v>I/C PAYMENT THANK YOU!</v>
          </cell>
          <cell r="S4300">
            <v>0</v>
          </cell>
          <cell r="T4300">
            <v>0</v>
          </cell>
          <cell r="U4300">
            <v>0</v>
          </cell>
          <cell r="V4300">
            <v>0</v>
          </cell>
          <cell r="W4300">
            <v>0</v>
          </cell>
          <cell r="X4300">
            <v>0</v>
          </cell>
          <cell r="Y4300">
            <v>0</v>
          </cell>
          <cell r="Z4300">
            <v>-161.13999999999999</v>
          </cell>
          <cell r="AA4300">
            <v>0</v>
          </cell>
          <cell r="AB4300">
            <v>0</v>
          </cell>
          <cell r="AC4300">
            <v>0</v>
          </cell>
          <cell r="AD4300">
            <v>0</v>
          </cell>
        </row>
        <row r="4301">
          <cell r="B4301" t="str">
            <v>CITY OF SHELTON-UNREGULATEDPAYMENTSPAY-CFREE</v>
          </cell>
          <cell r="J4301" t="str">
            <v>PAY-CFREE</v>
          </cell>
          <cell r="K4301" t="str">
            <v>PAYMENT-THANK YOU</v>
          </cell>
          <cell r="S4301">
            <v>0</v>
          </cell>
          <cell r="T4301">
            <v>0</v>
          </cell>
          <cell r="U4301">
            <v>0</v>
          </cell>
          <cell r="V4301">
            <v>0</v>
          </cell>
          <cell r="W4301">
            <v>0</v>
          </cell>
          <cell r="X4301">
            <v>0</v>
          </cell>
          <cell r="Y4301">
            <v>0</v>
          </cell>
          <cell r="Z4301">
            <v>-75.17</v>
          </cell>
          <cell r="AA4301">
            <v>0</v>
          </cell>
          <cell r="AB4301">
            <v>0</v>
          </cell>
          <cell r="AC4301">
            <v>0</v>
          </cell>
          <cell r="AD4301">
            <v>0</v>
          </cell>
        </row>
        <row r="4302">
          <cell r="B4302" t="str">
            <v>CITY OF SHELTON-UNREGULATEDPAYMENTSPAY-KOL</v>
          </cell>
          <cell r="J4302" t="str">
            <v>PAY-KOL</v>
          </cell>
          <cell r="K4302" t="str">
            <v>PAYMENT-THANK YOU - OL</v>
          </cell>
          <cell r="S4302">
            <v>0</v>
          </cell>
          <cell r="T4302">
            <v>0</v>
          </cell>
          <cell r="U4302">
            <v>0</v>
          </cell>
          <cell r="V4302">
            <v>0</v>
          </cell>
          <cell r="W4302">
            <v>0</v>
          </cell>
          <cell r="X4302">
            <v>0</v>
          </cell>
          <cell r="Y4302">
            <v>0</v>
          </cell>
          <cell r="Z4302">
            <v>-866.31</v>
          </cell>
          <cell r="AA4302">
            <v>0</v>
          </cell>
          <cell r="AB4302">
            <v>0</v>
          </cell>
          <cell r="AC4302">
            <v>0</v>
          </cell>
          <cell r="AD4302">
            <v>0</v>
          </cell>
        </row>
        <row r="4303">
          <cell r="B4303" t="str">
            <v>CITY OF SHELTON-UNREGULATEDPAYMENTSPAY-NATL</v>
          </cell>
          <cell r="J4303" t="str">
            <v>PAY-NATL</v>
          </cell>
          <cell r="K4303" t="str">
            <v>PAYMENT THANK YOU</v>
          </cell>
          <cell r="S4303">
            <v>0</v>
          </cell>
          <cell r="T4303">
            <v>0</v>
          </cell>
          <cell r="U4303">
            <v>0</v>
          </cell>
          <cell r="V4303">
            <v>0</v>
          </cell>
          <cell r="W4303">
            <v>0</v>
          </cell>
          <cell r="X4303">
            <v>0</v>
          </cell>
          <cell r="Y4303">
            <v>0</v>
          </cell>
          <cell r="Z4303">
            <v>-85.1</v>
          </cell>
          <cell r="AA4303">
            <v>0</v>
          </cell>
          <cell r="AB4303">
            <v>0</v>
          </cell>
          <cell r="AC4303">
            <v>0</v>
          </cell>
          <cell r="AD4303">
            <v>0</v>
          </cell>
        </row>
        <row r="4304">
          <cell r="B4304" t="str">
            <v>CITY OF SHELTON-UNREGULATEDPAYMENTSPAY-OAK</v>
          </cell>
          <cell r="J4304" t="str">
            <v>PAY-OAK</v>
          </cell>
          <cell r="K4304" t="str">
            <v>OAKLEAF PAYMENT</v>
          </cell>
          <cell r="S4304">
            <v>0</v>
          </cell>
          <cell r="T4304">
            <v>0</v>
          </cell>
          <cell r="U4304">
            <v>0</v>
          </cell>
          <cell r="V4304">
            <v>0</v>
          </cell>
          <cell r="W4304">
            <v>0</v>
          </cell>
          <cell r="X4304">
            <v>0</v>
          </cell>
          <cell r="Y4304">
            <v>0</v>
          </cell>
          <cell r="Z4304">
            <v>-56.29</v>
          </cell>
          <cell r="AA4304">
            <v>0</v>
          </cell>
          <cell r="AB4304">
            <v>0</v>
          </cell>
          <cell r="AC4304">
            <v>0</v>
          </cell>
          <cell r="AD4304">
            <v>0</v>
          </cell>
        </row>
        <row r="4305">
          <cell r="B4305" t="str">
            <v>CITY OF SHELTON-UNREGULATEDPAYMENTSPAYL</v>
          </cell>
          <cell r="J4305" t="str">
            <v>PAYL</v>
          </cell>
          <cell r="K4305" t="str">
            <v>PAYMENT-THANK YOU!</v>
          </cell>
          <cell r="S4305">
            <v>0</v>
          </cell>
          <cell r="T4305">
            <v>0</v>
          </cell>
          <cell r="U4305">
            <v>0</v>
          </cell>
          <cell r="V4305">
            <v>0</v>
          </cell>
          <cell r="W4305">
            <v>0</v>
          </cell>
          <cell r="X4305">
            <v>0</v>
          </cell>
          <cell r="Y4305">
            <v>0</v>
          </cell>
          <cell r="Z4305">
            <v>-1522.41</v>
          </cell>
          <cell r="AA4305">
            <v>0</v>
          </cell>
          <cell r="AB4305">
            <v>0</v>
          </cell>
          <cell r="AC4305">
            <v>0</v>
          </cell>
          <cell r="AD4305">
            <v>0</v>
          </cell>
        </row>
        <row r="4306">
          <cell r="B4306" t="str">
            <v>CITY OF SHELTON-UNREGULATEDPAYMENTSPAYMET</v>
          </cell>
          <cell r="J4306" t="str">
            <v>PAYMET</v>
          </cell>
          <cell r="K4306" t="str">
            <v>METAVANTE ONLINE PAYMENT</v>
          </cell>
          <cell r="S4306">
            <v>0</v>
          </cell>
          <cell r="T4306">
            <v>0</v>
          </cell>
          <cell r="U4306">
            <v>0</v>
          </cell>
          <cell r="V4306">
            <v>0</v>
          </cell>
          <cell r="W4306">
            <v>0</v>
          </cell>
          <cell r="X4306">
            <v>0</v>
          </cell>
          <cell r="Y4306">
            <v>0</v>
          </cell>
          <cell r="Z4306">
            <v>-158.19</v>
          </cell>
          <cell r="AA4306">
            <v>0</v>
          </cell>
          <cell r="AB4306">
            <v>0</v>
          </cell>
          <cell r="AC4306">
            <v>0</v>
          </cell>
          <cell r="AD4306">
            <v>0</v>
          </cell>
        </row>
        <row r="4307">
          <cell r="B4307" t="str">
            <v>CITY OF SHELTON-UNREGULATEDPAYMENTSPAYUSBL</v>
          </cell>
          <cell r="J4307" t="str">
            <v>PAYUSBL</v>
          </cell>
          <cell r="K4307" t="str">
            <v>PAYMENT THANK YOU</v>
          </cell>
          <cell r="S4307">
            <v>0</v>
          </cell>
          <cell r="T4307">
            <v>0</v>
          </cell>
          <cell r="U4307">
            <v>0</v>
          </cell>
          <cell r="V4307">
            <v>0</v>
          </cell>
          <cell r="W4307">
            <v>0</v>
          </cell>
          <cell r="X4307">
            <v>0</v>
          </cell>
          <cell r="Y4307">
            <v>0</v>
          </cell>
          <cell r="Z4307">
            <v>-4008.99</v>
          </cell>
          <cell r="AA4307">
            <v>0</v>
          </cell>
          <cell r="AB4307">
            <v>0</v>
          </cell>
          <cell r="AC4307">
            <v>0</v>
          </cell>
          <cell r="AD4307">
            <v>0</v>
          </cell>
        </row>
        <row r="4308">
          <cell r="B4308" t="str">
            <v>CITY OF SHELTON-UNREGULATEDRESIDENTIALRESTART</v>
          </cell>
          <cell r="J4308" t="str">
            <v>RESTART</v>
          </cell>
          <cell r="K4308" t="str">
            <v>SERVICE RESTART FEE</v>
          </cell>
          <cell r="S4308">
            <v>0</v>
          </cell>
          <cell r="T4308">
            <v>0</v>
          </cell>
          <cell r="U4308">
            <v>0</v>
          </cell>
          <cell r="V4308">
            <v>0</v>
          </cell>
          <cell r="W4308">
            <v>0</v>
          </cell>
          <cell r="X4308">
            <v>0</v>
          </cell>
          <cell r="Y4308">
            <v>0</v>
          </cell>
          <cell r="Z4308">
            <v>5.78</v>
          </cell>
          <cell r="AA4308">
            <v>0</v>
          </cell>
          <cell r="AB4308">
            <v>0</v>
          </cell>
          <cell r="AC4308">
            <v>0</v>
          </cell>
          <cell r="AD4308">
            <v>0</v>
          </cell>
        </row>
        <row r="4309">
          <cell r="B4309" t="str">
            <v>CITY OF SHELTON-UNREGULATEDROLLOFFDISPORGANIC</v>
          </cell>
          <cell r="J4309" t="str">
            <v>DISPORGANIC</v>
          </cell>
          <cell r="K4309" t="str">
            <v xml:space="preserve">DISPOSAL ORGANIC </v>
          </cell>
          <cell r="S4309">
            <v>0</v>
          </cell>
          <cell r="T4309">
            <v>0</v>
          </cell>
          <cell r="U4309">
            <v>0</v>
          </cell>
          <cell r="V4309">
            <v>0</v>
          </cell>
          <cell r="W4309">
            <v>0</v>
          </cell>
          <cell r="X4309">
            <v>0</v>
          </cell>
          <cell r="Y4309">
            <v>0</v>
          </cell>
          <cell r="Z4309">
            <v>331.22</v>
          </cell>
          <cell r="AA4309">
            <v>0</v>
          </cell>
          <cell r="AB4309">
            <v>0</v>
          </cell>
          <cell r="AC4309">
            <v>0</v>
          </cell>
          <cell r="AD4309">
            <v>0</v>
          </cell>
        </row>
        <row r="4310">
          <cell r="B4310" t="str">
            <v>CITY OF SHELTON-UNREGULATEDROLLOFFRECYHAUL</v>
          </cell>
          <cell r="J4310" t="str">
            <v>RECYHAUL</v>
          </cell>
          <cell r="K4310" t="str">
            <v>ROLL OFF RECYCLE HAUL</v>
          </cell>
          <cell r="S4310">
            <v>0</v>
          </cell>
          <cell r="T4310">
            <v>0</v>
          </cell>
          <cell r="U4310">
            <v>0</v>
          </cell>
          <cell r="V4310">
            <v>0</v>
          </cell>
          <cell r="W4310">
            <v>0</v>
          </cell>
          <cell r="X4310">
            <v>0</v>
          </cell>
          <cell r="Y4310">
            <v>0</v>
          </cell>
          <cell r="Z4310">
            <v>1058.73</v>
          </cell>
          <cell r="AA4310">
            <v>0</v>
          </cell>
          <cell r="AB4310">
            <v>0</v>
          </cell>
          <cell r="AC4310">
            <v>0</v>
          </cell>
          <cell r="AD4310">
            <v>0</v>
          </cell>
        </row>
        <row r="4311">
          <cell r="B4311" t="str">
            <v>CITY OF SHELTON-UNREGULATEDROLLOFFROMILERECY</v>
          </cell>
          <cell r="J4311" t="str">
            <v>ROMILERECY</v>
          </cell>
          <cell r="K4311" t="str">
            <v>ROLL OFF MILEAGE RECYCLE</v>
          </cell>
          <cell r="S4311">
            <v>0</v>
          </cell>
          <cell r="T4311">
            <v>0</v>
          </cell>
          <cell r="U4311">
            <v>0</v>
          </cell>
          <cell r="V4311">
            <v>0</v>
          </cell>
          <cell r="W4311">
            <v>0</v>
          </cell>
          <cell r="X4311">
            <v>0</v>
          </cell>
          <cell r="Y4311">
            <v>0</v>
          </cell>
          <cell r="Z4311">
            <v>901.53</v>
          </cell>
          <cell r="AA4311">
            <v>0</v>
          </cell>
          <cell r="AB4311">
            <v>0</v>
          </cell>
          <cell r="AC4311">
            <v>0</v>
          </cell>
          <cell r="AD4311">
            <v>0</v>
          </cell>
        </row>
        <row r="4312">
          <cell r="B4312" t="str">
            <v>CITY OF SHELTON-UNREGULATEDROLLOFFRORENT10D</v>
          </cell>
          <cell r="J4312" t="str">
            <v>RORENT10D</v>
          </cell>
          <cell r="K4312" t="str">
            <v>10YD ROLL OFF DAILY RENT</v>
          </cell>
          <cell r="S4312">
            <v>0</v>
          </cell>
          <cell r="T4312">
            <v>0</v>
          </cell>
          <cell r="U4312">
            <v>0</v>
          </cell>
          <cell r="V4312">
            <v>0</v>
          </cell>
          <cell r="W4312">
            <v>0</v>
          </cell>
          <cell r="X4312">
            <v>0</v>
          </cell>
          <cell r="Y4312">
            <v>0</v>
          </cell>
          <cell r="Z4312">
            <v>37.200000000000003</v>
          </cell>
          <cell r="AA4312">
            <v>0</v>
          </cell>
          <cell r="AB4312">
            <v>0</v>
          </cell>
          <cell r="AC4312">
            <v>0</v>
          </cell>
          <cell r="AD4312">
            <v>0</v>
          </cell>
        </row>
        <row r="4313">
          <cell r="B4313" t="str">
            <v>CITY OF SHELTON-UNREGULATEDSURCFUEL-RECY MASON</v>
          </cell>
          <cell r="J4313" t="str">
            <v>FUEL-RECY MASON</v>
          </cell>
          <cell r="K4313" t="str">
            <v>FUEL &amp; MATERIAL SURCHARGE</v>
          </cell>
          <cell r="S4313">
            <v>0</v>
          </cell>
          <cell r="T4313">
            <v>0</v>
          </cell>
          <cell r="U4313">
            <v>0</v>
          </cell>
          <cell r="V4313">
            <v>0</v>
          </cell>
          <cell r="W4313">
            <v>0</v>
          </cell>
          <cell r="X4313">
            <v>0</v>
          </cell>
          <cell r="Y4313">
            <v>0</v>
          </cell>
          <cell r="Z4313">
            <v>0</v>
          </cell>
          <cell r="AA4313">
            <v>0</v>
          </cell>
          <cell r="AB4313">
            <v>0</v>
          </cell>
          <cell r="AC4313">
            <v>0</v>
          </cell>
          <cell r="AD4313">
            <v>0</v>
          </cell>
        </row>
        <row r="4314">
          <cell r="B4314" t="str">
            <v>CITY OF SHELTON-UNREGULATEDSURCFUEL-RES MASON</v>
          </cell>
          <cell r="J4314" t="str">
            <v>FUEL-RES MASON</v>
          </cell>
          <cell r="K4314" t="str">
            <v>FUEL &amp; MATERIAL SURCHARGE</v>
          </cell>
          <cell r="S4314">
            <v>0</v>
          </cell>
          <cell r="T4314">
            <v>0</v>
          </cell>
          <cell r="U4314">
            <v>0</v>
          </cell>
          <cell r="V4314">
            <v>0</v>
          </cell>
          <cell r="W4314">
            <v>0</v>
          </cell>
          <cell r="X4314">
            <v>0</v>
          </cell>
          <cell r="Y4314">
            <v>0</v>
          </cell>
          <cell r="Z4314">
            <v>0</v>
          </cell>
          <cell r="AA4314">
            <v>0</v>
          </cell>
          <cell r="AB4314">
            <v>0</v>
          </cell>
          <cell r="AC4314">
            <v>0</v>
          </cell>
          <cell r="AD4314">
            <v>0</v>
          </cell>
        </row>
        <row r="4315">
          <cell r="B4315" t="str">
            <v>CITY OF SHELTON-UNREGULATEDSURCFUEL-RECY MASON</v>
          </cell>
          <cell r="J4315" t="str">
            <v>FUEL-RECY MASON</v>
          </cell>
          <cell r="K4315" t="str">
            <v>FUEL &amp; MATERIAL SURCHARGE</v>
          </cell>
          <cell r="S4315">
            <v>0</v>
          </cell>
          <cell r="T4315">
            <v>0</v>
          </cell>
          <cell r="U4315">
            <v>0</v>
          </cell>
          <cell r="V4315">
            <v>0</v>
          </cell>
          <cell r="W4315">
            <v>0</v>
          </cell>
          <cell r="X4315">
            <v>0</v>
          </cell>
          <cell r="Y4315">
            <v>0</v>
          </cell>
          <cell r="Z4315">
            <v>0</v>
          </cell>
          <cell r="AA4315">
            <v>0</v>
          </cell>
          <cell r="AB4315">
            <v>0</v>
          </cell>
          <cell r="AC4315">
            <v>0</v>
          </cell>
          <cell r="AD4315">
            <v>0</v>
          </cell>
        </row>
        <row r="4316">
          <cell r="B4316" t="str">
            <v>CITY OF SHELTON-UNREGULATEDSURCFUEL-RO MASON</v>
          </cell>
          <cell r="J4316" t="str">
            <v>FUEL-RO MASON</v>
          </cell>
          <cell r="K4316" t="str">
            <v>FUEL &amp; MATERIAL SURCHARGE</v>
          </cell>
          <cell r="S4316">
            <v>0</v>
          </cell>
          <cell r="T4316">
            <v>0</v>
          </cell>
          <cell r="U4316">
            <v>0</v>
          </cell>
          <cell r="V4316">
            <v>0</v>
          </cell>
          <cell r="W4316">
            <v>0</v>
          </cell>
          <cell r="X4316">
            <v>0</v>
          </cell>
          <cell r="Y4316">
            <v>0</v>
          </cell>
          <cell r="Z4316">
            <v>0</v>
          </cell>
          <cell r="AA4316">
            <v>0</v>
          </cell>
          <cell r="AB4316">
            <v>0</v>
          </cell>
          <cell r="AC4316">
            <v>0</v>
          </cell>
          <cell r="AD4316">
            <v>0</v>
          </cell>
        </row>
        <row r="4317">
          <cell r="B4317" t="str">
            <v>CITY OF SHELTON-UNREGULATEDTAXESSALES TAX</v>
          </cell>
          <cell r="J4317" t="str">
            <v>SALES TAX</v>
          </cell>
          <cell r="K4317" t="str">
            <v>8.5% Sales Tax</v>
          </cell>
          <cell r="S4317">
            <v>0</v>
          </cell>
          <cell r="T4317">
            <v>0</v>
          </cell>
          <cell r="U4317">
            <v>0</v>
          </cell>
          <cell r="V4317">
            <v>0</v>
          </cell>
          <cell r="W4317">
            <v>0</v>
          </cell>
          <cell r="X4317">
            <v>0</v>
          </cell>
          <cell r="Y4317">
            <v>0</v>
          </cell>
          <cell r="Z4317">
            <v>2.2999999999999998</v>
          </cell>
          <cell r="AA4317">
            <v>0</v>
          </cell>
          <cell r="AB4317">
            <v>0</v>
          </cell>
          <cell r="AC4317">
            <v>0</v>
          </cell>
          <cell r="AD4317">
            <v>0</v>
          </cell>
        </row>
        <row r="4318">
          <cell r="B4318" t="str">
            <v>CITY OF SHELTON-UNREGULATEDTAXESSHELTON UNREG SALES</v>
          </cell>
          <cell r="J4318" t="str">
            <v>SHELTON UNREG SALES</v>
          </cell>
          <cell r="K4318" t="str">
            <v>WA STATE SALES TAX</v>
          </cell>
          <cell r="S4318">
            <v>0</v>
          </cell>
          <cell r="T4318">
            <v>0</v>
          </cell>
          <cell r="U4318">
            <v>0</v>
          </cell>
          <cell r="V4318">
            <v>0</v>
          </cell>
          <cell r="W4318">
            <v>0</v>
          </cell>
          <cell r="X4318">
            <v>0</v>
          </cell>
          <cell r="Y4318">
            <v>0</v>
          </cell>
          <cell r="Z4318">
            <v>9.52</v>
          </cell>
          <cell r="AA4318">
            <v>0</v>
          </cell>
          <cell r="AB4318">
            <v>0</v>
          </cell>
          <cell r="AC4318">
            <v>0</v>
          </cell>
          <cell r="AD4318">
            <v>0</v>
          </cell>
        </row>
        <row r="4319">
          <cell r="B4319" t="str">
            <v>CITY OF SHELTON-UNREGULATEDTAXESSALES TAX</v>
          </cell>
          <cell r="J4319" t="str">
            <v>SALES TAX</v>
          </cell>
          <cell r="K4319" t="str">
            <v>8.5% Sales Tax</v>
          </cell>
          <cell r="S4319">
            <v>0</v>
          </cell>
          <cell r="T4319">
            <v>0</v>
          </cell>
          <cell r="U4319">
            <v>0</v>
          </cell>
          <cell r="V4319">
            <v>0</v>
          </cell>
          <cell r="W4319">
            <v>0</v>
          </cell>
          <cell r="X4319">
            <v>0</v>
          </cell>
          <cell r="Y4319">
            <v>0</v>
          </cell>
          <cell r="Z4319">
            <v>3.16</v>
          </cell>
          <cell r="AA4319">
            <v>0</v>
          </cell>
          <cell r="AB4319">
            <v>0</v>
          </cell>
          <cell r="AC4319">
            <v>0</v>
          </cell>
          <cell r="AD4319">
            <v>0</v>
          </cell>
        </row>
        <row r="4320">
          <cell r="B4320" t="str">
            <v>KITSAP CO -REGULATEDACCOUNTING ADJUSTMENTSBDR</v>
          </cell>
          <cell r="J4320" t="str">
            <v>BDR</v>
          </cell>
          <cell r="K4320" t="str">
            <v>BAD DEBT RECOVERY</v>
          </cell>
          <cell r="S4320">
            <v>0</v>
          </cell>
          <cell r="T4320">
            <v>0</v>
          </cell>
          <cell r="U4320">
            <v>0</v>
          </cell>
          <cell r="V4320">
            <v>0</v>
          </cell>
          <cell r="W4320">
            <v>0</v>
          </cell>
          <cell r="X4320">
            <v>0</v>
          </cell>
          <cell r="Y4320">
            <v>0</v>
          </cell>
          <cell r="Z4320">
            <v>85.49</v>
          </cell>
          <cell r="AA4320">
            <v>0</v>
          </cell>
          <cell r="AB4320">
            <v>0</v>
          </cell>
          <cell r="AC4320">
            <v>0</v>
          </cell>
          <cell r="AD4320">
            <v>0</v>
          </cell>
        </row>
        <row r="4321">
          <cell r="B4321" t="str">
            <v>KITSAP CO -REGULATEDACCOUNTING ADJUSTMENTSMM</v>
          </cell>
          <cell r="J4321" t="str">
            <v>MM</v>
          </cell>
          <cell r="K4321" t="str">
            <v>MOVE MONEY</v>
          </cell>
          <cell r="S4321">
            <v>0</v>
          </cell>
          <cell r="T4321">
            <v>0</v>
          </cell>
          <cell r="U4321">
            <v>0</v>
          </cell>
          <cell r="V4321">
            <v>0</v>
          </cell>
          <cell r="W4321">
            <v>0</v>
          </cell>
          <cell r="X4321">
            <v>0</v>
          </cell>
          <cell r="Y4321">
            <v>0</v>
          </cell>
          <cell r="Z4321">
            <v>-10.01</v>
          </cell>
          <cell r="AA4321">
            <v>0</v>
          </cell>
          <cell r="AB4321">
            <v>0</v>
          </cell>
          <cell r="AC4321">
            <v>0</v>
          </cell>
          <cell r="AD4321">
            <v>0</v>
          </cell>
        </row>
        <row r="4322">
          <cell r="B4322" t="str">
            <v>KITSAP CO -REGULATEDACCOUNTING ADJUSTMENTSREFUND</v>
          </cell>
          <cell r="J4322" t="str">
            <v>REFUND</v>
          </cell>
          <cell r="K4322" t="str">
            <v>REFUND</v>
          </cell>
          <cell r="S4322">
            <v>0</v>
          </cell>
          <cell r="T4322">
            <v>0</v>
          </cell>
          <cell r="U4322">
            <v>0</v>
          </cell>
          <cell r="V4322">
            <v>0</v>
          </cell>
          <cell r="W4322">
            <v>0</v>
          </cell>
          <cell r="X4322">
            <v>0</v>
          </cell>
          <cell r="Y4322">
            <v>0</v>
          </cell>
          <cell r="Z4322">
            <v>266.83</v>
          </cell>
          <cell r="AA4322">
            <v>0</v>
          </cell>
          <cell r="AB4322">
            <v>0</v>
          </cell>
          <cell r="AC4322">
            <v>0</v>
          </cell>
          <cell r="AD4322">
            <v>0</v>
          </cell>
        </row>
        <row r="4323">
          <cell r="B4323" t="str">
            <v>KITSAP CO -REGULATEDACCOUNTING ADJUSTMENTSFINCHG</v>
          </cell>
          <cell r="J4323" t="str">
            <v>FINCHG</v>
          </cell>
          <cell r="K4323" t="str">
            <v>LATE FEE</v>
          </cell>
          <cell r="S4323">
            <v>0</v>
          </cell>
          <cell r="T4323">
            <v>0</v>
          </cell>
          <cell r="U4323">
            <v>0</v>
          </cell>
          <cell r="V4323">
            <v>0</v>
          </cell>
          <cell r="W4323">
            <v>0</v>
          </cell>
          <cell r="X4323">
            <v>0</v>
          </cell>
          <cell r="Y4323">
            <v>0</v>
          </cell>
          <cell r="Z4323">
            <v>44.31</v>
          </cell>
          <cell r="AA4323">
            <v>0</v>
          </cell>
          <cell r="AB4323">
            <v>0</v>
          </cell>
          <cell r="AC4323">
            <v>0</v>
          </cell>
          <cell r="AD4323">
            <v>0</v>
          </cell>
        </row>
        <row r="4324">
          <cell r="B4324" t="str">
            <v>KITSAP CO -REGULATEDACCOUNTING ADJUSTMENTSMM</v>
          </cell>
          <cell r="J4324" t="str">
            <v>MM</v>
          </cell>
          <cell r="K4324" t="str">
            <v>MOVE MONEY</v>
          </cell>
          <cell r="S4324">
            <v>0</v>
          </cell>
          <cell r="T4324">
            <v>0</v>
          </cell>
          <cell r="U4324">
            <v>0</v>
          </cell>
          <cell r="V4324">
            <v>0</v>
          </cell>
          <cell r="W4324">
            <v>0</v>
          </cell>
          <cell r="X4324">
            <v>0</v>
          </cell>
          <cell r="Y4324">
            <v>0</v>
          </cell>
          <cell r="Z4324">
            <v>10.01</v>
          </cell>
          <cell r="AA4324">
            <v>0</v>
          </cell>
          <cell r="AB4324">
            <v>0</v>
          </cell>
          <cell r="AC4324">
            <v>0</v>
          </cell>
          <cell r="AD4324">
            <v>0</v>
          </cell>
        </row>
        <row r="4325">
          <cell r="B4325" t="str">
            <v>KITSAP CO -REGULATEDACCOUNTING ADJUSTMENTSREFUND</v>
          </cell>
          <cell r="J4325" t="str">
            <v>REFUND</v>
          </cell>
          <cell r="K4325" t="str">
            <v>REFUND</v>
          </cell>
          <cell r="S4325">
            <v>0</v>
          </cell>
          <cell r="T4325">
            <v>0</v>
          </cell>
          <cell r="U4325">
            <v>0</v>
          </cell>
          <cell r="V4325">
            <v>0</v>
          </cell>
          <cell r="W4325">
            <v>0</v>
          </cell>
          <cell r="X4325">
            <v>0</v>
          </cell>
          <cell r="Y4325">
            <v>0</v>
          </cell>
          <cell r="Z4325">
            <v>544.97</v>
          </cell>
          <cell r="AA4325">
            <v>0</v>
          </cell>
          <cell r="AB4325">
            <v>0</v>
          </cell>
          <cell r="AC4325">
            <v>0</v>
          </cell>
          <cell r="AD4325">
            <v>0</v>
          </cell>
        </row>
        <row r="4326">
          <cell r="B4326" t="str">
            <v>KITSAP CO -REGULATEDCOMMERCIAL  FRONTLOADWLKNRE1RECYMA</v>
          </cell>
          <cell r="J4326" t="str">
            <v>WLKNRE1RECYMA</v>
          </cell>
          <cell r="K4326" t="str">
            <v>WALK IN 5-25FT EOW-RECYCL</v>
          </cell>
          <cell r="S4326">
            <v>0</v>
          </cell>
          <cell r="T4326">
            <v>0</v>
          </cell>
          <cell r="U4326">
            <v>0</v>
          </cell>
          <cell r="V4326">
            <v>0</v>
          </cell>
          <cell r="W4326">
            <v>0</v>
          </cell>
          <cell r="X4326">
            <v>0</v>
          </cell>
          <cell r="Y4326">
            <v>0</v>
          </cell>
          <cell r="Z4326">
            <v>1.26</v>
          </cell>
          <cell r="AA4326">
            <v>0</v>
          </cell>
          <cell r="AB4326">
            <v>0</v>
          </cell>
          <cell r="AC4326">
            <v>0</v>
          </cell>
          <cell r="AD4326">
            <v>0</v>
          </cell>
        </row>
        <row r="4327">
          <cell r="B4327" t="str">
            <v>KITSAP CO -REGULATEDCOMMERCIAL  FRONTLOADWLKNRW2RECYMA</v>
          </cell>
          <cell r="J4327" t="str">
            <v>WLKNRW2RECYMA</v>
          </cell>
          <cell r="K4327" t="str">
            <v>WALK IN OVER 25 ADDITIONA</v>
          </cell>
          <cell r="S4327">
            <v>0</v>
          </cell>
          <cell r="T4327">
            <v>0</v>
          </cell>
          <cell r="U4327">
            <v>0</v>
          </cell>
          <cell r="V4327">
            <v>0</v>
          </cell>
          <cell r="W4327">
            <v>0</v>
          </cell>
          <cell r="X4327">
            <v>0</v>
          </cell>
          <cell r="Y4327">
            <v>0</v>
          </cell>
          <cell r="Z4327">
            <v>1.36</v>
          </cell>
          <cell r="AA4327">
            <v>0</v>
          </cell>
          <cell r="AB4327">
            <v>0</v>
          </cell>
          <cell r="AC4327">
            <v>0</v>
          </cell>
          <cell r="AD4327">
            <v>0</v>
          </cell>
        </row>
        <row r="4328">
          <cell r="B4328" t="str">
            <v>KITSAP CO -REGULATEDCOMMERCIAL - REARLOADR1.5YDEK</v>
          </cell>
          <cell r="J4328" t="str">
            <v>R1.5YDEK</v>
          </cell>
          <cell r="K4328" t="str">
            <v>1.5 YD 1X EOW</v>
          </cell>
          <cell r="S4328">
            <v>0</v>
          </cell>
          <cell r="T4328">
            <v>0</v>
          </cell>
          <cell r="U4328">
            <v>0</v>
          </cell>
          <cell r="V4328">
            <v>0</v>
          </cell>
          <cell r="W4328">
            <v>0</v>
          </cell>
          <cell r="X4328">
            <v>0</v>
          </cell>
          <cell r="Y4328">
            <v>0</v>
          </cell>
          <cell r="Z4328">
            <v>2573.12</v>
          </cell>
          <cell r="AA4328">
            <v>0</v>
          </cell>
          <cell r="AB4328">
            <v>0</v>
          </cell>
          <cell r="AC4328">
            <v>0</v>
          </cell>
          <cell r="AD4328">
            <v>0</v>
          </cell>
        </row>
        <row r="4329">
          <cell r="B4329" t="str">
            <v>KITSAP CO -REGULATEDCOMMERCIAL - REARLOADR1.5YDRENTM</v>
          </cell>
          <cell r="J4329" t="str">
            <v>R1.5YDRENTM</v>
          </cell>
          <cell r="K4329" t="str">
            <v>1.5YD CONTAINER RENT-MTH</v>
          </cell>
          <cell r="S4329">
            <v>0</v>
          </cell>
          <cell r="T4329">
            <v>0</v>
          </cell>
          <cell r="U4329">
            <v>0</v>
          </cell>
          <cell r="V4329">
            <v>0</v>
          </cell>
          <cell r="W4329">
            <v>0</v>
          </cell>
          <cell r="X4329">
            <v>0</v>
          </cell>
          <cell r="Y4329">
            <v>0</v>
          </cell>
          <cell r="Z4329">
            <v>1039.8599999999999</v>
          </cell>
          <cell r="AA4329">
            <v>0</v>
          </cell>
          <cell r="AB4329">
            <v>0</v>
          </cell>
          <cell r="AC4329">
            <v>0</v>
          </cell>
          <cell r="AD4329">
            <v>0</v>
          </cell>
        </row>
        <row r="4330">
          <cell r="B4330" t="str">
            <v>KITSAP CO -REGULATEDCOMMERCIAL - REARLOADR1.5YDRENTT</v>
          </cell>
          <cell r="J4330" t="str">
            <v>R1.5YDRENTT</v>
          </cell>
          <cell r="K4330" t="str">
            <v>1.5YD TEMP CONTAINER RENT</v>
          </cell>
          <cell r="S4330">
            <v>0</v>
          </cell>
          <cell r="T4330">
            <v>0</v>
          </cell>
          <cell r="U4330">
            <v>0</v>
          </cell>
          <cell r="V4330">
            <v>0</v>
          </cell>
          <cell r="W4330">
            <v>0</v>
          </cell>
          <cell r="X4330">
            <v>0</v>
          </cell>
          <cell r="Y4330">
            <v>0</v>
          </cell>
          <cell r="Z4330">
            <v>15.9</v>
          </cell>
          <cell r="AA4330">
            <v>0</v>
          </cell>
          <cell r="AB4330">
            <v>0</v>
          </cell>
          <cell r="AC4330">
            <v>0</v>
          </cell>
          <cell r="AD4330">
            <v>0</v>
          </cell>
        </row>
        <row r="4331">
          <cell r="B4331" t="str">
            <v>KITSAP CO -REGULATEDCOMMERCIAL - REARLOADR1.5YDWK</v>
          </cell>
          <cell r="J4331" t="str">
            <v>R1.5YDWK</v>
          </cell>
          <cell r="K4331" t="str">
            <v>1.5 YD 1X WEEKLY</v>
          </cell>
          <cell r="S4331">
            <v>0</v>
          </cell>
          <cell r="T4331">
            <v>0</v>
          </cell>
          <cell r="U4331">
            <v>0</v>
          </cell>
          <cell r="V4331">
            <v>0</v>
          </cell>
          <cell r="W4331">
            <v>0</v>
          </cell>
          <cell r="X4331">
            <v>0</v>
          </cell>
          <cell r="Y4331">
            <v>0</v>
          </cell>
          <cell r="Z4331">
            <v>3007.35</v>
          </cell>
          <cell r="AA4331">
            <v>0</v>
          </cell>
          <cell r="AB4331">
            <v>0</v>
          </cell>
          <cell r="AC4331">
            <v>0</v>
          </cell>
          <cell r="AD4331">
            <v>0</v>
          </cell>
        </row>
        <row r="4332">
          <cell r="B4332" t="str">
            <v>KITSAP CO -REGULATEDCOMMERCIAL - REARLOADR1YDEK</v>
          </cell>
          <cell r="J4332" t="str">
            <v>R1YDEK</v>
          </cell>
          <cell r="K4332" t="str">
            <v>1 YD 1X EOW</v>
          </cell>
          <cell r="S4332">
            <v>0</v>
          </cell>
          <cell r="T4332">
            <v>0</v>
          </cell>
          <cell r="U4332">
            <v>0</v>
          </cell>
          <cell r="V4332">
            <v>0</v>
          </cell>
          <cell r="W4332">
            <v>0</v>
          </cell>
          <cell r="X4332">
            <v>0</v>
          </cell>
          <cell r="Y4332">
            <v>0</v>
          </cell>
          <cell r="Z4332">
            <v>169.5</v>
          </cell>
          <cell r="AA4332">
            <v>0</v>
          </cell>
          <cell r="AB4332">
            <v>0</v>
          </cell>
          <cell r="AC4332">
            <v>0</v>
          </cell>
          <cell r="AD4332">
            <v>0</v>
          </cell>
        </row>
        <row r="4333">
          <cell r="B4333" t="str">
            <v>KITSAP CO -REGULATEDCOMMERCIAL - REARLOADR1YDRENTM</v>
          </cell>
          <cell r="J4333" t="str">
            <v>R1YDRENTM</v>
          </cell>
          <cell r="K4333" t="str">
            <v>1YD CONTAINER RENT-MTHLY</v>
          </cell>
          <cell r="S4333">
            <v>0</v>
          </cell>
          <cell r="T4333">
            <v>0</v>
          </cell>
          <cell r="U4333">
            <v>0</v>
          </cell>
          <cell r="V4333">
            <v>0</v>
          </cell>
          <cell r="W4333">
            <v>0</v>
          </cell>
          <cell r="X4333">
            <v>0</v>
          </cell>
          <cell r="Y4333">
            <v>0</v>
          </cell>
          <cell r="Z4333">
            <v>56.47</v>
          </cell>
          <cell r="AA4333">
            <v>0</v>
          </cell>
          <cell r="AB4333">
            <v>0</v>
          </cell>
          <cell r="AC4333">
            <v>0</v>
          </cell>
          <cell r="AD4333">
            <v>0</v>
          </cell>
        </row>
        <row r="4334">
          <cell r="B4334" t="str">
            <v>KITSAP CO -REGULATEDCOMMERCIAL - REARLOADR1YDWK</v>
          </cell>
          <cell r="J4334" t="str">
            <v>R1YDWK</v>
          </cell>
          <cell r="K4334" t="str">
            <v>1 YD 1X WEEKLY</v>
          </cell>
          <cell r="S4334">
            <v>0</v>
          </cell>
          <cell r="T4334">
            <v>0</v>
          </cell>
          <cell r="U4334">
            <v>0</v>
          </cell>
          <cell r="V4334">
            <v>0</v>
          </cell>
          <cell r="W4334">
            <v>0</v>
          </cell>
          <cell r="X4334">
            <v>0</v>
          </cell>
          <cell r="Y4334">
            <v>0</v>
          </cell>
          <cell r="Z4334">
            <v>67.63</v>
          </cell>
          <cell r="AA4334">
            <v>0</v>
          </cell>
          <cell r="AB4334">
            <v>0</v>
          </cell>
          <cell r="AC4334">
            <v>0</v>
          </cell>
          <cell r="AD4334">
            <v>0</v>
          </cell>
        </row>
        <row r="4335">
          <cell r="B4335" t="str">
            <v>KITSAP CO -REGULATEDCOMMERCIAL - REARLOADR2YDEK</v>
          </cell>
          <cell r="J4335" t="str">
            <v>R2YDEK</v>
          </cell>
          <cell r="K4335" t="str">
            <v>2 YD 1X EOW</v>
          </cell>
          <cell r="S4335">
            <v>0</v>
          </cell>
          <cell r="T4335">
            <v>0</v>
          </cell>
          <cell r="U4335">
            <v>0</v>
          </cell>
          <cell r="V4335">
            <v>0</v>
          </cell>
          <cell r="W4335">
            <v>0</v>
          </cell>
          <cell r="X4335">
            <v>0</v>
          </cell>
          <cell r="Y4335">
            <v>0</v>
          </cell>
          <cell r="Z4335">
            <v>2310.2399999999998</v>
          </cell>
          <cell r="AA4335">
            <v>0</v>
          </cell>
          <cell r="AB4335">
            <v>0</v>
          </cell>
          <cell r="AC4335">
            <v>0</v>
          </cell>
          <cell r="AD4335">
            <v>0</v>
          </cell>
        </row>
        <row r="4336">
          <cell r="B4336" t="str">
            <v>KITSAP CO -REGULATEDCOMMERCIAL - REARLOADR2YDRENTM</v>
          </cell>
          <cell r="J4336" t="str">
            <v>R2YDRENTM</v>
          </cell>
          <cell r="K4336" t="str">
            <v>2YD CONTAINER RENT-MTHLY</v>
          </cell>
          <cell r="S4336">
            <v>0</v>
          </cell>
          <cell r="T4336">
            <v>0</v>
          </cell>
          <cell r="U4336">
            <v>0</v>
          </cell>
          <cell r="V4336">
            <v>0</v>
          </cell>
          <cell r="W4336">
            <v>0</v>
          </cell>
          <cell r="X4336">
            <v>0</v>
          </cell>
          <cell r="Y4336">
            <v>0</v>
          </cell>
          <cell r="Z4336">
            <v>2471.27</v>
          </cell>
          <cell r="AA4336">
            <v>0</v>
          </cell>
          <cell r="AB4336">
            <v>0</v>
          </cell>
          <cell r="AC4336">
            <v>0</v>
          </cell>
          <cell r="AD4336">
            <v>0</v>
          </cell>
        </row>
        <row r="4337">
          <cell r="B4337" t="str">
            <v>KITSAP CO -REGULATEDCOMMERCIAL - REARLOADR2YDRENTTM</v>
          </cell>
          <cell r="J4337" t="str">
            <v>R2YDRENTTM</v>
          </cell>
          <cell r="K4337" t="str">
            <v>2 YD TEMP CONT RENT MONTH</v>
          </cell>
          <cell r="S4337">
            <v>0</v>
          </cell>
          <cell r="T4337">
            <v>0</v>
          </cell>
          <cell r="U4337">
            <v>0</v>
          </cell>
          <cell r="V4337">
            <v>0</v>
          </cell>
          <cell r="W4337">
            <v>0</v>
          </cell>
          <cell r="X4337">
            <v>0</v>
          </cell>
          <cell r="Y4337">
            <v>0</v>
          </cell>
          <cell r="Z4337">
            <v>61.89</v>
          </cell>
          <cell r="AA4337">
            <v>0</v>
          </cell>
          <cell r="AB4337">
            <v>0</v>
          </cell>
          <cell r="AC4337">
            <v>0</v>
          </cell>
          <cell r="AD4337">
            <v>0</v>
          </cell>
        </row>
        <row r="4338">
          <cell r="B4338" t="str">
            <v>KITSAP CO -REGULATEDCOMMERCIAL - REARLOADR2YDWK</v>
          </cell>
          <cell r="J4338" t="str">
            <v>R2YDWK</v>
          </cell>
          <cell r="K4338" t="str">
            <v>2 YD 1X WEEKLY</v>
          </cell>
          <cell r="S4338">
            <v>0</v>
          </cell>
          <cell r="T4338">
            <v>0</v>
          </cell>
          <cell r="U4338">
            <v>0</v>
          </cell>
          <cell r="V4338">
            <v>0</v>
          </cell>
          <cell r="W4338">
            <v>0</v>
          </cell>
          <cell r="X4338">
            <v>0</v>
          </cell>
          <cell r="Y4338">
            <v>0</v>
          </cell>
          <cell r="Z4338">
            <v>17262.62</v>
          </cell>
          <cell r="AA4338">
            <v>0</v>
          </cell>
          <cell r="AB4338">
            <v>0</v>
          </cell>
          <cell r="AC4338">
            <v>0</v>
          </cell>
          <cell r="AD4338">
            <v>0</v>
          </cell>
        </row>
        <row r="4339">
          <cell r="B4339" t="str">
            <v>KITSAP CO -REGULATEDCOMMERCIAL - REARLOADUNLOCKRECY</v>
          </cell>
          <cell r="J4339" t="str">
            <v>UNLOCKRECY</v>
          </cell>
          <cell r="K4339" t="str">
            <v>UNLOCK / UNLATCH RECY</v>
          </cell>
          <cell r="S4339">
            <v>0</v>
          </cell>
          <cell r="T4339">
            <v>0</v>
          </cell>
          <cell r="U4339">
            <v>0</v>
          </cell>
          <cell r="V4339">
            <v>0</v>
          </cell>
          <cell r="W4339">
            <v>0</v>
          </cell>
          <cell r="X4339">
            <v>0</v>
          </cell>
          <cell r="Y4339">
            <v>0</v>
          </cell>
          <cell r="Z4339">
            <v>5.0599999999999996</v>
          </cell>
          <cell r="AA4339">
            <v>0</v>
          </cell>
          <cell r="AB4339">
            <v>0</v>
          </cell>
          <cell r="AC4339">
            <v>0</v>
          </cell>
          <cell r="AD4339">
            <v>0</v>
          </cell>
        </row>
        <row r="4340">
          <cell r="B4340" t="str">
            <v>KITSAP CO -REGULATEDCOMMERCIAL - REARLOADUNLOCKREF</v>
          </cell>
          <cell r="J4340" t="str">
            <v>UNLOCKREF</v>
          </cell>
          <cell r="K4340" t="str">
            <v>UNLOCK / UNLATCH REFUSE</v>
          </cell>
          <cell r="S4340">
            <v>0</v>
          </cell>
          <cell r="T4340">
            <v>0</v>
          </cell>
          <cell r="U4340">
            <v>0</v>
          </cell>
          <cell r="V4340">
            <v>0</v>
          </cell>
          <cell r="W4340">
            <v>0</v>
          </cell>
          <cell r="X4340">
            <v>0</v>
          </cell>
          <cell r="Y4340">
            <v>0</v>
          </cell>
          <cell r="Z4340">
            <v>288.42</v>
          </cell>
          <cell r="AA4340">
            <v>0</v>
          </cell>
          <cell r="AB4340">
            <v>0</v>
          </cell>
          <cell r="AC4340">
            <v>0</v>
          </cell>
          <cell r="AD4340">
            <v>0</v>
          </cell>
        </row>
        <row r="4341">
          <cell r="B4341" t="str">
            <v>KITSAP CO -REGULATEDCOMMERCIAL - REARLOADCDELC</v>
          </cell>
          <cell r="J4341" t="str">
            <v>CDELC</v>
          </cell>
          <cell r="K4341" t="str">
            <v>CONTAINER DELIVERY CHARGE</v>
          </cell>
          <cell r="S4341">
            <v>0</v>
          </cell>
          <cell r="T4341">
            <v>0</v>
          </cell>
          <cell r="U4341">
            <v>0</v>
          </cell>
          <cell r="V4341">
            <v>0</v>
          </cell>
          <cell r="W4341">
            <v>0</v>
          </cell>
          <cell r="X4341">
            <v>0</v>
          </cell>
          <cell r="Y4341">
            <v>0</v>
          </cell>
          <cell r="Z4341">
            <v>81</v>
          </cell>
          <cell r="AA4341">
            <v>0</v>
          </cell>
          <cell r="AB4341">
            <v>0</v>
          </cell>
          <cell r="AC4341">
            <v>0</v>
          </cell>
          <cell r="AD4341">
            <v>0</v>
          </cell>
        </row>
        <row r="4342">
          <cell r="B4342" t="str">
            <v>KITSAP CO -REGULATEDCOMMERCIAL - REARLOADCEXYD</v>
          </cell>
          <cell r="J4342" t="str">
            <v>CEXYD</v>
          </cell>
          <cell r="K4342" t="str">
            <v>CMML EXTRA YARDAGE</v>
          </cell>
          <cell r="S4342">
            <v>0</v>
          </cell>
          <cell r="T4342">
            <v>0</v>
          </cell>
          <cell r="U4342">
            <v>0</v>
          </cell>
          <cell r="V4342">
            <v>0</v>
          </cell>
          <cell r="W4342">
            <v>0</v>
          </cell>
          <cell r="X4342">
            <v>0</v>
          </cell>
          <cell r="Y4342">
            <v>0</v>
          </cell>
          <cell r="Z4342">
            <v>480.15</v>
          </cell>
          <cell r="AA4342">
            <v>0</v>
          </cell>
          <cell r="AB4342">
            <v>0</v>
          </cell>
          <cell r="AC4342">
            <v>0</v>
          </cell>
          <cell r="AD4342">
            <v>0</v>
          </cell>
        </row>
        <row r="4343">
          <cell r="B4343" t="str">
            <v>KITSAP CO -REGULATEDCOMMERCIAL - REARLOADCLSECOL</v>
          </cell>
          <cell r="J4343" t="str">
            <v>CLSECOL</v>
          </cell>
          <cell r="K4343" t="str">
            <v>LOOSE MATERIAL-COLLECTOR</v>
          </cell>
          <cell r="S4343">
            <v>0</v>
          </cell>
          <cell r="T4343">
            <v>0</v>
          </cell>
          <cell r="U4343">
            <v>0</v>
          </cell>
          <cell r="V4343">
            <v>0</v>
          </cell>
          <cell r="W4343">
            <v>0</v>
          </cell>
          <cell r="X4343">
            <v>0</v>
          </cell>
          <cell r="Y4343">
            <v>0</v>
          </cell>
          <cell r="Z4343">
            <v>25.55</v>
          </cell>
          <cell r="AA4343">
            <v>0</v>
          </cell>
          <cell r="AB4343">
            <v>0</v>
          </cell>
          <cell r="AC4343">
            <v>0</v>
          </cell>
          <cell r="AD4343">
            <v>0</v>
          </cell>
        </row>
        <row r="4344">
          <cell r="B4344" t="str">
            <v>KITSAP CO -REGULATEDCOMMERCIAL - REARLOADCOMCAN</v>
          </cell>
          <cell r="J4344" t="str">
            <v>COMCAN</v>
          </cell>
          <cell r="K4344" t="str">
            <v>COMMERCIAL CAN EXTRA</v>
          </cell>
          <cell r="S4344">
            <v>0</v>
          </cell>
          <cell r="T4344">
            <v>0</v>
          </cell>
          <cell r="U4344">
            <v>0</v>
          </cell>
          <cell r="V4344">
            <v>0</v>
          </cell>
          <cell r="W4344">
            <v>0</v>
          </cell>
          <cell r="X4344">
            <v>0</v>
          </cell>
          <cell r="Y4344">
            <v>0</v>
          </cell>
          <cell r="Z4344">
            <v>412.92</v>
          </cell>
          <cell r="AA4344">
            <v>0</v>
          </cell>
          <cell r="AB4344">
            <v>0</v>
          </cell>
          <cell r="AC4344">
            <v>0</v>
          </cell>
          <cell r="AD4344">
            <v>0</v>
          </cell>
        </row>
        <row r="4345">
          <cell r="B4345" t="str">
            <v>KITSAP CO -REGULATEDCOMMERCIAL - REARLOADR1.5YDPU</v>
          </cell>
          <cell r="J4345" t="str">
            <v>R1.5YDPU</v>
          </cell>
          <cell r="K4345" t="str">
            <v>1.5YD CONTAINER PICKUP</v>
          </cell>
          <cell r="S4345">
            <v>0</v>
          </cell>
          <cell r="T4345">
            <v>0</v>
          </cell>
          <cell r="U4345">
            <v>0</v>
          </cell>
          <cell r="V4345">
            <v>0</v>
          </cell>
          <cell r="W4345">
            <v>0</v>
          </cell>
          <cell r="X4345">
            <v>0</v>
          </cell>
          <cell r="Y4345">
            <v>0</v>
          </cell>
          <cell r="Z4345">
            <v>16.940000000000001</v>
          </cell>
          <cell r="AA4345">
            <v>0</v>
          </cell>
          <cell r="AB4345">
            <v>0</v>
          </cell>
          <cell r="AC4345">
            <v>0</v>
          </cell>
          <cell r="AD4345">
            <v>0</v>
          </cell>
        </row>
        <row r="4346">
          <cell r="B4346" t="str">
            <v>KITSAP CO -REGULATEDCOMMERCIAL - REARLOADR1YDPU</v>
          </cell>
          <cell r="J4346" t="str">
            <v>R1YDPU</v>
          </cell>
          <cell r="K4346" t="str">
            <v>1YD CONTAINER PICKUP</v>
          </cell>
          <cell r="S4346">
            <v>0</v>
          </cell>
          <cell r="T4346">
            <v>0</v>
          </cell>
          <cell r="U4346">
            <v>0</v>
          </cell>
          <cell r="V4346">
            <v>0</v>
          </cell>
          <cell r="W4346">
            <v>0</v>
          </cell>
          <cell r="X4346">
            <v>0</v>
          </cell>
          <cell r="Y4346">
            <v>0</v>
          </cell>
          <cell r="Z4346">
            <v>15.62</v>
          </cell>
          <cell r="AA4346">
            <v>0</v>
          </cell>
          <cell r="AB4346">
            <v>0</v>
          </cell>
          <cell r="AC4346">
            <v>0</v>
          </cell>
          <cell r="AD4346">
            <v>0</v>
          </cell>
        </row>
        <row r="4347">
          <cell r="B4347" t="str">
            <v>KITSAP CO -REGULATEDCOMMERCIAL - REARLOADR2YDPU</v>
          </cell>
          <cell r="J4347" t="str">
            <v>R2YDPU</v>
          </cell>
          <cell r="K4347" t="str">
            <v>2YD CONTAINER PICKUP</v>
          </cell>
          <cell r="S4347">
            <v>0</v>
          </cell>
          <cell r="T4347">
            <v>0</v>
          </cell>
          <cell r="U4347">
            <v>0</v>
          </cell>
          <cell r="V4347">
            <v>0</v>
          </cell>
          <cell r="W4347">
            <v>0</v>
          </cell>
          <cell r="X4347">
            <v>0</v>
          </cell>
          <cell r="Y4347">
            <v>0</v>
          </cell>
          <cell r="Z4347">
            <v>110.9</v>
          </cell>
          <cell r="AA4347">
            <v>0</v>
          </cell>
          <cell r="AB4347">
            <v>0</v>
          </cell>
          <cell r="AC4347">
            <v>0</v>
          </cell>
          <cell r="AD4347">
            <v>0</v>
          </cell>
        </row>
        <row r="4348">
          <cell r="B4348" t="str">
            <v>KITSAP CO -REGULATEDCOMMERCIAL - REARLOADROLLOUTOC</v>
          </cell>
          <cell r="J4348" t="str">
            <v>ROLLOUTOC</v>
          </cell>
          <cell r="K4348" t="str">
            <v>ROLL OUT</v>
          </cell>
          <cell r="S4348">
            <v>0</v>
          </cell>
          <cell r="T4348">
            <v>0</v>
          </cell>
          <cell r="U4348">
            <v>0</v>
          </cell>
          <cell r="V4348">
            <v>0</v>
          </cell>
          <cell r="W4348">
            <v>0</v>
          </cell>
          <cell r="X4348">
            <v>0</v>
          </cell>
          <cell r="Y4348">
            <v>0</v>
          </cell>
          <cell r="Z4348">
            <v>417.6</v>
          </cell>
          <cell r="AA4348">
            <v>0</v>
          </cell>
          <cell r="AB4348">
            <v>0</v>
          </cell>
          <cell r="AC4348">
            <v>0</v>
          </cell>
          <cell r="AD4348">
            <v>0</v>
          </cell>
        </row>
        <row r="4349">
          <cell r="B4349" t="str">
            <v>KITSAP CO -REGULATEDCOMMERCIAL - REARLOADUNLOCKREF</v>
          </cell>
          <cell r="J4349" t="str">
            <v>UNLOCKREF</v>
          </cell>
          <cell r="K4349" t="str">
            <v>UNLOCK / UNLATCH REFUSE</v>
          </cell>
          <cell r="S4349">
            <v>0</v>
          </cell>
          <cell r="T4349">
            <v>0</v>
          </cell>
          <cell r="U4349">
            <v>0</v>
          </cell>
          <cell r="V4349">
            <v>0</v>
          </cell>
          <cell r="W4349">
            <v>0</v>
          </cell>
          <cell r="X4349">
            <v>0</v>
          </cell>
          <cell r="Y4349">
            <v>0</v>
          </cell>
          <cell r="Z4349">
            <v>2.5299999999999998</v>
          </cell>
          <cell r="AA4349">
            <v>0</v>
          </cell>
          <cell r="AB4349">
            <v>0</v>
          </cell>
          <cell r="AC4349">
            <v>0</v>
          </cell>
          <cell r="AD4349">
            <v>0</v>
          </cell>
        </row>
        <row r="4350">
          <cell r="B4350" t="str">
            <v>KITSAP CO -REGULATEDCOMMERCIAL RECYCLEWLKNRE1RECY</v>
          </cell>
          <cell r="J4350" t="str">
            <v>WLKNRE1RECY</v>
          </cell>
          <cell r="K4350" t="str">
            <v>WALK IN 5-25FT EOW-RECYCL</v>
          </cell>
          <cell r="S4350">
            <v>0</v>
          </cell>
          <cell r="T4350">
            <v>0</v>
          </cell>
          <cell r="U4350">
            <v>0</v>
          </cell>
          <cell r="V4350">
            <v>0</v>
          </cell>
          <cell r="W4350">
            <v>0</v>
          </cell>
          <cell r="X4350">
            <v>0</v>
          </cell>
          <cell r="Y4350">
            <v>0</v>
          </cell>
          <cell r="Z4350">
            <v>1.26</v>
          </cell>
          <cell r="AA4350">
            <v>0</v>
          </cell>
          <cell r="AB4350">
            <v>0</v>
          </cell>
          <cell r="AC4350">
            <v>0</v>
          </cell>
          <cell r="AD4350">
            <v>0</v>
          </cell>
        </row>
        <row r="4351">
          <cell r="B4351" t="str">
            <v>KITSAP CO -REGULATEDCOMMERCIAL RECYCLERECYCLERMA</v>
          </cell>
          <cell r="J4351" t="str">
            <v>RECYCLERMA</v>
          </cell>
          <cell r="K4351" t="str">
            <v>VALUE OF RECYCLEABLES</v>
          </cell>
          <cell r="S4351">
            <v>0</v>
          </cell>
          <cell r="T4351">
            <v>0</v>
          </cell>
          <cell r="U4351">
            <v>0</v>
          </cell>
          <cell r="V4351">
            <v>0</v>
          </cell>
          <cell r="W4351">
            <v>0</v>
          </cell>
          <cell r="X4351">
            <v>0</v>
          </cell>
          <cell r="Y4351">
            <v>0</v>
          </cell>
          <cell r="Z4351">
            <v>-248.98</v>
          </cell>
          <cell r="AA4351">
            <v>0</v>
          </cell>
          <cell r="AB4351">
            <v>0</v>
          </cell>
          <cell r="AC4351">
            <v>0</v>
          </cell>
          <cell r="AD4351">
            <v>0</v>
          </cell>
        </row>
        <row r="4352">
          <cell r="B4352" t="str">
            <v>KITSAP CO -REGULATEDCOMMERCIAL RECYCLERECYCRMA</v>
          </cell>
          <cell r="J4352" t="str">
            <v>RECYCRMA</v>
          </cell>
          <cell r="K4352" t="str">
            <v>RECYCLE MONTHLY ARREARS</v>
          </cell>
          <cell r="S4352">
            <v>0</v>
          </cell>
          <cell r="T4352">
            <v>0</v>
          </cell>
          <cell r="U4352">
            <v>0</v>
          </cell>
          <cell r="V4352">
            <v>0</v>
          </cell>
          <cell r="W4352">
            <v>0</v>
          </cell>
          <cell r="X4352">
            <v>0</v>
          </cell>
          <cell r="Y4352">
            <v>0</v>
          </cell>
          <cell r="Z4352">
            <v>1181.6400000000001</v>
          </cell>
          <cell r="AA4352">
            <v>0</v>
          </cell>
          <cell r="AB4352">
            <v>0</v>
          </cell>
          <cell r="AC4352">
            <v>0</v>
          </cell>
          <cell r="AD4352">
            <v>0</v>
          </cell>
        </row>
        <row r="4353">
          <cell r="B4353" t="str">
            <v>KITSAP CO -REGULATEDPAYMENTSCC-KOL</v>
          </cell>
          <cell r="J4353" t="str">
            <v>CC-KOL</v>
          </cell>
          <cell r="K4353" t="str">
            <v>ONLINE PAYMENT-CC</v>
          </cell>
          <cell r="S4353">
            <v>0</v>
          </cell>
          <cell r="T4353">
            <v>0</v>
          </cell>
          <cell r="U4353">
            <v>0</v>
          </cell>
          <cell r="V4353">
            <v>0</v>
          </cell>
          <cell r="W4353">
            <v>0</v>
          </cell>
          <cell r="X4353">
            <v>0</v>
          </cell>
          <cell r="Y4353">
            <v>0</v>
          </cell>
          <cell r="Z4353">
            <v>-37013.51</v>
          </cell>
          <cell r="AA4353">
            <v>0</v>
          </cell>
          <cell r="AB4353">
            <v>0</v>
          </cell>
          <cell r="AC4353">
            <v>0</v>
          </cell>
          <cell r="AD4353">
            <v>0</v>
          </cell>
        </row>
        <row r="4354">
          <cell r="B4354" t="str">
            <v>KITSAP CO -REGULATEDPAYMENTSCCREF-KOL</v>
          </cell>
          <cell r="J4354" t="str">
            <v>CCREF-KOL</v>
          </cell>
          <cell r="K4354" t="str">
            <v>CREDIT CARD REFUND</v>
          </cell>
          <cell r="S4354">
            <v>0</v>
          </cell>
          <cell r="T4354">
            <v>0</v>
          </cell>
          <cell r="U4354">
            <v>0</v>
          </cell>
          <cell r="V4354">
            <v>0</v>
          </cell>
          <cell r="W4354">
            <v>0</v>
          </cell>
          <cell r="X4354">
            <v>0</v>
          </cell>
          <cell r="Y4354">
            <v>0</v>
          </cell>
          <cell r="Z4354">
            <v>9</v>
          </cell>
          <cell r="AA4354">
            <v>0</v>
          </cell>
          <cell r="AB4354">
            <v>0</v>
          </cell>
          <cell r="AC4354">
            <v>0</v>
          </cell>
          <cell r="AD4354">
            <v>0</v>
          </cell>
        </row>
        <row r="4355">
          <cell r="B4355" t="str">
            <v>KITSAP CO -REGULATEDPAYMENTSPAY</v>
          </cell>
          <cell r="J4355" t="str">
            <v>PAY</v>
          </cell>
          <cell r="K4355" t="str">
            <v>PAYMENT-THANK YOU!</v>
          </cell>
          <cell r="S4355">
            <v>0</v>
          </cell>
          <cell r="T4355">
            <v>0</v>
          </cell>
          <cell r="U4355">
            <v>0</v>
          </cell>
          <cell r="V4355">
            <v>0</v>
          </cell>
          <cell r="W4355">
            <v>0</v>
          </cell>
          <cell r="X4355">
            <v>0</v>
          </cell>
          <cell r="Y4355">
            <v>0</v>
          </cell>
          <cell r="Z4355">
            <v>-1474.96</v>
          </cell>
          <cell r="AA4355">
            <v>0</v>
          </cell>
          <cell r="AB4355">
            <v>0</v>
          </cell>
          <cell r="AC4355">
            <v>0</v>
          </cell>
          <cell r="AD4355">
            <v>0</v>
          </cell>
        </row>
        <row r="4356">
          <cell r="B4356" t="str">
            <v>KITSAP CO -REGULATEDPAYMENTSPAY-CFREE</v>
          </cell>
          <cell r="J4356" t="str">
            <v>PAY-CFREE</v>
          </cell>
          <cell r="K4356" t="str">
            <v>PAYMENT-THANK YOU</v>
          </cell>
          <cell r="S4356">
            <v>0</v>
          </cell>
          <cell r="T4356">
            <v>0</v>
          </cell>
          <cell r="U4356">
            <v>0</v>
          </cell>
          <cell r="V4356">
            <v>0</v>
          </cell>
          <cell r="W4356">
            <v>0</v>
          </cell>
          <cell r="X4356">
            <v>0</v>
          </cell>
          <cell r="Y4356">
            <v>0</v>
          </cell>
          <cell r="Z4356">
            <v>-13323.3</v>
          </cell>
          <cell r="AA4356">
            <v>0</v>
          </cell>
          <cell r="AB4356">
            <v>0</v>
          </cell>
          <cell r="AC4356">
            <v>0</v>
          </cell>
          <cell r="AD4356">
            <v>0</v>
          </cell>
        </row>
        <row r="4357">
          <cell r="B4357" t="str">
            <v>KITSAP CO -REGULATEDPAYMENTSPAY-KOL</v>
          </cell>
          <cell r="J4357" t="str">
            <v>PAY-KOL</v>
          </cell>
          <cell r="K4357" t="str">
            <v>PAYMENT-THANK YOU - OL</v>
          </cell>
          <cell r="S4357">
            <v>0</v>
          </cell>
          <cell r="T4357">
            <v>0</v>
          </cell>
          <cell r="U4357">
            <v>0</v>
          </cell>
          <cell r="V4357">
            <v>0</v>
          </cell>
          <cell r="W4357">
            <v>0</v>
          </cell>
          <cell r="X4357">
            <v>0</v>
          </cell>
          <cell r="Y4357">
            <v>0</v>
          </cell>
          <cell r="Z4357">
            <v>-15419.07</v>
          </cell>
          <cell r="AA4357">
            <v>0</v>
          </cell>
          <cell r="AB4357">
            <v>0</v>
          </cell>
          <cell r="AC4357">
            <v>0</v>
          </cell>
          <cell r="AD4357">
            <v>0</v>
          </cell>
        </row>
        <row r="4358">
          <cell r="B4358" t="str">
            <v>KITSAP CO -REGULATEDPAYMENTSPAY-ORCC</v>
          </cell>
          <cell r="J4358" t="str">
            <v>PAY-ORCC</v>
          </cell>
          <cell r="K4358" t="str">
            <v>ORCC PAYMENT</v>
          </cell>
          <cell r="S4358">
            <v>0</v>
          </cell>
          <cell r="T4358">
            <v>0</v>
          </cell>
          <cell r="U4358">
            <v>0</v>
          </cell>
          <cell r="V4358">
            <v>0</v>
          </cell>
          <cell r="W4358">
            <v>0</v>
          </cell>
          <cell r="X4358">
            <v>0</v>
          </cell>
          <cell r="Y4358">
            <v>0</v>
          </cell>
          <cell r="Z4358">
            <v>-331.17</v>
          </cell>
          <cell r="AA4358">
            <v>0</v>
          </cell>
          <cell r="AB4358">
            <v>0</v>
          </cell>
          <cell r="AC4358">
            <v>0</v>
          </cell>
          <cell r="AD4358">
            <v>0</v>
          </cell>
        </row>
        <row r="4359">
          <cell r="B4359" t="str">
            <v>KITSAP CO -REGULATEDPAYMENTSPAY-RPPS</v>
          </cell>
          <cell r="J4359" t="str">
            <v>PAY-RPPS</v>
          </cell>
          <cell r="K4359" t="str">
            <v>RPSS PAYMENT</v>
          </cell>
          <cell r="S4359">
            <v>0</v>
          </cell>
          <cell r="T4359">
            <v>0</v>
          </cell>
          <cell r="U4359">
            <v>0</v>
          </cell>
          <cell r="V4359">
            <v>0</v>
          </cell>
          <cell r="W4359">
            <v>0</v>
          </cell>
          <cell r="X4359">
            <v>0</v>
          </cell>
          <cell r="Y4359">
            <v>0</v>
          </cell>
          <cell r="Z4359">
            <v>-2980.74</v>
          </cell>
          <cell r="AA4359">
            <v>0</v>
          </cell>
          <cell r="AB4359">
            <v>0</v>
          </cell>
          <cell r="AC4359">
            <v>0</v>
          </cell>
          <cell r="AD4359">
            <v>0</v>
          </cell>
        </row>
        <row r="4360">
          <cell r="B4360" t="str">
            <v>KITSAP CO -REGULATEDPAYMENTSPAYL</v>
          </cell>
          <cell r="J4360" t="str">
            <v>PAYL</v>
          </cell>
          <cell r="K4360" t="str">
            <v>PAYMENT-THANK YOU!</v>
          </cell>
          <cell r="S4360">
            <v>0</v>
          </cell>
          <cell r="T4360">
            <v>0</v>
          </cell>
          <cell r="U4360">
            <v>0</v>
          </cell>
          <cell r="V4360">
            <v>0</v>
          </cell>
          <cell r="W4360">
            <v>0</v>
          </cell>
          <cell r="X4360">
            <v>0</v>
          </cell>
          <cell r="Y4360">
            <v>0</v>
          </cell>
          <cell r="Z4360">
            <v>-76.3</v>
          </cell>
          <cell r="AA4360">
            <v>0</v>
          </cell>
          <cell r="AB4360">
            <v>0</v>
          </cell>
          <cell r="AC4360">
            <v>0</v>
          </cell>
          <cell r="AD4360">
            <v>0</v>
          </cell>
        </row>
        <row r="4361">
          <cell r="B4361" t="str">
            <v>KITSAP CO -REGULATEDPAYMENTSPAYMET</v>
          </cell>
          <cell r="J4361" t="str">
            <v>PAYMET</v>
          </cell>
          <cell r="K4361" t="str">
            <v>METAVANTE ONLINE PAYMENT</v>
          </cell>
          <cell r="S4361">
            <v>0</v>
          </cell>
          <cell r="T4361">
            <v>0</v>
          </cell>
          <cell r="U4361">
            <v>0</v>
          </cell>
          <cell r="V4361">
            <v>0</v>
          </cell>
          <cell r="W4361">
            <v>0</v>
          </cell>
          <cell r="X4361">
            <v>0</v>
          </cell>
          <cell r="Y4361">
            <v>0</v>
          </cell>
          <cell r="Z4361">
            <v>-1362.48</v>
          </cell>
          <cell r="AA4361">
            <v>0</v>
          </cell>
          <cell r="AB4361">
            <v>0</v>
          </cell>
          <cell r="AC4361">
            <v>0</v>
          </cell>
          <cell r="AD4361">
            <v>0</v>
          </cell>
        </row>
        <row r="4362">
          <cell r="B4362" t="str">
            <v>KITSAP CO -REGULATEDPAYMENTSPAYUSBL</v>
          </cell>
          <cell r="J4362" t="str">
            <v>PAYUSBL</v>
          </cell>
          <cell r="K4362" t="str">
            <v>PAYMENT THANK YOU</v>
          </cell>
          <cell r="S4362">
            <v>0</v>
          </cell>
          <cell r="T4362">
            <v>0</v>
          </cell>
          <cell r="U4362">
            <v>0</v>
          </cell>
          <cell r="V4362">
            <v>0</v>
          </cell>
          <cell r="W4362">
            <v>0</v>
          </cell>
          <cell r="X4362">
            <v>0</v>
          </cell>
          <cell r="Y4362">
            <v>0</v>
          </cell>
          <cell r="Z4362">
            <v>-21794.12</v>
          </cell>
          <cell r="AA4362">
            <v>0</v>
          </cell>
          <cell r="AB4362">
            <v>0</v>
          </cell>
          <cell r="AC4362">
            <v>0</v>
          </cell>
          <cell r="AD4362">
            <v>0</v>
          </cell>
        </row>
        <row r="4363">
          <cell r="B4363" t="str">
            <v>KITSAP CO -REGULATEDPAYMENTSRET-KOL</v>
          </cell>
          <cell r="J4363" t="str">
            <v>RET-KOL</v>
          </cell>
          <cell r="K4363" t="str">
            <v>ONLINE PAYMENT RETURN</v>
          </cell>
          <cell r="S4363">
            <v>0</v>
          </cell>
          <cell r="T4363">
            <v>0</v>
          </cell>
          <cell r="U4363">
            <v>0</v>
          </cell>
          <cell r="V4363">
            <v>0</v>
          </cell>
          <cell r="W4363">
            <v>0</v>
          </cell>
          <cell r="X4363">
            <v>0</v>
          </cell>
          <cell r="Y4363">
            <v>0</v>
          </cell>
          <cell r="Z4363">
            <v>98.66</v>
          </cell>
          <cell r="AA4363">
            <v>0</v>
          </cell>
          <cell r="AB4363">
            <v>0</v>
          </cell>
          <cell r="AC4363">
            <v>0</v>
          </cell>
          <cell r="AD4363">
            <v>0</v>
          </cell>
        </row>
        <row r="4364">
          <cell r="B4364" t="str">
            <v>KITSAP CO -REGULATEDPAYMENTSCC-KOL</v>
          </cell>
          <cell r="J4364" t="str">
            <v>CC-KOL</v>
          </cell>
          <cell r="K4364" t="str">
            <v>ONLINE PAYMENT-CC</v>
          </cell>
          <cell r="S4364">
            <v>0</v>
          </cell>
          <cell r="T4364">
            <v>0</v>
          </cell>
          <cell r="U4364">
            <v>0</v>
          </cell>
          <cell r="V4364">
            <v>0</v>
          </cell>
          <cell r="W4364">
            <v>0</v>
          </cell>
          <cell r="X4364">
            <v>0</v>
          </cell>
          <cell r="Y4364">
            <v>0</v>
          </cell>
          <cell r="Z4364">
            <v>-26296.94</v>
          </cell>
          <cell r="AA4364">
            <v>0</v>
          </cell>
          <cell r="AB4364">
            <v>0</v>
          </cell>
          <cell r="AC4364">
            <v>0</v>
          </cell>
          <cell r="AD4364">
            <v>0</v>
          </cell>
        </row>
        <row r="4365">
          <cell r="B4365" t="str">
            <v>KITSAP CO -REGULATEDPAYMENTSCCREF-KOL</v>
          </cell>
          <cell r="J4365" t="str">
            <v>CCREF-KOL</v>
          </cell>
          <cell r="K4365" t="str">
            <v>CREDIT CARD REFUND</v>
          </cell>
          <cell r="S4365">
            <v>0</v>
          </cell>
          <cell r="T4365">
            <v>0</v>
          </cell>
          <cell r="U4365">
            <v>0</v>
          </cell>
          <cell r="V4365">
            <v>0</v>
          </cell>
          <cell r="W4365">
            <v>0</v>
          </cell>
          <cell r="X4365">
            <v>0</v>
          </cell>
          <cell r="Y4365">
            <v>0</v>
          </cell>
          <cell r="Z4365">
            <v>1008.15</v>
          </cell>
          <cell r="AA4365">
            <v>0</v>
          </cell>
          <cell r="AB4365">
            <v>0</v>
          </cell>
          <cell r="AC4365">
            <v>0</v>
          </cell>
          <cell r="AD4365">
            <v>0</v>
          </cell>
        </row>
        <row r="4366">
          <cell r="B4366" t="str">
            <v>KITSAP CO -REGULATEDPAYMENTSPAY</v>
          </cell>
          <cell r="J4366" t="str">
            <v>PAY</v>
          </cell>
          <cell r="K4366" t="str">
            <v>PAYMENT-THANK YOU!</v>
          </cell>
          <cell r="S4366">
            <v>0</v>
          </cell>
          <cell r="T4366">
            <v>0</v>
          </cell>
          <cell r="U4366">
            <v>0</v>
          </cell>
          <cell r="V4366">
            <v>0</v>
          </cell>
          <cell r="W4366">
            <v>0</v>
          </cell>
          <cell r="X4366">
            <v>0</v>
          </cell>
          <cell r="Y4366">
            <v>0</v>
          </cell>
          <cell r="Z4366">
            <v>-8359.67</v>
          </cell>
          <cell r="AA4366">
            <v>0</v>
          </cell>
          <cell r="AB4366">
            <v>0</v>
          </cell>
          <cell r="AC4366">
            <v>0</v>
          </cell>
          <cell r="AD4366">
            <v>0</v>
          </cell>
        </row>
        <row r="4367">
          <cell r="B4367" t="str">
            <v>KITSAP CO -REGULATEDPAYMENTSPAY-CFREE</v>
          </cell>
          <cell r="J4367" t="str">
            <v>PAY-CFREE</v>
          </cell>
          <cell r="K4367" t="str">
            <v>PAYMENT-THANK YOU</v>
          </cell>
          <cell r="S4367">
            <v>0</v>
          </cell>
          <cell r="T4367">
            <v>0</v>
          </cell>
          <cell r="U4367">
            <v>0</v>
          </cell>
          <cell r="V4367">
            <v>0</v>
          </cell>
          <cell r="W4367">
            <v>0</v>
          </cell>
          <cell r="X4367">
            <v>0</v>
          </cell>
          <cell r="Y4367">
            <v>0</v>
          </cell>
          <cell r="Z4367">
            <v>-1026.48</v>
          </cell>
          <cell r="AA4367">
            <v>0</v>
          </cell>
          <cell r="AB4367">
            <v>0</v>
          </cell>
          <cell r="AC4367">
            <v>0</v>
          </cell>
          <cell r="AD4367">
            <v>0</v>
          </cell>
        </row>
        <row r="4368">
          <cell r="B4368" t="str">
            <v>KITSAP CO -REGULATEDPAYMENTSPAY-KOL</v>
          </cell>
          <cell r="J4368" t="str">
            <v>PAY-KOL</v>
          </cell>
          <cell r="K4368" t="str">
            <v>PAYMENT-THANK YOU - OL</v>
          </cell>
          <cell r="S4368">
            <v>0</v>
          </cell>
          <cell r="T4368">
            <v>0</v>
          </cell>
          <cell r="U4368">
            <v>0</v>
          </cell>
          <cell r="V4368">
            <v>0</v>
          </cell>
          <cell r="W4368">
            <v>0</v>
          </cell>
          <cell r="X4368">
            <v>0</v>
          </cell>
          <cell r="Y4368">
            <v>0</v>
          </cell>
          <cell r="Z4368">
            <v>-5038.78</v>
          </cell>
          <cell r="AA4368">
            <v>0</v>
          </cell>
          <cell r="AB4368">
            <v>0</v>
          </cell>
          <cell r="AC4368">
            <v>0</v>
          </cell>
          <cell r="AD4368">
            <v>0</v>
          </cell>
        </row>
        <row r="4369">
          <cell r="B4369" t="str">
            <v>KITSAP CO -REGULATEDPAYMENTSPAY-OAK</v>
          </cell>
          <cell r="J4369" t="str">
            <v>PAY-OAK</v>
          </cell>
          <cell r="K4369" t="str">
            <v>OAKLEAF PAYMENT</v>
          </cell>
          <cell r="S4369">
            <v>0</v>
          </cell>
          <cell r="T4369">
            <v>0</v>
          </cell>
          <cell r="U4369">
            <v>0</v>
          </cell>
          <cell r="V4369">
            <v>0</v>
          </cell>
          <cell r="W4369">
            <v>0</v>
          </cell>
          <cell r="X4369">
            <v>0</v>
          </cell>
          <cell r="Y4369">
            <v>0</v>
          </cell>
          <cell r="Z4369">
            <v>-927.32</v>
          </cell>
          <cell r="AA4369">
            <v>0</v>
          </cell>
          <cell r="AB4369">
            <v>0</v>
          </cell>
          <cell r="AC4369">
            <v>0</v>
          </cell>
          <cell r="AD4369">
            <v>0</v>
          </cell>
        </row>
        <row r="4370">
          <cell r="B4370" t="str">
            <v>KITSAP CO -REGULATEDPAYMENTSPAY-ORCC</v>
          </cell>
          <cell r="J4370" t="str">
            <v>PAY-ORCC</v>
          </cell>
          <cell r="K4370" t="str">
            <v>ORCC PAYMENT</v>
          </cell>
          <cell r="S4370">
            <v>0</v>
          </cell>
          <cell r="T4370">
            <v>0</v>
          </cell>
          <cell r="U4370">
            <v>0</v>
          </cell>
          <cell r="V4370">
            <v>0</v>
          </cell>
          <cell r="W4370">
            <v>0</v>
          </cell>
          <cell r="X4370">
            <v>0</v>
          </cell>
          <cell r="Y4370">
            <v>0</v>
          </cell>
          <cell r="Z4370">
            <v>-144.80000000000001</v>
          </cell>
          <cell r="AA4370">
            <v>0</v>
          </cell>
          <cell r="AB4370">
            <v>0</v>
          </cell>
          <cell r="AC4370">
            <v>0</v>
          </cell>
          <cell r="AD4370">
            <v>0</v>
          </cell>
        </row>
        <row r="4371">
          <cell r="B4371" t="str">
            <v>KITSAP CO -REGULATEDPAYMENTSPAY-RPPS</v>
          </cell>
          <cell r="J4371" t="str">
            <v>PAY-RPPS</v>
          </cell>
          <cell r="K4371" t="str">
            <v>RPSS PAYMENT</v>
          </cell>
          <cell r="S4371">
            <v>0</v>
          </cell>
          <cell r="T4371">
            <v>0</v>
          </cell>
          <cell r="U4371">
            <v>0</v>
          </cell>
          <cell r="V4371">
            <v>0</v>
          </cell>
          <cell r="W4371">
            <v>0</v>
          </cell>
          <cell r="X4371">
            <v>0</v>
          </cell>
          <cell r="Y4371">
            <v>0</v>
          </cell>
          <cell r="Z4371">
            <v>-714.26</v>
          </cell>
          <cell r="AA4371">
            <v>0</v>
          </cell>
          <cell r="AB4371">
            <v>0</v>
          </cell>
          <cell r="AC4371">
            <v>0</v>
          </cell>
          <cell r="AD4371">
            <v>0</v>
          </cell>
        </row>
        <row r="4372">
          <cell r="B4372" t="str">
            <v>KITSAP CO -REGULATEDPAYMENTSPAYL</v>
          </cell>
          <cell r="J4372" t="str">
            <v>PAYL</v>
          </cell>
          <cell r="K4372" t="str">
            <v>PAYMENT-THANK YOU!</v>
          </cell>
          <cell r="S4372">
            <v>0</v>
          </cell>
          <cell r="T4372">
            <v>0</v>
          </cell>
          <cell r="U4372">
            <v>0</v>
          </cell>
          <cell r="V4372">
            <v>0</v>
          </cell>
          <cell r="W4372">
            <v>0</v>
          </cell>
          <cell r="X4372">
            <v>0</v>
          </cell>
          <cell r="Y4372">
            <v>0</v>
          </cell>
          <cell r="Z4372">
            <v>-4968.4799999999996</v>
          </cell>
          <cell r="AA4372">
            <v>0</v>
          </cell>
          <cell r="AB4372">
            <v>0</v>
          </cell>
          <cell r="AC4372">
            <v>0</v>
          </cell>
          <cell r="AD4372">
            <v>0</v>
          </cell>
        </row>
        <row r="4373">
          <cell r="B4373" t="str">
            <v>KITSAP CO -REGULATEDPAYMENTSPAYMET</v>
          </cell>
          <cell r="J4373" t="str">
            <v>PAYMET</v>
          </cell>
          <cell r="K4373" t="str">
            <v>METAVANTE ONLINE PAYMENT</v>
          </cell>
          <cell r="S4373">
            <v>0</v>
          </cell>
          <cell r="T4373">
            <v>0</v>
          </cell>
          <cell r="U4373">
            <v>0</v>
          </cell>
          <cell r="V4373">
            <v>0</v>
          </cell>
          <cell r="W4373">
            <v>0</v>
          </cell>
          <cell r="X4373">
            <v>0</v>
          </cell>
          <cell r="Y4373">
            <v>0</v>
          </cell>
          <cell r="Z4373">
            <v>-106.75</v>
          </cell>
          <cell r="AA4373">
            <v>0</v>
          </cell>
          <cell r="AB4373">
            <v>0</v>
          </cell>
          <cell r="AC4373">
            <v>0</v>
          </cell>
          <cell r="AD4373">
            <v>0</v>
          </cell>
        </row>
        <row r="4374">
          <cell r="B4374" t="str">
            <v>KITSAP CO -REGULATEDPAYMENTSPAYUSBL</v>
          </cell>
          <cell r="J4374" t="str">
            <v>PAYUSBL</v>
          </cell>
          <cell r="K4374" t="str">
            <v>PAYMENT THANK YOU</v>
          </cell>
          <cell r="S4374">
            <v>0</v>
          </cell>
          <cell r="T4374">
            <v>0</v>
          </cell>
          <cell r="U4374">
            <v>0</v>
          </cell>
          <cell r="V4374">
            <v>0</v>
          </cell>
          <cell r="W4374">
            <v>0</v>
          </cell>
          <cell r="X4374">
            <v>0</v>
          </cell>
          <cell r="Y4374">
            <v>0</v>
          </cell>
          <cell r="Z4374">
            <v>-12839.47</v>
          </cell>
          <cell r="AA4374">
            <v>0</v>
          </cell>
          <cell r="AB4374">
            <v>0</v>
          </cell>
          <cell r="AC4374">
            <v>0</v>
          </cell>
          <cell r="AD4374">
            <v>0</v>
          </cell>
        </row>
        <row r="4375">
          <cell r="B4375" t="str">
            <v>KITSAP CO -REGULATEDPAYMENTSRET-KOL</v>
          </cell>
          <cell r="J4375" t="str">
            <v>RET-KOL</v>
          </cell>
          <cell r="K4375" t="str">
            <v>ONLINE PAYMENT RETURN</v>
          </cell>
          <cell r="S4375">
            <v>0</v>
          </cell>
          <cell r="T4375">
            <v>0</v>
          </cell>
          <cell r="U4375">
            <v>0</v>
          </cell>
          <cell r="V4375">
            <v>0</v>
          </cell>
          <cell r="W4375">
            <v>0</v>
          </cell>
          <cell r="X4375">
            <v>0</v>
          </cell>
          <cell r="Y4375">
            <v>0</v>
          </cell>
          <cell r="Z4375">
            <v>234.9</v>
          </cell>
          <cell r="AA4375">
            <v>0</v>
          </cell>
          <cell r="AB4375">
            <v>0</v>
          </cell>
          <cell r="AC4375">
            <v>0</v>
          </cell>
          <cell r="AD4375">
            <v>0</v>
          </cell>
        </row>
        <row r="4376">
          <cell r="B4376" t="str">
            <v>KITSAP CO -REGULATEDRESIDENTIAL32RW2</v>
          </cell>
          <cell r="J4376" t="str">
            <v>32RW2</v>
          </cell>
          <cell r="K4376" t="str">
            <v>2-32 GAL CANS-WEEKLY SVC</v>
          </cell>
          <cell r="S4376">
            <v>0</v>
          </cell>
          <cell r="T4376">
            <v>0</v>
          </cell>
          <cell r="U4376">
            <v>0</v>
          </cell>
          <cell r="V4376">
            <v>0</v>
          </cell>
          <cell r="W4376">
            <v>0</v>
          </cell>
          <cell r="X4376">
            <v>0</v>
          </cell>
          <cell r="Y4376">
            <v>0</v>
          </cell>
          <cell r="Z4376">
            <v>21.69</v>
          </cell>
          <cell r="AA4376">
            <v>0</v>
          </cell>
          <cell r="AB4376">
            <v>0</v>
          </cell>
          <cell r="AC4376">
            <v>0</v>
          </cell>
          <cell r="AD4376">
            <v>0</v>
          </cell>
        </row>
        <row r="4377">
          <cell r="B4377" t="str">
            <v>KITSAP CO -REGULATEDRESIDENTIAL35RE1</v>
          </cell>
          <cell r="J4377" t="str">
            <v>35RE1</v>
          </cell>
          <cell r="K4377" t="str">
            <v>1-35 GAL CART EOW SVC</v>
          </cell>
          <cell r="S4377">
            <v>0</v>
          </cell>
          <cell r="T4377">
            <v>0</v>
          </cell>
          <cell r="U4377">
            <v>0</v>
          </cell>
          <cell r="V4377">
            <v>0</v>
          </cell>
          <cell r="W4377">
            <v>0</v>
          </cell>
          <cell r="X4377">
            <v>0</v>
          </cell>
          <cell r="Y4377">
            <v>0</v>
          </cell>
          <cell r="Z4377">
            <v>-1.02</v>
          </cell>
          <cell r="AA4377">
            <v>0</v>
          </cell>
          <cell r="AB4377">
            <v>0</v>
          </cell>
          <cell r="AC4377">
            <v>0</v>
          </cell>
          <cell r="AD4377">
            <v>0</v>
          </cell>
        </row>
        <row r="4378">
          <cell r="B4378" t="str">
            <v>KITSAP CO -REGULATEDRESIDENTIAL35RM1</v>
          </cell>
          <cell r="J4378" t="str">
            <v>35RM1</v>
          </cell>
          <cell r="K4378" t="str">
            <v>1-35 GAL CART MONTHLY SVC</v>
          </cell>
          <cell r="S4378">
            <v>0</v>
          </cell>
          <cell r="T4378">
            <v>0</v>
          </cell>
          <cell r="U4378">
            <v>0</v>
          </cell>
          <cell r="V4378">
            <v>0</v>
          </cell>
          <cell r="W4378">
            <v>0</v>
          </cell>
          <cell r="X4378">
            <v>0</v>
          </cell>
          <cell r="Y4378">
            <v>0</v>
          </cell>
          <cell r="Z4378">
            <v>6.1</v>
          </cell>
          <cell r="AA4378">
            <v>0</v>
          </cell>
          <cell r="AB4378">
            <v>0</v>
          </cell>
          <cell r="AC4378">
            <v>0</v>
          </cell>
          <cell r="AD4378">
            <v>0</v>
          </cell>
        </row>
        <row r="4379">
          <cell r="B4379" t="str">
            <v>KITSAP CO -REGULATEDRESIDENTIAL35RW1</v>
          </cell>
          <cell r="J4379" t="str">
            <v>35RW1</v>
          </cell>
          <cell r="K4379" t="str">
            <v>1-35 GAL CART WEEKLY SVC</v>
          </cell>
          <cell r="S4379">
            <v>0</v>
          </cell>
          <cell r="T4379">
            <v>0</v>
          </cell>
          <cell r="U4379">
            <v>0</v>
          </cell>
          <cell r="V4379">
            <v>0</v>
          </cell>
          <cell r="W4379">
            <v>0</v>
          </cell>
          <cell r="X4379">
            <v>0</v>
          </cell>
          <cell r="Y4379">
            <v>0</v>
          </cell>
          <cell r="Z4379">
            <v>93.44</v>
          </cell>
          <cell r="AA4379">
            <v>0</v>
          </cell>
          <cell r="AB4379">
            <v>0</v>
          </cell>
          <cell r="AC4379">
            <v>0</v>
          </cell>
          <cell r="AD4379">
            <v>0</v>
          </cell>
        </row>
        <row r="4380">
          <cell r="B4380" t="str">
            <v>KITSAP CO -REGULATEDRESIDENTIAL48RE1</v>
          </cell>
          <cell r="J4380" t="str">
            <v>48RE1</v>
          </cell>
          <cell r="K4380" t="str">
            <v>1-48 GAL EOW</v>
          </cell>
          <cell r="S4380">
            <v>0</v>
          </cell>
          <cell r="T4380">
            <v>0</v>
          </cell>
          <cell r="U4380">
            <v>0</v>
          </cell>
          <cell r="V4380">
            <v>0</v>
          </cell>
          <cell r="W4380">
            <v>0</v>
          </cell>
          <cell r="X4380">
            <v>0</v>
          </cell>
          <cell r="Y4380">
            <v>0</v>
          </cell>
          <cell r="Z4380">
            <v>21.32</v>
          </cell>
          <cell r="AA4380">
            <v>0</v>
          </cell>
          <cell r="AB4380">
            <v>0</v>
          </cell>
          <cell r="AC4380">
            <v>0</v>
          </cell>
          <cell r="AD4380">
            <v>0</v>
          </cell>
        </row>
        <row r="4381">
          <cell r="B4381" t="str">
            <v>KITSAP CO -REGULATEDRESIDENTIAL48RW1</v>
          </cell>
          <cell r="J4381" t="str">
            <v>48RW1</v>
          </cell>
          <cell r="K4381" t="str">
            <v>1-48 GAL WEEKLY</v>
          </cell>
          <cell r="S4381">
            <v>0</v>
          </cell>
          <cell r="T4381">
            <v>0</v>
          </cell>
          <cell r="U4381">
            <v>0</v>
          </cell>
          <cell r="V4381">
            <v>0</v>
          </cell>
          <cell r="W4381">
            <v>0</v>
          </cell>
          <cell r="X4381">
            <v>0</v>
          </cell>
          <cell r="Y4381">
            <v>0</v>
          </cell>
          <cell r="Z4381">
            <v>130.87</v>
          </cell>
          <cell r="AA4381">
            <v>0</v>
          </cell>
          <cell r="AB4381">
            <v>0</v>
          </cell>
          <cell r="AC4381">
            <v>0</v>
          </cell>
          <cell r="AD4381">
            <v>0</v>
          </cell>
        </row>
        <row r="4382">
          <cell r="B4382" t="str">
            <v>KITSAP CO -REGULATEDRESIDENTIAL64RE1</v>
          </cell>
          <cell r="J4382" t="str">
            <v>64RE1</v>
          </cell>
          <cell r="K4382" t="str">
            <v>1-64 GAL EOW</v>
          </cell>
          <cell r="S4382">
            <v>0</v>
          </cell>
          <cell r="T4382">
            <v>0</v>
          </cell>
          <cell r="U4382">
            <v>0</v>
          </cell>
          <cell r="V4382">
            <v>0</v>
          </cell>
          <cell r="W4382">
            <v>0</v>
          </cell>
          <cell r="X4382">
            <v>0</v>
          </cell>
          <cell r="Y4382">
            <v>0</v>
          </cell>
          <cell r="Z4382">
            <v>-20.57</v>
          </cell>
          <cell r="AA4382">
            <v>0</v>
          </cell>
          <cell r="AB4382">
            <v>0</v>
          </cell>
          <cell r="AC4382">
            <v>0</v>
          </cell>
          <cell r="AD4382">
            <v>0</v>
          </cell>
        </row>
        <row r="4383">
          <cell r="B4383" t="str">
            <v>KITSAP CO -REGULATEDRESIDENTIAL64RW1</v>
          </cell>
          <cell r="J4383" t="str">
            <v>64RW1</v>
          </cell>
          <cell r="K4383" t="str">
            <v>1-64 GAL CART WEEKLY SVC</v>
          </cell>
          <cell r="S4383">
            <v>0</v>
          </cell>
          <cell r="T4383">
            <v>0</v>
          </cell>
          <cell r="U4383">
            <v>0</v>
          </cell>
          <cell r="V4383">
            <v>0</v>
          </cell>
          <cell r="W4383">
            <v>0</v>
          </cell>
          <cell r="X4383">
            <v>0</v>
          </cell>
          <cell r="Y4383">
            <v>0</v>
          </cell>
          <cell r="Z4383">
            <v>33.450000000000003</v>
          </cell>
          <cell r="AA4383">
            <v>0</v>
          </cell>
          <cell r="AB4383">
            <v>0</v>
          </cell>
          <cell r="AC4383">
            <v>0</v>
          </cell>
          <cell r="AD4383">
            <v>0</v>
          </cell>
        </row>
        <row r="4384">
          <cell r="B4384" t="str">
            <v>KITSAP CO -REGULATEDRESIDENTIAL96RE1</v>
          </cell>
          <cell r="J4384" t="str">
            <v>96RE1</v>
          </cell>
          <cell r="K4384" t="str">
            <v>1-96 GAL EOW</v>
          </cell>
          <cell r="S4384">
            <v>0</v>
          </cell>
          <cell r="T4384">
            <v>0</v>
          </cell>
          <cell r="U4384">
            <v>0</v>
          </cell>
          <cell r="V4384">
            <v>0</v>
          </cell>
          <cell r="W4384">
            <v>0</v>
          </cell>
          <cell r="X4384">
            <v>0</v>
          </cell>
          <cell r="Y4384">
            <v>0</v>
          </cell>
          <cell r="Z4384">
            <v>27.61</v>
          </cell>
          <cell r="AA4384">
            <v>0</v>
          </cell>
          <cell r="AB4384">
            <v>0</v>
          </cell>
          <cell r="AC4384">
            <v>0</v>
          </cell>
          <cell r="AD4384">
            <v>0</v>
          </cell>
        </row>
        <row r="4385">
          <cell r="B4385" t="str">
            <v>KITSAP CO -REGULATEDRESIDENTIAL96RW1</v>
          </cell>
          <cell r="J4385" t="str">
            <v>96RW1</v>
          </cell>
          <cell r="K4385" t="str">
            <v>1-96 GAL CART WEEKLY SVC</v>
          </cell>
          <cell r="S4385">
            <v>0</v>
          </cell>
          <cell r="T4385">
            <v>0</v>
          </cell>
          <cell r="U4385">
            <v>0</v>
          </cell>
          <cell r="V4385">
            <v>0</v>
          </cell>
          <cell r="W4385">
            <v>0</v>
          </cell>
          <cell r="X4385">
            <v>0</v>
          </cell>
          <cell r="Y4385">
            <v>0</v>
          </cell>
          <cell r="Z4385">
            <v>-28.15</v>
          </cell>
          <cell r="AA4385">
            <v>0</v>
          </cell>
          <cell r="AB4385">
            <v>0</v>
          </cell>
          <cell r="AC4385">
            <v>0</v>
          </cell>
          <cell r="AD4385">
            <v>0</v>
          </cell>
        </row>
        <row r="4386">
          <cell r="B4386" t="str">
            <v>KITSAP CO -REGULATEDRESIDENTIALDRVNRE1</v>
          </cell>
          <cell r="J4386" t="str">
            <v>DRVNRE1</v>
          </cell>
          <cell r="K4386" t="str">
            <v>DRIVE IN UP TO 250'-EOW</v>
          </cell>
          <cell r="S4386">
            <v>0</v>
          </cell>
          <cell r="T4386">
            <v>0</v>
          </cell>
          <cell r="U4386">
            <v>0</v>
          </cell>
          <cell r="V4386">
            <v>0</v>
          </cell>
          <cell r="W4386">
            <v>0</v>
          </cell>
          <cell r="X4386">
            <v>0</v>
          </cell>
          <cell r="Y4386">
            <v>0</v>
          </cell>
          <cell r="Z4386">
            <v>2.41</v>
          </cell>
          <cell r="AA4386">
            <v>0</v>
          </cell>
          <cell r="AB4386">
            <v>0</v>
          </cell>
          <cell r="AC4386">
            <v>0</v>
          </cell>
          <cell r="AD4386">
            <v>0</v>
          </cell>
        </row>
        <row r="4387">
          <cell r="B4387" t="str">
            <v>KITSAP CO -REGULATEDRESIDENTIALDRVNRE1RECY</v>
          </cell>
          <cell r="J4387" t="str">
            <v>DRVNRE1RECY</v>
          </cell>
          <cell r="K4387" t="str">
            <v>DRIVE IN UP TO 250 EOW-RE</v>
          </cell>
          <cell r="S4387">
            <v>0</v>
          </cell>
          <cell r="T4387">
            <v>0</v>
          </cell>
          <cell r="U4387">
            <v>0</v>
          </cell>
          <cell r="V4387">
            <v>0</v>
          </cell>
          <cell r="W4387">
            <v>0</v>
          </cell>
          <cell r="X4387">
            <v>0</v>
          </cell>
          <cell r="Y4387">
            <v>0</v>
          </cell>
          <cell r="Z4387">
            <v>2.62</v>
          </cell>
          <cell r="AA4387">
            <v>0</v>
          </cell>
          <cell r="AB4387">
            <v>0</v>
          </cell>
          <cell r="AC4387">
            <v>0</v>
          </cell>
          <cell r="AD4387">
            <v>0</v>
          </cell>
        </row>
        <row r="4388">
          <cell r="B4388" t="str">
            <v>KITSAP CO -REGULATEDRESIDENTIALRECYCLECR</v>
          </cell>
          <cell r="J4388" t="str">
            <v>RECYCLECR</v>
          </cell>
          <cell r="K4388" t="str">
            <v>VALUE OF RECYCLABLES</v>
          </cell>
          <cell r="S4388">
            <v>0</v>
          </cell>
          <cell r="T4388">
            <v>0</v>
          </cell>
          <cell r="U4388">
            <v>0</v>
          </cell>
          <cell r="V4388">
            <v>0</v>
          </cell>
          <cell r="W4388">
            <v>0</v>
          </cell>
          <cell r="X4388">
            <v>0</v>
          </cell>
          <cell r="Y4388">
            <v>0</v>
          </cell>
          <cell r="Z4388">
            <v>-36.909999999999997</v>
          </cell>
          <cell r="AA4388">
            <v>0</v>
          </cell>
          <cell r="AB4388">
            <v>0</v>
          </cell>
          <cell r="AC4388">
            <v>0</v>
          </cell>
          <cell r="AD4388">
            <v>0</v>
          </cell>
        </row>
        <row r="4389">
          <cell r="B4389" t="str">
            <v>KITSAP CO -REGULATEDRESIDENTIALRECYR</v>
          </cell>
          <cell r="J4389" t="str">
            <v>RECYR</v>
          </cell>
          <cell r="K4389" t="str">
            <v>RESIDENTIAL RECYCLE</v>
          </cell>
          <cell r="S4389">
            <v>0</v>
          </cell>
          <cell r="T4389">
            <v>0</v>
          </cell>
          <cell r="U4389">
            <v>0</v>
          </cell>
          <cell r="V4389">
            <v>0</v>
          </cell>
          <cell r="W4389">
            <v>0</v>
          </cell>
          <cell r="X4389">
            <v>0</v>
          </cell>
          <cell r="Y4389">
            <v>0</v>
          </cell>
          <cell r="Z4389">
            <v>170.48</v>
          </cell>
          <cell r="AA4389">
            <v>0</v>
          </cell>
          <cell r="AB4389">
            <v>0</v>
          </cell>
          <cell r="AC4389">
            <v>0</v>
          </cell>
          <cell r="AD4389">
            <v>0</v>
          </cell>
        </row>
        <row r="4390">
          <cell r="B4390" t="str">
            <v>KITSAP CO -REGULATEDRESIDENTIALWLKNRM1</v>
          </cell>
          <cell r="J4390" t="str">
            <v>WLKNRM1</v>
          </cell>
          <cell r="K4390" t="str">
            <v>WALK IN 5'-25'-MTHLY</v>
          </cell>
          <cell r="S4390">
            <v>0</v>
          </cell>
          <cell r="T4390">
            <v>0</v>
          </cell>
          <cell r="U4390">
            <v>0</v>
          </cell>
          <cell r="V4390">
            <v>0</v>
          </cell>
          <cell r="W4390">
            <v>0</v>
          </cell>
          <cell r="X4390">
            <v>0</v>
          </cell>
          <cell r="Y4390">
            <v>0</v>
          </cell>
          <cell r="Z4390">
            <v>0.64</v>
          </cell>
          <cell r="AA4390">
            <v>0</v>
          </cell>
          <cell r="AB4390">
            <v>0</v>
          </cell>
          <cell r="AC4390">
            <v>0</v>
          </cell>
          <cell r="AD4390">
            <v>0</v>
          </cell>
        </row>
        <row r="4391">
          <cell r="B4391" t="str">
            <v>KITSAP CO -REGULATEDRESIDENTIAL32RW2</v>
          </cell>
          <cell r="J4391" t="str">
            <v>32RW2</v>
          </cell>
          <cell r="K4391" t="str">
            <v>2-32 GAL CANS-WEEKLY SVC</v>
          </cell>
          <cell r="S4391">
            <v>0</v>
          </cell>
          <cell r="T4391">
            <v>0</v>
          </cell>
          <cell r="U4391">
            <v>0</v>
          </cell>
          <cell r="V4391">
            <v>0</v>
          </cell>
          <cell r="W4391">
            <v>0</v>
          </cell>
          <cell r="X4391">
            <v>0</v>
          </cell>
          <cell r="Y4391">
            <v>0</v>
          </cell>
          <cell r="Z4391">
            <v>-9.64</v>
          </cell>
          <cell r="AA4391">
            <v>0</v>
          </cell>
          <cell r="AB4391">
            <v>0</v>
          </cell>
          <cell r="AC4391">
            <v>0</v>
          </cell>
          <cell r="AD4391">
            <v>0</v>
          </cell>
        </row>
        <row r="4392">
          <cell r="B4392" t="str">
            <v>KITSAP CO -REGULATEDRESIDENTIAL35RE1</v>
          </cell>
          <cell r="J4392" t="str">
            <v>35RE1</v>
          </cell>
          <cell r="K4392" t="str">
            <v>1-35 GAL CART EOW SVC</v>
          </cell>
          <cell r="S4392">
            <v>0</v>
          </cell>
          <cell r="T4392">
            <v>0</v>
          </cell>
          <cell r="U4392">
            <v>0</v>
          </cell>
          <cell r="V4392">
            <v>0</v>
          </cell>
          <cell r="W4392">
            <v>0</v>
          </cell>
          <cell r="X4392">
            <v>0</v>
          </cell>
          <cell r="Y4392">
            <v>0</v>
          </cell>
          <cell r="Z4392">
            <v>-30.25</v>
          </cell>
          <cell r="AA4392">
            <v>0</v>
          </cell>
          <cell r="AB4392">
            <v>0</v>
          </cell>
          <cell r="AC4392">
            <v>0</v>
          </cell>
          <cell r="AD4392">
            <v>0</v>
          </cell>
        </row>
        <row r="4393">
          <cell r="B4393" t="str">
            <v>KITSAP CO -REGULATEDRESIDENTIAL35ROCC1</v>
          </cell>
          <cell r="J4393" t="str">
            <v>35ROCC1</v>
          </cell>
          <cell r="K4393" t="str">
            <v>1-35 GAL ON CALL PICKUP</v>
          </cell>
          <cell r="S4393">
            <v>0</v>
          </cell>
          <cell r="T4393">
            <v>0</v>
          </cell>
          <cell r="U4393">
            <v>0</v>
          </cell>
          <cell r="V4393">
            <v>0</v>
          </cell>
          <cell r="W4393">
            <v>0</v>
          </cell>
          <cell r="X4393">
            <v>0</v>
          </cell>
          <cell r="Y4393">
            <v>0</v>
          </cell>
          <cell r="Z4393">
            <v>6.1</v>
          </cell>
          <cell r="AA4393">
            <v>0</v>
          </cell>
          <cell r="AB4393">
            <v>0</v>
          </cell>
          <cell r="AC4393">
            <v>0</v>
          </cell>
          <cell r="AD4393">
            <v>0</v>
          </cell>
        </row>
        <row r="4394">
          <cell r="B4394" t="str">
            <v>KITSAP CO -REGULATEDRESIDENTIAL35RW1</v>
          </cell>
          <cell r="J4394" t="str">
            <v>35RW1</v>
          </cell>
          <cell r="K4394" t="str">
            <v>1-35 GAL CART WEEKLY SVC</v>
          </cell>
          <cell r="S4394">
            <v>0</v>
          </cell>
          <cell r="T4394">
            <v>0</v>
          </cell>
          <cell r="U4394">
            <v>0</v>
          </cell>
          <cell r="V4394">
            <v>0</v>
          </cell>
          <cell r="W4394">
            <v>0</v>
          </cell>
          <cell r="X4394">
            <v>0</v>
          </cell>
          <cell r="Y4394">
            <v>0</v>
          </cell>
          <cell r="Z4394">
            <v>-86.02</v>
          </cell>
          <cell r="AA4394">
            <v>0</v>
          </cell>
          <cell r="AB4394">
            <v>0</v>
          </cell>
          <cell r="AC4394">
            <v>0</v>
          </cell>
          <cell r="AD4394">
            <v>0</v>
          </cell>
        </row>
        <row r="4395">
          <cell r="B4395" t="str">
            <v>KITSAP CO -REGULATEDRESIDENTIAL48RE1</v>
          </cell>
          <cell r="J4395" t="str">
            <v>48RE1</v>
          </cell>
          <cell r="K4395" t="str">
            <v>1-48 GAL EOW</v>
          </cell>
          <cell r="S4395">
            <v>0</v>
          </cell>
          <cell r="T4395">
            <v>0</v>
          </cell>
          <cell r="U4395">
            <v>0</v>
          </cell>
          <cell r="V4395">
            <v>0</v>
          </cell>
          <cell r="W4395">
            <v>0</v>
          </cell>
          <cell r="X4395">
            <v>0</v>
          </cell>
          <cell r="Y4395">
            <v>0</v>
          </cell>
          <cell r="Z4395">
            <v>-10.66</v>
          </cell>
          <cell r="AA4395">
            <v>0</v>
          </cell>
          <cell r="AB4395">
            <v>0</v>
          </cell>
          <cell r="AC4395">
            <v>0</v>
          </cell>
          <cell r="AD4395">
            <v>0</v>
          </cell>
        </row>
        <row r="4396">
          <cell r="B4396" t="str">
            <v>KITSAP CO -REGULATEDRESIDENTIAL48ROCC1</v>
          </cell>
          <cell r="J4396" t="str">
            <v>48ROCC1</v>
          </cell>
          <cell r="K4396" t="str">
            <v>1-48 GAL ON CALL PICKUP</v>
          </cell>
          <cell r="S4396">
            <v>0</v>
          </cell>
          <cell r="T4396">
            <v>0</v>
          </cell>
          <cell r="U4396">
            <v>0</v>
          </cell>
          <cell r="V4396">
            <v>0</v>
          </cell>
          <cell r="W4396">
            <v>0</v>
          </cell>
          <cell r="X4396">
            <v>0</v>
          </cell>
          <cell r="Y4396">
            <v>0</v>
          </cell>
          <cell r="Z4396">
            <v>7.64</v>
          </cell>
          <cell r="AA4396">
            <v>0</v>
          </cell>
          <cell r="AB4396">
            <v>0</v>
          </cell>
          <cell r="AC4396">
            <v>0</v>
          </cell>
          <cell r="AD4396">
            <v>0</v>
          </cell>
        </row>
        <row r="4397">
          <cell r="B4397" t="str">
            <v>KITSAP CO -REGULATEDRESIDENTIAL48RW1</v>
          </cell>
          <cell r="J4397" t="str">
            <v>48RW1</v>
          </cell>
          <cell r="K4397" t="str">
            <v>1-48 GAL WEEKLY</v>
          </cell>
          <cell r="S4397">
            <v>0</v>
          </cell>
          <cell r="T4397">
            <v>0</v>
          </cell>
          <cell r="U4397">
            <v>0</v>
          </cell>
          <cell r="V4397">
            <v>0</v>
          </cell>
          <cell r="W4397">
            <v>0</v>
          </cell>
          <cell r="X4397">
            <v>0</v>
          </cell>
          <cell r="Y4397">
            <v>0</v>
          </cell>
          <cell r="Z4397">
            <v>-60.71</v>
          </cell>
          <cell r="AA4397">
            <v>0</v>
          </cell>
          <cell r="AB4397">
            <v>0</v>
          </cell>
          <cell r="AC4397">
            <v>0</v>
          </cell>
          <cell r="AD4397">
            <v>0</v>
          </cell>
        </row>
        <row r="4398">
          <cell r="B4398" t="str">
            <v>KITSAP CO -REGULATEDRESIDENTIAL64RE1</v>
          </cell>
          <cell r="J4398" t="str">
            <v>64RE1</v>
          </cell>
          <cell r="K4398" t="str">
            <v>1-64 GAL EOW</v>
          </cell>
          <cell r="S4398">
            <v>0</v>
          </cell>
          <cell r="T4398">
            <v>0</v>
          </cell>
          <cell r="U4398">
            <v>0</v>
          </cell>
          <cell r="V4398">
            <v>0</v>
          </cell>
          <cell r="W4398">
            <v>0</v>
          </cell>
          <cell r="X4398">
            <v>0</v>
          </cell>
          <cell r="Y4398">
            <v>0</v>
          </cell>
          <cell r="Z4398">
            <v>-12.66</v>
          </cell>
          <cell r="AA4398">
            <v>0</v>
          </cell>
          <cell r="AB4398">
            <v>0</v>
          </cell>
          <cell r="AC4398">
            <v>0</v>
          </cell>
          <cell r="AD4398">
            <v>0</v>
          </cell>
        </row>
        <row r="4399">
          <cell r="B4399" t="str">
            <v>KITSAP CO -REGULATEDRESIDENTIAL64ROCC1</v>
          </cell>
          <cell r="J4399" t="str">
            <v>64ROCC1</v>
          </cell>
          <cell r="K4399" t="str">
            <v>1-64 GAL ON CALL PICKUP</v>
          </cell>
          <cell r="S4399">
            <v>0</v>
          </cell>
          <cell r="T4399">
            <v>0</v>
          </cell>
          <cell r="U4399">
            <v>0</v>
          </cell>
          <cell r="V4399">
            <v>0</v>
          </cell>
          <cell r="W4399">
            <v>0</v>
          </cell>
          <cell r="X4399">
            <v>0</v>
          </cell>
          <cell r="Y4399">
            <v>0</v>
          </cell>
          <cell r="Z4399">
            <v>17.96</v>
          </cell>
          <cell r="AA4399">
            <v>0</v>
          </cell>
          <cell r="AB4399">
            <v>0</v>
          </cell>
          <cell r="AC4399">
            <v>0</v>
          </cell>
          <cell r="AD4399">
            <v>0</v>
          </cell>
        </row>
        <row r="4400">
          <cell r="B4400" t="str">
            <v>KITSAP CO -REGULATEDRESIDENTIAL96RE1</v>
          </cell>
          <cell r="J4400" t="str">
            <v>96RE1</v>
          </cell>
          <cell r="K4400" t="str">
            <v>1-96 GAL EOW</v>
          </cell>
          <cell r="S4400">
            <v>0</v>
          </cell>
          <cell r="T4400">
            <v>0</v>
          </cell>
          <cell r="U4400">
            <v>0</v>
          </cell>
          <cell r="V4400">
            <v>0</v>
          </cell>
          <cell r="W4400">
            <v>0</v>
          </cell>
          <cell r="X4400">
            <v>0</v>
          </cell>
          <cell r="Y4400">
            <v>0</v>
          </cell>
          <cell r="Z4400">
            <v>-39.35</v>
          </cell>
          <cell r="AA4400">
            <v>0</v>
          </cell>
          <cell r="AB4400">
            <v>0</v>
          </cell>
          <cell r="AC4400">
            <v>0</v>
          </cell>
          <cell r="AD4400">
            <v>0</v>
          </cell>
        </row>
        <row r="4401">
          <cell r="B4401" t="str">
            <v>KITSAP CO -REGULATEDRESIDENTIAL96ROCC1</v>
          </cell>
          <cell r="J4401" t="str">
            <v>96ROCC1</v>
          </cell>
          <cell r="K4401" t="str">
            <v>1-96 GAL ON CALL PICKUP</v>
          </cell>
          <cell r="S4401">
            <v>0</v>
          </cell>
          <cell r="T4401">
            <v>0</v>
          </cell>
          <cell r="U4401">
            <v>0</v>
          </cell>
          <cell r="V4401">
            <v>0</v>
          </cell>
          <cell r="W4401">
            <v>0</v>
          </cell>
          <cell r="X4401">
            <v>0</v>
          </cell>
          <cell r="Y4401">
            <v>0</v>
          </cell>
          <cell r="Z4401">
            <v>21.96</v>
          </cell>
          <cell r="AA4401">
            <v>0</v>
          </cell>
          <cell r="AB4401">
            <v>0</v>
          </cell>
          <cell r="AC4401">
            <v>0</v>
          </cell>
          <cell r="AD4401">
            <v>0</v>
          </cell>
        </row>
        <row r="4402">
          <cell r="B4402" t="str">
            <v>KITSAP CO -REGULATEDRESIDENTIAL96RW1</v>
          </cell>
          <cell r="J4402" t="str">
            <v>96RW1</v>
          </cell>
          <cell r="K4402" t="str">
            <v>1-96 GAL CART WEEKLY SVC</v>
          </cell>
          <cell r="S4402">
            <v>0</v>
          </cell>
          <cell r="T4402">
            <v>0</v>
          </cell>
          <cell r="U4402">
            <v>0</v>
          </cell>
          <cell r="V4402">
            <v>0</v>
          </cell>
          <cell r="W4402">
            <v>0</v>
          </cell>
          <cell r="X4402">
            <v>0</v>
          </cell>
          <cell r="Y4402">
            <v>0</v>
          </cell>
          <cell r="Z4402">
            <v>-52.79</v>
          </cell>
          <cell r="AA4402">
            <v>0</v>
          </cell>
          <cell r="AB4402">
            <v>0</v>
          </cell>
          <cell r="AC4402">
            <v>0</v>
          </cell>
          <cell r="AD4402">
            <v>0</v>
          </cell>
        </row>
        <row r="4403">
          <cell r="B4403" t="str">
            <v>KITSAP CO -REGULATEDRESIDENTIALEXPUR</v>
          </cell>
          <cell r="J4403" t="str">
            <v>EXPUR</v>
          </cell>
          <cell r="K4403" t="str">
            <v>EXTRA PICKUP</v>
          </cell>
          <cell r="S4403">
            <v>0</v>
          </cell>
          <cell r="T4403">
            <v>0</v>
          </cell>
          <cell r="U4403">
            <v>0</v>
          </cell>
          <cell r="V4403">
            <v>0</v>
          </cell>
          <cell r="W4403">
            <v>0</v>
          </cell>
          <cell r="X4403">
            <v>0</v>
          </cell>
          <cell r="Y4403">
            <v>0</v>
          </cell>
          <cell r="Z4403">
            <v>92.23</v>
          </cell>
          <cell r="AA4403">
            <v>0</v>
          </cell>
          <cell r="AB4403">
            <v>0</v>
          </cell>
          <cell r="AC4403">
            <v>0</v>
          </cell>
          <cell r="AD4403">
            <v>0</v>
          </cell>
        </row>
        <row r="4404">
          <cell r="B4404" t="str">
            <v>KITSAP CO -REGULATEDRESIDENTIALEXTRAR</v>
          </cell>
          <cell r="J4404" t="str">
            <v>EXTRAR</v>
          </cell>
          <cell r="K4404" t="str">
            <v>EXTRA CAN/BAGS</v>
          </cell>
          <cell r="S4404">
            <v>0</v>
          </cell>
          <cell r="T4404">
            <v>0</v>
          </cell>
          <cell r="U4404">
            <v>0</v>
          </cell>
          <cell r="V4404">
            <v>0</v>
          </cell>
          <cell r="W4404">
            <v>0</v>
          </cell>
          <cell r="X4404">
            <v>0</v>
          </cell>
          <cell r="Y4404">
            <v>0</v>
          </cell>
          <cell r="Z4404">
            <v>1177.3900000000001</v>
          </cell>
          <cell r="AA4404">
            <v>0</v>
          </cell>
          <cell r="AB4404">
            <v>0</v>
          </cell>
          <cell r="AC4404">
            <v>0</v>
          </cell>
          <cell r="AD4404">
            <v>0</v>
          </cell>
        </row>
        <row r="4405">
          <cell r="B4405" t="str">
            <v>KITSAP CO -REGULATEDRESIDENTIALOFOWR</v>
          </cell>
          <cell r="J4405" t="str">
            <v>OFOWR</v>
          </cell>
          <cell r="K4405" t="str">
            <v>OVERFILL/OVERWEIGHT CHG</v>
          </cell>
          <cell r="S4405">
            <v>0</v>
          </cell>
          <cell r="T4405">
            <v>0</v>
          </cell>
          <cell r="U4405">
            <v>0</v>
          </cell>
          <cell r="V4405">
            <v>0</v>
          </cell>
          <cell r="W4405">
            <v>0</v>
          </cell>
          <cell r="X4405">
            <v>0</v>
          </cell>
          <cell r="Y4405">
            <v>0</v>
          </cell>
          <cell r="Z4405">
            <v>452.52</v>
          </cell>
          <cell r="AA4405">
            <v>0</v>
          </cell>
          <cell r="AB4405">
            <v>0</v>
          </cell>
          <cell r="AC4405">
            <v>0</v>
          </cell>
          <cell r="AD4405">
            <v>0</v>
          </cell>
        </row>
        <row r="4406">
          <cell r="B4406" t="str">
            <v>KITSAP CO -REGULATEDRESIDENTIALRECYCLECR</v>
          </cell>
          <cell r="J4406" t="str">
            <v>RECYCLECR</v>
          </cell>
          <cell r="K4406" t="str">
            <v>VALUE OF RECYCLABLES</v>
          </cell>
          <cell r="S4406">
            <v>0</v>
          </cell>
          <cell r="T4406">
            <v>0</v>
          </cell>
          <cell r="U4406">
            <v>0</v>
          </cell>
          <cell r="V4406">
            <v>0</v>
          </cell>
          <cell r="W4406">
            <v>0</v>
          </cell>
          <cell r="X4406">
            <v>0</v>
          </cell>
          <cell r="Y4406">
            <v>0</v>
          </cell>
          <cell r="Z4406">
            <v>18.39</v>
          </cell>
          <cell r="AA4406">
            <v>0</v>
          </cell>
          <cell r="AB4406">
            <v>0</v>
          </cell>
          <cell r="AC4406">
            <v>0</v>
          </cell>
          <cell r="AD4406">
            <v>0</v>
          </cell>
        </row>
        <row r="4407">
          <cell r="B4407" t="str">
            <v>KITSAP CO -REGULATEDRESIDENTIALRECYR</v>
          </cell>
          <cell r="J4407" t="str">
            <v>RECYR</v>
          </cell>
          <cell r="K4407" t="str">
            <v>RESIDENTIAL RECYCLE</v>
          </cell>
          <cell r="S4407">
            <v>0</v>
          </cell>
          <cell r="T4407">
            <v>0</v>
          </cell>
          <cell r="U4407">
            <v>0</v>
          </cell>
          <cell r="V4407">
            <v>0</v>
          </cell>
          <cell r="W4407">
            <v>0</v>
          </cell>
          <cell r="X4407">
            <v>0</v>
          </cell>
          <cell r="Y4407">
            <v>0</v>
          </cell>
          <cell r="Z4407">
            <v>-87.02</v>
          </cell>
          <cell r="AA4407">
            <v>0</v>
          </cell>
          <cell r="AB4407">
            <v>0</v>
          </cell>
          <cell r="AC4407">
            <v>0</v>
          </cell>
          <cell r="AD4407">
            <v>0</v>
          </cell>
        </row>
        <row r="4408">
          <cell r="B4408" t="str">
            <v>KITSAP CO -REGULATEDRESIDENTIALREDELIVER</v>
          </cell>
          <cell r="J4408" t="str">
            <v>REDELIVER</v>
          </cell>
          <cell r="K4408" t="str">
            <v>DELIVERY CHARGE</v>
          </cell>
          <cell r="S4408">
            <v>0</v>
          </cell>
          <cell r="T4408">
            <v>0</v>
          </cell>
          <cell r="U4408">
            <v>0</v>
          </cell>
          <cell r="V4408">
            <v>0</v>
          </cell>
          <cell r="W4408">
            <v>0</v>
          </cell>
          <cell r="X4408">
            <v>0</v>
          </cell>
          <cell r="Y4408">
            <v>0</v>
          </cell>
          <cell r="Z4408">
            <v>35.380000000000003</v>
          </cell>
          <cell r="AA4408">
            <v>0</v>
          </cell>
          <cell r="AB4408">
            <v>0</v>
          </cell>
          <cell r="AC4408">
            <v>0</v>
          </cell>
          <cell r="AD4408">
            <v>0</v>
          </cell>
        </row>
        <row r="4409">
          <cell r="B4409" t="str">
            <v>KITSAP CO -REGULATEDRESIDENTIALRESTART</v>
          </cell>
          <cell r="J4409" t="str">
            <v>RESTART</v>
          </cell>
          <cell r="K4409" t="str">
            <v>SERVICE RESTART FEE</v>
          </cell>
          <cell r="S4409">
            <v>0</v>
          </cell>
          <cell r="T4409">
            <v>0</v>
          </cell>
          <cell r="U4409">
            <v>0</v>
          </cell>
          <cell r="V4409">
            <v>0</v>
          </cell>
          <cell r="W4409">
            <v>0</v>
          </cell>
          <cell r="X4409">
            <v>0</v>
          </cell>
          <cell r="Y4409">
            <v>0</v>
          </cell>
          <cell r="Z4409">
            <v>219.92</v>
          </cell>
          <cell r="AA4409">
            <v>0</v>
          </cell>
          <cell r="AB4409">
            <v>0</v>
          </cell>
          <cell r="AC4409">
            <v>0</v>
          </cell>
          <cell r="AD4409">
            <v>0</v>
          </cell>
        </row>
        <row r="4410">
          <cell r="B4410" t="str">
            <v>KITSAP CO -REGULATEDRESIDENTIALDRVNRE1RECYMA</v>
          </cell>
          <cell r="J4410" t="str">
            <v>DRVNRE1RECYMA</v>
          </cell>
          <cell r="K4410" t="str">
            <v>DRIVE IN UP TO 250 EOW-RE</v>
          </cell>
          <cell r="S4410">
            <v>0</v>
          </cell>
          <cell r="T4410">
            <v>0</v>
          </cell>
          <cell r="U4410">
            <v>0</v>
          </cell>
          <cell r="V4410">
            <v>0</v>
          </cell>
          <cell r="W4410">
            <v>0</v>
          </cell>
          <cell r="X4410">
            <v>0</v>
          </cell>
          <cell r="Y4410">
            <v>0</v>
          </cell>
          <cell r="Z4410">
            <v>39.450000000000003</v>
          </cell>
          <cell r="AA4410">
            <v>0</v>
          </cell>
          <cell r="AB4410">
            <v>0</v>
          </cell>
          <cell r="AC4410">
            <v>0</v>
          </cell>
          <cell r="AD4410">
            <v>0</v>
          </cell>
        </row>
        <row r="4411">
          <cell r="B4411" t="str">
            <v>KITSAP CO -REGULATEDRESIDENTIAL35ROCC1</v>
          </cell>
          <cell r="J4411" t="str">
            <v>35ROCC1</v>
          </cell>
          <cell r="K4411" t="str">
            <v>1-35 GAL ON CALL PICKUP</v>
          </cell>
          <cell r="S4411">
            <v>0</v>
          </cell>
          <cell r="T4411">
            <v>0</v>
          </cell>
          <cell r="U4411">
            <v>0</v>
          </cell>
          <cell r="V4411">
            <v>0</v>
          </cell>
          <cell r="W4411">
            <v>0</v>
          </cell>
          <cell r="X4411">
            <v>0</v>
          </cell>
          <cell r="Y4411">
            <v>0</v>
          </cell>
          <cell r="Z4411">
            <v>549</v>
          </cell>
          <cell r="AA4411">
            <v>0</v>
          </cell>
          <cell r="AB4411">
            <v>0</v>
          </cell>
          <cell r="AC4411">
            <v>0</v>
          </cell>
          <cell r="AD4411">
            <v>0</v>
          </cell>
        </row>
        <row r="4412">
          <cell r="B4412" t="str">
            <v>KITSAP CO -REGULATEDRESIDENTIAL48ROCC1</v>
          </cell>
          <cell r="J4412" t="str">
            <v>48ROCC1</v>
          </cell>
          <cell r="K4412" t="str">
            <v>1-48 GAL ON CALL PICKUP</v>
          </cell>
          <cell r="S4412">
            <v>0</v>
          </cell>
          <cell r="T4412">
            <v>0</v>
          </cell>
          <cell r="U4412">
            <v>0</v>
          </cell>
          <cell r="V4412">
            <v>0</v>
          </cell>
          <cell r="W4412">
            <v>0</v>
          </cell>
          <cell r="X4412">
            <v>0</v>
          </cell>
          <cell r="Y4412">
            <v>0</v>
          </cell>
          <cell r="Z4412">
            <v>106.96</v>
          </cell>
          <cell r="AA4412">
            <v>0</v>
          </cell>
          <cell r="AB4412">
            <v>0</v>
          </cell>
          <cell r="AC4412">
            <v>0</v>
          </cell>
          <cell r="AD4412">
            <v>0</v>
          </cell>
        </row>
        <row r="4413">
          <cell r="B4413" t="str">
            <v>KITSAP CO -REGULATEDRESIDENTIAL64ROCC1</v>
          </cell>
          <cell r="J4413" t="str">
            <v>64ROCC1</v>
          </cell>
          <cell r="K4413" t="str">
            <v>1-64 GAL ON CALL PICKUP</v>
          </cell>
          <cell r="S4413">
            <v>0</v>
          </cell>
          <cell r="T4413">
            <v>0</v>
          </cell>
          <cell r="U4413">
            <v>0</v>
          </cell>
          <cell r="V4413">
            <v>0</v>
          </cell>
          <cell r="W4413">
            <v>0</v>
          </cell>
          <cell r="X4413">
            <v>0</v>
          </cell>
          <cell r="Y4413">
            <v>0</v>
          </cell>
          <cell r="Z4413">
            <v>44.9</v>
          </cell>
          <cell r="AA4413">
            <v>0</v>
          </cell>
          <cell r="AB4413">
            <v>0</v>
          </cell>
          <cell r="AC4413">
            <v>0</v>
          </cell>
          <cell r="AD4413">
            <v>0</v>
          </cell>
        </row>
        <row r="4414">
          <cell r="B4414" t="str">
            <v>KITSAP CO -REGULATEDRESIDENTIAL96ROCC1</v>
          </cell>
          <cell r="J4414" t="str">
            <v>96ROCC1</v>
          </cell>
          <cell r="K4414" t="str">
            <v>1-96 GAL ON CALL PICKUP</v>
          </cell>
          <cell r="S4414">
            <v>0</v>
          </cell>
          <cell r="T4414">
            <v>0</v>
          </cell>
          <cell r="U4414">
            <v>0</v>
          </cell>
          <cell r="V4414">
            <v>0</v>
          </cell>
          <cell r="W4414">
            <v>0</v>
          </cell>
          <cell r="X4414">
            <v>0</v>
          </cell>
          <cell r="Y4414">
            <v>0</v>
          </cell>
          <cell r="Z4414">
            <v>99.51</v>
          </cell>
          <cell r="AA4414">
            <v>0</v>
          </cell>
          <cell r="AB4414">
            <v>0</v>
          </cell>
          <cell r="AC4414">
            <v>0</v>
          </cell>
          <cell r="AD4414">
            <v>0</v>
          </cell>
        </row>
        <row r="4415">
          <cell r="B4415" t="str">
            <v>KITSAP CO -REGULATEDRESIDENTIALDRVNRM1</v>
          </cell>
          <cell r="J4415" t="str">
            <v>DRVNRM1</v>
          </cell>
          <cell r="K4415" t="str">
            <v>DRIVE IN UP TO 250'-MTHLY</v>
          </cell>
          <cell r="S4415">
            <v>0</v>
          </cell>
          <cell r="T4415">
            <v>0</v>
          </cell>
          <cell r="U4415">
            <v>0</v>
          </cell>
          <cell r="V4415">
            <v>0</v>
          </cell>
          <cell r="W4415">
            <v>0</v>
          </cell>
          <cell r="X4415">
            <v>0</v>
          </cell>
          <cell r="Y4415">
            <v>0</v>
          </cell>
          <cell r="Z4415">
            <v>3.63</v>
          </cell>
          <cell r="AA4415">
            <v>0</v>
          </cell>
          <cell r="AB4415">
            <v>0</v>
          </cell>
          <cell r="AC4415">
            <v>0</v>
          </cell>
          <cell r="AD4415">
            <v>0</v>
          </cell>
        </row>
        <row r="4416">
          <cell r="B4416" t="str">
            <v>KITSAP CO -REGULATEDRESIDENTIALEXTRAR</v>
          </cell>
          <cell r="J4416" t="str">
            <v>EXTRAR</v>
          </cell>
          <cell r="K4416" t="str">
            <v>EXTRA CAN/BAGS</v>
          </cell>
          <cell r="S4416">
            <v>0</v>
          </cell>
          <cell r="T4416">
            <v>0</v>
          </cell>
          <cell r="U4416">
            <v>0</v>
          </cell>
          <cell r="V4416">
            <v>0</v>
          </cell>
          <cell r="W4416">
            <v>0</v>
          </cell>
          <cell r="X4416">
            <v>0</v>
          </cell>
          <cell r="Y4416">
            <v>0</v>
          </cell>
          <cell r="Z4416">
            <v>71.23</v>
          </cell>
          <cell r="AA4416">
            <v>0</v>
          </cell>
          <cell r="AB4416">
            <v>0</v>
          </cell>
          <cell r="AC4416">
            <v>0</v>
          </cell>
          <cell r="AD4416">
            <v>0</v>
          </cell>
        </row>
        <row r="4417">
          <cell r="B4417" t="str">
            <v>KITSAP CO -REGULATEDROLLOFFROLID</v>
          </cell>
          <cell r="J4417" t="str">
            <v>ROLID</v>
          </cell>
          <cell r="K4417" t="str">
            <v>ROLL OFF-LID</v>
          </cell>
          <cell r="S4417">
            <v>0</v>
          </cell>
          <cell r="T4417">
            <v>0</v>
          </cell>
          <cell r="U4417">
            <v>0</v>
          </cell>
          <cell r="V4417">
            <v>0</v>
          </cell>
          <cell r="W4417">
            <v>0</v>
          </cell>
          <cell r="X4417">
            <v>0</v>
          </cell>
          <cell r="Y4417">
            <v>0</v>
          </cell>
          <cell r="Z4417">
            <v>43.68</v>
          </cell>
          <cell r="AA4417">
            <v>0</v>
          </cell>
          <cell r="AB4417">
            <v>0</v>
          </cell>
          <cell r="AC4417">
            <v>0</v>
          </cell>
          <cell r="AD4417">
            <v>0</v>
          </cell>
        </row>
        <row r="4418">
          <cell r="B4418" t="str">
            <v>KITSAP CO -REGULATEDROLLOFFRORENT10D</v>
          </cell>
          <cell r="J4418" t="str">
            <v>RORENT10D</v>
          </cell>
          <cell r="K4418" t="str">
            <v>10YD ROLL OFF DAILY RENT</v>
          </cell>
          <cell r="S4418">
            <v>0</v>
          </cell>
          <cell r="T4418">
            <v>0</v>
          </cell>
          <cell r="U4418">
            <v>0</v>
          </cell>
          <cell r="V4418">
            <v>0</v>
          </cell>
          <cell r="W4418">
            <v>0</v>
          </cell>
          <cell r="X4418">
            <v>0</v>
          </cell>
          <cell r="Y4418">
            <v>0</v>
          </cell>
          <cell r="Z4418">
            <v>37.200000000000003</v>
          </cell>
          <cell r="AA4418">
            <v>0</v>
          </cell>
          <cell r="AB4418">
            <v>0</v>
          </cell>
          <cell r="AC4418">
            <v>0</v>
          </cell>
          <cell r="AD4418">
            <v>0</v>
          </cell>
        </row>
        <row r="4419">
          <cell r="B4419" t="str">
            <v>KITSAP CO -REGULATEDROLLOFFRORENT20D</v>
          </cell>
          <cell r="J4419" t="str">
            <v>RORENT20D</v>
          </cell>
          <cell r="K4419" t="str">
            <v>20YD ROLL OFF-DAILY RENT</v>
          </cell>
          <cell r="S4419">
            <v>0</v>
          </cell>
          <cell r="T4419">
            <v>0</v>
          </cell>
          <cell r="U4419">
            <v>0</v>
          </cell>
          <cell r="V4419">
            <v>0</v>
          </cell>
          <cell r="W4419">
            <v>0</v>
          </cell>
          <cell r="X4419">
            <v>0</v>
          </cell>
          <cell r="Y4419">
            <v>0</v>
          </cell>
          <cell r="Z4419">
            <v>1189.98</v>
          </cell>
          <cell r="AA4419">
            <v>0</v>
          </cell>
          <cell r="AB4419">
            <v>0</v>
          </cell>
          <cell r="AC4419">
            <v>0</v>
          </cell>
          <cell r="AD4419">
            <v>0</v>
          </cell>
        </row>
        <row r="4420">
          <cell r="B4420" t="str">
            <v>KITSAP CO -REGULATEDROLLOFFRORENT20M</v>
          </cell>
          <cell r="J4420" t="str">
            <v>RORENT20M</v>
          </cell>
          <cell r="K4420" t="str">
            <v>20YD ROLL OFF-MNTHLY RENT</v>
          </cell>
          <cell r="S4420">
            <v>0</v>
          </cell>
          <cell r="T4420">
            <v>0</v>
          </cell>
          <cell r="U4420">
            <v>0</v>
          </cell>
          <cell r="V4420">
            <v>0</v>
          </cell>
          <cell r="W4420">
            <v>0</v>
          </cell>
          <cell r="X4420">
            <v>0</v>
          </cell>
          <cell r="Y4420">
            <v>0</v>
          </cell>
          <cell r="Z4420">
            <v>194.96</v>
          </cell>
          <cell r="AA4420">
            <v>0</v>
          </cell>
          <cell r="AB4420">
            <v>0</v>
          </cell>
          <cell r="AC4420">
            <v>0</v>
          </cell>
          <cell r="AD4420">
            <v>0</v>
          </cell>
        </row>
        <row r="4421">
          <cell r="B4421" t="str">
            <v>KITSAP CO -REGULATEDROLLOFFRORENT40D</v>
          </cell>
          <cell r="J4421" t="str">
            <v>RORENT40D</v>
          </cell>
          <cell r="K4421" t="str">
            <v>40YD ROLL OFF-DAILY RENT</v>
          </cell>
          <cell r="S4421">
            <v>0</v>
          </cell>
          <cell r="T4421">
            <v>0</v>
          </cell>
          <cell r="U4421">
            <v>0</v>
          </cell>
          <cell r="V4421">
            <v>0</v>
          </cell>
          <cell r="W4421">
            <v>0</v>
          </cell>
          <cell r="X4421">
            <v>0</v>
          </cell>
          <cell r="Y4421">
            <v>0</v>
          </cell>
          <cell r="Z4421">
            <v>208.12</v>
          </cell>
          <cell r="AA4421">
            <v>0</v>
          </cell>
          <cell r="AB4421">
            <v>0</v>
          </cell>
          <cell r="AC4421">
            <v>0</v>
          </cell>
          <cell r="AD4421">
            <v>0</v>
          </cell>
        </row>
        <row r="4422">
          <cell r="B4422" t="str">
            <v>KITSAP CO -REGULATEDROLLOFFRORENT40M</v>
          </cell>
          <cell r="J4422" t="str">
            <v>RORENT40M</v>
          </cell>
          <cell r="K4422" t="str">
            <v>40YD ROLL OFF-MNTHLY RENT</v>
          </cell>
          <cell r="S4422">
            <v>0</v>
          </cell>
          <cell r="T4422">
            <v>0</v>
          </cell>
          <cell r="U4422">
            <v>0</v>
          </cell>
          <cell r="V4422">
            <v>0</v>
          </cell>
          <cell r="W4422">
            <v>0</v>
          </cell>
          <cell r="X4422">
            <v>0</v>
          </cell>
          <cell r="Y4422">
            <v>0</v>
          </cell>
          <cell r="Z4422">
            <v>165.74</v>
          </cell>
          <cell r="AA4422">
            <v>0</v>
          </cell>
          <cell r="AB4422">
            <v>0</v>
          </cell>
          <cell r="AC4422">
            <v>0</v>
          </cell>
          <cell r="AD4422">
            <v>0</v>
          </cell>
        </row>
        <row r="4423">
          <cell r="B4423" t="str">
            <v>KITSAP CO -REGULATEDROLLOFFCPHAUL15</v>
          </cell>
          <cell r="J4423" t="str">
            <v>CPHAUL15</v>
          </cell>
          <cell r="K4423" t="str">
            <v>15YD COMPACTOR-HAUL</v>
          </cell>
          <cell r="S4423">
            <v>0</v>
          </cell>
          <cell r="T4423">
            <v>0</v>
          </cell>
          <cell r="U4423">
            <v>0</v>
          </cell>
          <cell r="V4423">
            <v>0</v>
          </cell>
          <cell r="W4423">
            <v>0</v>
          </cell>
          <cell r="X4423">
            <v>0</v>
          </cell>
          <cell r="Y4423">
            <v>0</v>
          </cell>
          <cell r="Z4423">
            <v>146.16999999999999</v>
          </cell>
          <cell r="AA4423">
            <v>0</v>
          </cell>
          <cell r="AB4423">
            <v>0</v>
          </cell>
          <cell r="AC4423">
            <v>0</v>
          </cell>
          <cell r="AD4423">
            <v>0</v>
          </cell>
        </row>
        <row r="4424">
          <cell r="B4424" t="str">
            <v>KITSAP CO -REGULATEDROLLOFFCPHAUL20</v>
          </cell>
          <cell r="J4424" t="str">
            <v>CPHAUL20</v>
          </cell>
          <cell r="K4424" t="str">
            <v>20YD COMPACTOR-HAUL</v>
          </cell>
          <cell r="S4424">
            <v>0</v>
          </cell>
          <cell r="T4424">
            <v>0</v>
          </cell>
          <cell r="U4424">
            <v>0</v>
          </cell>
          <cell r="V4424">
            <v>0</v>
          </cell>
          <cell r="W4424">
            <v>0</v>
          </cell>
          <cell r="X4424">
            <v>0</v>
          </cell>
          <cell r="Y4424">
            <v>0</v>
          </cell>
          <cell r="Z4424">
            <v>155.93</v>
          </cell>
          <cell r="AA4424">
            <v>0</v>
          </cell>
          <cell r="AB4424">
            <v>0</v>
          </cell>
          <cell r="AC4424">
            <v>0</v>
          </cell>
          <cell r="AD4424">
            <v>0</v>
          </cell>
        </row>
        <row r="4425">
          <cell r="B4425" t="str">
            <v>KITSAP CO -REGULATEDROLLOFFCPHAUL25</v>
          </cell>
          <cell r="J4425" t="str">
            <v>CPHAUL25</v>
          </cell>
          <cell r="K4425" t="str">
            <v>25YD COMPACTOR-HAUL</v>
          </cell>
          <cell r="S4425">
            <v>0</v>
          </cell>
          <cell r="T4425">
            <v>0</v>
          </cell>
          <cell r="U4425">
            <v>0</v>
          </cell>
          <cell r="V4425">
            <v>0</v>
          </cell>
          <cell r="W4425">
            <v>0</v>
          </cell>
          <cell r="X4425">
            <v>0</v>
          </cell>
          <cell r="Y4425">
            <v>0</v>
          </cell>
          <cell r="Z4425">
            <v>512.07000000000005</v>
          </cell>
          <cell r="AA4425">
            <v>0</v>
          </cell>
          <cell r="AB4425">
            <v>0</v>
          </cell>
          <cell r="AC4425">
            <v>0</v>
          </cell>
          <cell r="AD4425">
            <v>0</v>
          </cell>
        </row>
        <row r="4426">
          <cell r="B4426" t="str">
            <v>KITSAP CO -REGULATEDROLLOFFCPHAUL30</v>
          </cell>
          <cell r="J4426" t="str">
            <v>CPHAUL30</v>
          </cell>
          <cell r="K4426" t="str">
            <v>30YD COMPACTOR-HAUL</v>
          </cell>
          <cell r="S4426">
            <v>0</v>
          </cell>
          <cell r="T4426">
            <v>0</v>
          </cell>
          <cell r="U4426">
            <v>0</v>
          </cell>
          <cell r="V4426">
            <v>0</v>
          </cell>
          <cell r="W4426">
            <v>0</v>
          </cell>
          <cell r="X4426">
            <v>0</v>
          </cell>
          <cell r="Y4426">
            <v>0</v>
          </cell>
          <cell r="Z4426">
            <v>389.2</v>
          </cell>
          <cell r="AA4426">
            <v>0</v>
          </cell>
          <cell r="AB4426">
            <v>0</v>
          </cell>
          <cell r="AC4426">
            <v>0</v>
          </cell>
          <cell r="AD4426">
            <v>0</v>
          </cell>
        </row>
        <row r="4427">
          <cell r="B4427" t="str">
            <v>KITSAP CO -REGULATEDROLLOFFCPHAUL35</v>
          </cell>
          <cell r="J4427" t="str">
            <v>CPHAUL35</v>
          </cell>
          <cell r="K4427" t="str">
            <v>35YD COMPACTOR-HAUL</v>
          </cell>
          <cell r="S4427">
            <v>0</v>
          </cell>
          <cell r="T4427">
            <v>0</v>
          </cell>
          <cell r="U4427">
            <v>0</v>
          </cell>
          <cell r="V4427">
            <v>0</v>
          </cell>
          <cell r="W4427">
            <v>0</v>
          </cell>
          <cell r="X4427">
            <v>0</v>
          </cell>
          <cell r="Y4427">
            <v>0</v>
          </cell>
          <cell r="Z4427">
            <v>448.18</v>
          </cell>
          <cell r="AA4427">
            <v>0</v>
          </cell>
          <cell r="AB4427">
            <v>0</v>
          </cell>
          <cell r="AC4427">
            <v>0</v>
          </cell>
          <cell r="AD4427">
            <v>0</v>
          </cell>
        </row>
        <row r="4428">
          <cell r="B4428" t="str">
            <v>KITSAP CO -REGULATEDROLLOFFDISPOLY-TON</v>
          </cell>
          <cell r="J4428" t="str">
            <v>DISPOLY-TON</v>
          </cell>
          <cell r="K4428" t="str">
            <v>OLYMPIC LANDFILL PER TON</v>
          </cell>
          <cell r="S4428">
            <v>0</v>
          </cell>
          <cell r="T4428">
            <v>0</v>
          </cell>
          <cell r="U4428">
            <v>0</v>
          </cell>
          <cell r="V4428">
            <v>0</v>
          </cell>
          <cell r="W4428">
            <v>0</v>
          </cell>
          <cell r="X4428">
            <v>0</v>
          </cell>
          <cell r="Y4428">
            <v>0</v>
          </cell>
          <cell r="Z4428">
            <v>9300.75</v>
          </cell>
          <cell r="AA4428">
            <v>0</v>
          </cell>
          <cell r="AB4428">
            <v>0</v>
          </cell>
          <cell r="AC4428">
            <v>0</v>
          </cell>
          <cell r="AD4428">
            <v>0</v>
          </cell>
        </row>
        <row r="4429">
          <cell r="B4429" t="str">
            <v>KITSAP CO -REGULATEDROLLOFFRODEL</v>
          </cell>
          <cell r="J4429" t="str">
            <v>RODEL</v>
          </cell>
          <cell r="K4429" t="str">
            <v>ROLL OFF-DELIVERY</v>
          </cell>
          <cell r="S4429">
            <v>0</v>
          </cell>
          <cell r="T4429">
            <v>0</v>
          </cell>
          <cell r="U4429">
            <v>0</v>
          </cell>
          <cell r="V4429">
            <v>0</v>
          </cell>
          <cell r="W4429">
            <v>0</v>
          </cell>
          <cell r="X4429">
            <v>0</v>
          </cell>
          <cell r="Y4429">
            <v>0</v>
          </cell>
          <cell r="Z4429">
            <v>1715.12</v>
          </cell>
          <cell r="AA4429">
            <v>0</v>
          </cell>
          <cell r="AB4429">
            <v>0</v>
          </cell>
          <cell r="AC4429">
            <v>0</v>
          </cell>
          <cell r="AD4429">
            <v>0</v>
          </cell>
        </row>
        <row r="4430">
          <cell r="B4430" t="str">
            <v>KITSAP CO -REGULATEDROLLOFFROHAUL10T</v>
          </cell>
          <cell r="J4430" t="str">
            <v>ROHAUL10T</v>
          </cell>
          <cell r="K4430" t="str">
            <v>ROHAUL10T</v>
          </cell>
          <cell r="S4430">
            <v>0</v>
          </cell>
          <cell r="T4430">
            <v>0</v>
          </cell>
          <cell r="U4430">
            <v>0</v>
          </cell>
          <cell r="V4430">
            <v>0</v>
          </cell>
          <cell r="W4430">
            <v>0</v>
          </cell>
          <cell r="X4430">
            <v>0</v>
          </cell>
          <cell r="Y4430">
            <v>0</v>
          </cell>
          <cell r="Z4430">
            <v>251.79</v>
          </cell>
          <cell r="AA4430">
            <v>0</v>
          </cell>
          <cell r="AB4430">
            <v>0</v>
          </cell>
          <cell r="AC4430">
            <v>0</v>
          </cell>
          <cell r="AD4430">
            <v>0</v>
          </cell>
        </row>
        <row r="4431">
          <cell r="B4431" t="str">
            <v>KITSAP CO -REGULATEDROLLOFFROHAUL20</v>
          </cell>
          <cell r="J4431" t="str">
            <v>ROHAUL20</v>
          </cell>
          <cell r="K4431" t="str">
            <v>20YD ROLL OFF-HAUL</v>
          </cell>
          <cell r="S4431">
            <v>0</v>
          </cell>
          <cell r="T4431">
            <v>0</v>
          </cell>
          <cell r="U4431">
            <v>0</v>
          </cell>
          <cell r="V4431">
            <v>0</v>
          </cell>
          <cell r="W4431">
            <v>0</v>
          </cell>
          <cell r="X4431">
            <v>0</v>
          </cell>
          <cell r="Y4431">
            <v>0</v>
          </cell>
          <cell r="Z4431">
            <v>1169.76</v>
          </cell>
          <cell r="AA4431">
            <v>0</v>
          </cell>
          <cell r="AB4431">
            <v>0</v>
          </cell>
          <cell r="AC4431">
            <v>0</v>
          </cell>
          <cell r="AD4431">
            <v>0</v>
          </cell>
        </row>
        <row r="4432">
          <cell r="B4432" t="str">
            <v>KITSAP CO -REGULATEDROLLOFFROHAUL20T</v>
          </cell>
          <cell r="J4432" t="str">
            <v>ROHAUL20T</v>
          </cell>
          <cell r="K4432" t="str">
            <v>20YD ROLL OFF TEMP HAUL</v>
          </cell>
          <cell r="S4432">
            <v>0</v>
          </cell>
          <cell r="T4432">
            <v>0</v>
          </cell>
          <cell r="U4432">
            <v>0</v>
          </cell>
          <cell r="V4432">
            <v>0</v>
          </cell>
          <cell r="W4432">
            <v>0</v>
          </cell>
          <cell r="X4432">
            <v>0</v>
          </cell>
          <cell r="Y4432">
            <v>0</v>
          </cell>
          <cell r="Z4432">
            <v>2047.08</v>
          </cell>
          <cell r="AA4432">
            <v>0</v>
          </cell>
          <cell r="AB4432">
            <v>0</v>
          </cell>
          <cell r="AC4432">
            <v>0</v>
          </cell>
          <cell r="AD4432">
            <v>0</v>
          </cell>
        </row>
        <row r="4433">
          <cell r="B4433" t="str">
            <v>KITSAP CO -REGULATEDROLLOFFROHAUL40</v>
          </cell>
          <cell r="J4433" t="str">
            <v>ROHAUL40</v>
          </cell>
          <cell r="K4433" t="str">
            <v>40YD ROLL OFF-HAUL</v>
          </cell>
          <cell r="S4433">
            <v>0</v>
          </cell>
          <cell r="T4433">
            <v>0</v>
          </cell>
          <cell r="U4433">
            <v>0</v>
          </cell>
          <cell r="V4433">
            <v>0</v>
          </cell>
          <cell r="W4433">
            <v>0</v>
          </cell>
          <cell r="X4433">
            <v>0</v>
          </cell>
          <cell r="Y4433">
            <v>0</v>
          </cell>
          <cell r="Z4433">
            <v>165.74</v>
          </cell>
          <cell r="AA4433">
            <v>0</v>
          </cell>
          <cell r="AB4433">
            <v>0</v>
          </cell>
          <cell r="AC4433">
            <v>0</v>
          </cell>
          <cell r="AD4433">
            <v>0</v>
          </cell>
        </row>
        <row r="4434">
          <cell r="B4434" t="str">
            <v>KITSAP CO -REGULATEDROLLOFFROHAUL40T</v>
          </cell>
          <cell r="J4434" t="str">
            <v>ROHAUL40T</v>
          </cell>
          <cell r="K4434" t="str">
            <v>40YD ROLL OFF TEMP HAUL</v>
          </cell>
          <cell r="S4434">
            <v>0</v>
          </cell>
          <cell r="T4434">
            <v>0</v>
          </cell>
          <cell r="U4434">
            <v>0</v>
          </cell>
          <cell r="V4434">
            <v>0</v>
          </cell>
          <cell r="W4434">
            <v>0</v>
          </cell>
          <cell r="X4434">
            <v>0</v>
          </cell>
          <cell r="Y4434">
            <v>0</v>
          </cell>
          <cell r="Z4434">
            <v>331.48</v>
          </cell>
          <cell r="AA4434">
            <v>0</v>
          </cell>
          <cell r="AB4434">
            <v>0</v>
          </cell>
          <cell r="AC4434">
            <v>0</v>
          </cell>
          <cell r="AD4434">
            <v>0</v>
          </cell>
        </row>
        <row r="4435">
          <cell r="B4435" t="str">
            <v>KITSAP CO -REGULATEDROLLOFFROMILE</v>
          </cell>
          <cell r="J4435" t="str">
            <v>ROMILE</v>
          </cell>
          <cell r="K4435" t="str">
            <v>ROLL OFF-MILEAGE</v>
          </cell>
          <cell r="S4435">
            <v>0</v>
          </cell>
          <cell r="T4435">
            <v>0</v>
          </cell>
          <cell r="U4435">
            <v>0</v>
          </cell>
          <cell r="V4435">
            <v>0</v>
          </cell>
          <cell r="W4435">
            <v>0</v>
          </cell>
          <cell r="X4435">
            <v>0</v>
          </cell>
          <cell r="Y4435">
            <v>0</v>
          </cell>
          <cell r="Z4435">
            <v>191.97</v>
          </cell>
          <cell r="AA4435">
            <v>0</v>
          </cell>
          <cell r="AB4435">
            <v>0</v>
          </cell>
          <cell r="AC4435">
            <v>0</v>
          </cell>
          <cell r="AD4435">
            <v>0</v>
          </cell>
        </row>
        <row r="4436">
          <cell r="B4436" t="str">
            <v>KITSAP CO -REGULATEDROLLOFFRORENT10D</v>
          </cell>
          <cell r="J4436" t="str">
            <v>RORENT10D</v>
          </cell>
          <cell r="K4436" t="str">
            <v>10YD ROLL OFF DAILY RENT</v>
          </cell>
          <cell r="S4436">
            <v>0</v>
          </cell>
          <cell r="T4436">
            <v>0</v>
          </cell>
          <cell r="U4436">
            <v>0</v>
          </cell>
          <cell r="V4436">
            <v>0</v>
          </cell>
          <cell r="W4436">
            <v>0</v>
          </cell>
          <cell r="X4436">
            <v>0</v>
          </cell>
          <cell r="Y4436">
            <v>0</v>
          </cell>
          <cell r="Z4436">
            <v>32.549999999999997</v>
          </cell>
          <cell r="AA4436">
            <v>0</v>
          </cell>
          <cell r="AB4436">
            <v>0</v>
          </cell>
          <cell r="AC4436">
            <v>0</v>
          </cell>
          <cell r="AD4436">
            <v>0</v>
          </cell>
        </row>
        <row r="4437">
          <cell r="B4437" t="str">
            <v>KITSAP CO -REGULATEDROLLOFFRORENT20D</v>
          </cell>
          <cell r="J4437" t="str">
            <v>RORENT20D</v>
          </cell>
          <cell r="K4437" t="str">
            <v>20YD ROLL OFF-DAILY RENT</v>
          </cell>
          <cell r="S4437">
            <v>0</v>
          </cell>
          <cell r="T4437">
            <v>0</v>
          </cell>
          <cell r="U4437">
            <v>0</v>
          </cell>
          <cell r="V4437">
            <v>0</v>
          </cell>
          <cell r="W4437">
            <v>0</v>
          </cell>
          <cell r="X4437">
            <v>0</v>
          </cell>
          <cell r="Y4437">
            <v>0</v>
          </cell>
          <cell r="Z4437">
            <v>787.31</v>
          </cell>
          <cell r="AA4437">
            <v>0</v>
          </cell>
          <cell r="AB4437">
            <v>0</v>
          </cell>
          <cell r="AC4437">
            <v>0</v>
          </cell>
          <cell r="AD4437">
            <v>0</v>
          </cell>
        </row>
        <row r="4438">
          <cell r="B4438" t="str">
            <v>KITSAP CO -REGULATEDROLLOFFRORENT40D</v>
          </cell>
          <cell r="J4438" t="str">
            <v>RORENT40D</v>
          </cell>
          <cell r="K4438" t="str">
            <v>40YD ROLL OFF-DAILY RENT</v>
          </cell>
          <cell r="S4438">
            <v>0</v>
          </cell>
          <cell r="T4438">
            <v>0</v>
          </cell>
          <cell r="U4438">
            <v>0</v>
          </cell>
          <cell r="V4438">
            <v>0</v>
          </cell>
          <cell r="W4438">
            <v>0</v>
          </cell>
          <cell r="X4438">
            <v>0</v>
          </cell>
          <cell r="Y4438">
            <v>0</v>
          </cell>
          <cell r="Z4438">
            <v>179.74</v>
          </cell>
          <cell r="AA4438">
            <v>0</v>
          </cell>
          <cell r="AB4438">
            <v>0</v>
          </cell>
          <cell r="AC4438">
            <v>0</v>
          </cell>
          <cell r="AD4438">
            <v>0</v>
          </cell>
        </row>
        <row r="4439">
          <cell r="B4439" t="str">
            <v>KITSAP CO -REGULATEDROLLOFFROTARP</v>
          </cell>
          <cell r="J4439" t="str">
            <v>ROTARP</v>
          </cell>
          <cell r="K4439" t="str">
            <v>TARPING CHARGE</v>
          </cell>
          <cell r="S4439">
            <v>0</v>
          </cell>
          <cell r="T4439">
            <v>0</v>
          </cell>
          <cell r="U4439">
            <v>0</v>
          </cell>
          <cell r="V4439">
            <v>0</v>
          </cell>
          <cell r="W4439">
            <v>0</v>
          </cell>
          <cell r="X4439">
            <v>0</v>
          </cell>
          <cell r="Y4439">
            <v>0</v>
          </cell>
          <cell r="Z4439">
            <v>11.12</v>
          </cell>
          <cell r="AA4439">
            <v>0</v>
          </cell>
          <cell r="AB4439">
            <v>0</v>
          </cell>
          <cell r="AC4439">
            <v>0</v>
          </cell>
          <cell r="AD4439">
            <v>0</v>
          </cell>
        </row>
        <row r="4440">
          <cell r="B4440" t="str">
            <v>KITSAP CO -REGULATEDROLLOFFSP</v>
          </cell>
          <cell r="J4440" t="str">
            <v>SP</v>
          </cell>
          <cell r="K4440" t="str">
            <v>SPECIAL PICKUP</v>
          </cell>
          <cell r="S4440">
            <v>0</v>
          </cell>
          <cell r="T4440">
            <v>0</v>
          </cell>
          <cell r="U4440">
            <v>0</v>
          </cell>
          <cell r="V4440">
            <v>0</v>
          </cell>
          <cell r="W4440">
            <v>0</v>
          </cell>
          <cell r="X4440">
            <v>0</v>
          </cell>
          <cell r="Y4440">
            <v>0</v>
          </cell>
          <cell r="Z4440">
            <v>303.36</v>
          </cell>
          <cell r="AA4440">
            <v>0</v>
          </cell>
          <cell r="AB4440">
            <v>0</v>
          </cell>
          <cell r="AC4440">
            <v>0</v>
          </cell>
          <cell r="AD4440">
            <v>0</v>
          </cell>
        </row>
        <row r="4441">
          <cell r="B4441" t="str">
            <v>KITSAP CO -REGULATEDSURCFUEL-RES MASON</v>
          </cell>
          <cell r="J4441" t="str">
            <v>FUEL-RES MASON</v>
          </cell>
          <cell r="K4441" t="str">
            <v>FUEL &amp; MATERIAL SURCHARGE</v>
          </cell>
          <cell r="S4441">
            <v>0</v>
          </cell>
          <cell r="T4441">
            <v>0</v>
          </cell>
          <cell r="U4441">
            <v>0</v>
          </cell>
          <cell r="V4441">
            <v>0</v>
          </cell>
          <cell r="W4441">
            <v>0</v>
          </cell>
          <cell r="X4441">
            <v>0</v>
          </cell>
          <cell r="Y4441">
            <v>0</v>
          </cell>
          <cell r="Z4441">
            <v>0</v>
          </cell>
          <cell r="AA4441">
            <v>0</v>
          </cell>
          <cell r="AB4441">
            <v>0</v>
          </cell>
          <cell r="AC4441">
            <v>0</v>
          </cell>
          <cell r="AD4441">
            <v>0</v>
          </cell>
        </row>
        <row r="4442">
          <cell r="B4442" t="str">
            <v>KITSAP CO -REGULATEDSURCFUEL-COM MASON</v>
          </cell>
          <cell r="J4442" t="str">
            <v>FUEL-COM MASON</v>
          </cell>
          <cell r="K4442" t="str">
            <v>FUEL &amp; MATERIAL SURCHARGE</v>
          </cell>
          <cell r="S4442">
            <v>0</v>
          </cell>
          <cell r="T4442">
            <v>0</v>
          </cell>
          <cell r="U4442">
            <v>0</v>
          </cell>
          <cell r="V4442">
            <v>0</v>
          </cell>
          <cell r="W4442">
            <v>0</v>
          </cell>
          <cell r="X4442">
            <v>0</v>
          </cell>
          <cell r="Y4442">
            <v>0</v>
          </cell>
          <cell r="Z4442">
            <v>0</v>
          </cell>
          <cell r="AA4442">
            <v>0</v>
          </cell>
          <cell r="AB4442">
            <v>0</v>
          </cell>
          <cell r="AC4442">
            <v>0</v>
          </cell>
          <cell r="AD4442">
            <v>0</v>
          </cell>
        </row>
        <row r="4443">
          <cell r="B4443" t="str">
            <v>KITSAP CO -REGULATEDSURCFUEL-RES MASON</v>
          </cell>
          <cell r="J4443" t="str">
            <v>FUEL-RES MASON</v>
          </cell>
          <cell r="K4443" t="str">
            <v>FUEL &amp; MATERIAL SURCHARGE</v>
          </cell>
          <cell r="S4443">
            <v>0</v>
          </cell>
          <cell r="T4443">
            <v>0</v>
          </cell>
          <cell r="U4443">
            <v>0</v>
          </cell>
          <cell r="V4443">
            <v>0</v>
          </cell>
          <cell r="W4443">
            <v>0</v>
          </cell>
          <cell r="X4443">
            <v>0</v>
          </cell>
          <cell r="Y4443">
            <v>0</v>
          </cell>
          <cell r="Z4443">
            <v>0</v>
          </cell>
          <cell r="AA4443">
            <v>0</v>
          </cell>
          <cell r="AB4443">
            <v>0</v>
          </cell>
          <cell r="AC4443">
            <v>0</v>
          </cell>
          <cell r="AD4443">
            <v>0</v>
          </cell>
        </row>
        <row r="4444">
          <cell r="B4444" t="str">
            <v>KITSAP CO -REGULATEDSURCFUEL-RO MASON</v>
          </cell>
          <cell r="J4444" t="str">
            <v>FUEL-RO MASON</v>
          </cell>
          <cell r="K4444" t="str">
            <v>FUEL &amp; MATERIAL SURCHARGE</v>
          </cell>
          <cell r="S4444">
            <v>0</v>
          </cell>
          <cell r="T4444">
            <v>0</v>
          </cell>
          <cell r="U4444">
            <v>0</v>
          </cell>
          <cell r="V4444">
            <v>0</v>
          </cell>
          <cell r="W4444">
            <v>0</v>
          </cell>
          <cell r="X4444">
            <v>0</v>
          </cell>
          <cell r="Y4444">
            <v>0</v>
          </cell>
          <cell r="Z4444">
            <v>0</v>
          </cell>
          <cell r="AA4444">
            <v>0</v>
          </cell>
          <cell r="AB4444">
            <v>0</v>
          </cell>
          <cell r="AC4444">
            <v>0</v>
          </cell>
          <cell r="AD4444">
            <v>0</v>
          </cell>
        </row>
        <row r="4445">
          <cell r="B4445" t="str">
            <v>KITSAP CO -REGULATEDSURCFUEL-RECY MASON</v>
          </cell>
          <cell r="J4445" t="str">
            <v>FUEL-RECY MASON</v>
          </cell>
          <cell r="K4445" t="str">
            <v>FUEL &amp; MATERIAL SURCHARGE</v>
          </cell>
          <cell r="S4445">
            <v>0</v>
          </cell>
          <cell r="T4445">
            <v>0</v>
          </cell>
          <cell r="U4445">
            <v>0</v>
          </cell>
          <cell r="V4445">
            <v>0</v>
          </cell>
          <cell r="W4445">
            <v>0</v>
          </cell>
          <cell r="X4445">
            <v>0</v>
          </cell>
          <cell r="Y4445">
            <v>0</v>
          </cell>
          <cell r="Z4445">
            <v>0</v>
          </cell>
          <cell r="AA4445">
            <v>0</v>
          </cell>
          <cell r="AB4445">
            <v>0</v>
          </cell>
          <cell r="AC4445">
            <v>0</v>
          </cell>
          <cell r="AD4445">
            <v>0</v>
          </cell>
        </row>
        <row r="4446">
          <cell r="B4446" t="str">
            <v>KITSAP CO -REGULATEDSURCFUEL-RES MASON</v>
          </cell>
          <cell r="J4446" t="str">
            <v>FUEL-RES MASON</v>
          </cell>
          <cell r="K4446" t="str">
            <v>FUEL &amp; MATERIAL SURCHARGE</v>
          </cell>
          <cell r="S4446">
            <v>0</v>
          </cell>
          <cell r="T4446">
            <v>0</v>
          </cell>
          <cell r="U4446">
            <v>0</v>
          </cell>
          <cell r="V4446">
            <v>0</v>
          </cell>
          <cell r="W4446">
            <v>0</v>
          </cell>
          <cell r="X4446">
            <v>0</v>
          </cell>
          <cell r="Y4446">
            <v>0</v>
          </cell>
          <cell r="Z4446">
            <v>0</v>
          </cell>
          <cell r="AA4446">
            <v>0</v>
          </cell>
          <cell r="AB4446">
            <v>0</v>
          </cell>
          <cell r="AC4446">
            <v>0</v>
          </cell>
          <cell r="AD4446">
            <v>0</v>
          </cell>
        </row>
        <row r="4447">
          <cell r="B4447" t="str">
            <v>KITSAP CO -REGULATEDSURCFUEL-COM MASON</v>
          </cell>
          <cell r="J4447" t="str">
            <v>FUEL-COM MASON</v>
          </cell>
          <cell r="K4447" t="str">
            <v>FUEL &amp; MATERIAL SURCHARGE</v>
          </cell>
          <cell r="S4447">
            <v>0</v>
          </cell>
          <cell r="T4447">
            <v>0</v>
          </cell>
          <cell r="U4447">
            <v>0</v>
          </cell>
          <cell r="V4447">
            <v>0</v>
          </cell>
          <cell r="W4447">
            <v>0</v>
          </cell>
          <cell r="X4447">
            <v>0</v>
          </cell>
          <cell r="Y4447">
            <v>0</v>
          </cell>
          <cell r="Z4447">
            <v>0</v>
          </cell>
          <cell r="AA4447">
            <v>0</v>
          </cell>
          <cell r="AB4447">
            <v>0</v>
          </cell>
          <cell r="AC4447">
            <v>0</v>
          </cell>
          <cell r="AD4447">
            <v>0</v>
          </cell>
        </row>
        <row r="4448">
          <cell r="B4448" t="str">
            <v>KITSAP CO -REGULATEDSURCFUEL-RECY MASON</v>
          </cell>
          <cell r="J4448" t="str">
            <v>FUEL-RECY MASON</v>
          </cell>
          <cell r="K4448" t="str">
            <v>FUEL &amp; MATERIAL SURCHARGE</v>
          </cell>
          <cell r="S4448">
            <v>0</v>
          </cell>
          <cell r="T4448">
            <v>0</v>
          </cell>
          <cell r="U4448">
            <v>0</v>
          </cell>
          <cell r="V4448">
            <v>0</v>
          </cell>
          <cell r="W4448">
            <v>0</v>
          </cell>
          <cell r="X4448">
            <v>0</v>
          </cell>
          <cell r="Y4448">
            <v>0</v>
          </cell>
          <cell r="Z4448">
            <v>0</v>
          </cell>
          <cell r="AA4448">
            <v>0</v>
          </cell>
          <cell r="AB4448">
            <v>0</v>
          </cell>
          <cell r="AC4448">
            <v>0</v>
          </cell>
          <cell r="AD4448">
            <v>0</v>
          </cell>
        </row>
        <row r="4449">
          <cell r="B4449" t="str">
            <v>KITSAP CO -REGULATEDSURCFUEL-RES MASON</v>
          </cell>
          <cell r="J4449" t="str">
            <v>FUEL-RES MASON</v>
          </cell>
          <cell r="K4449" t="str">
            <v>FUEL &amp; MATERIAL SURCHARGE</v>
          </cell>
          <cell r="S4449">
            <v>0</v>
          </cell>
          <cell r="T4449">
            <v>0</v>
          </cell>
          <cell r="U4449">
            <v>0</v>
          </cell>
          <cell r="V4449">
            <v>0</v>
          </cell>
          <cell r="W4449">
            <v>0</v>
          </cell>
          <cell r="X4449">
            <v>0</v>
          </cell>
          <cell r="Y4449">
            <v>0</v>
          </cell>
          <cell r="Z4449">
            <v>0</v>
          </cell>
          <cell r="AA4449">
            <v>0</v>
          </cell>
          <cell r="AB4449">
            <v>0</v>
          </cell>
          <cell r="AC4449">
            <v>0</v>
          </cell>
          <cell r="AD4449">
            <v>0</v>
          </cell>
        </row>
        <row r="4450">
          <cell r="B4450" t="str">
            <v>KITSAP CO -REGULATEDSURCFUEL-RO MASON</v>
          </cell>
          <cell r="J4450" t="str">
            <v>FUEL-RO MASON</v>
          </cell>
          <cell r="K4450" t="str">
            <v>FUEL &amp; MATERIAL SURCHARGE</v>
          </cell>
          <cell r="S4450">
            <v>0</v>
          </cell>
          <cell r="T4450">
            <v>0</v>
          </cell>
          <cell r="U4450">
            <v>0</v>
          </cell>
          <cell r="V4450">
            <v>0</v>
          </cell>
          <cell r="W4450">
            <v>0</v>
          </cell>
          <cell r="X4450">
            <v>0</v>
          </cell>
          <cell r="Y4450">
            <v>0</v>
          </cell>
          <cell r="Z4450">
            <v>0</v>
          </cell>
          <cell r="AA4450">
            <v>0</v>
          </cell>
          <cell r="AB4450">
            <v>0</v>
          </cell>
          <cell r="AC4450">
            <v>0</v>
          </cell>
          <cell r="AD4450">
            <v>0</v>
          </cell>
        </row>
        <row r="4451">
          <cell r="B4451" t="str">
            <v>KITSAP CO -REGULATEDTAXESREF</v>
          </cell>
          <cell r="J4451" t="str">
            <v>REF</v>
          </cell>
          <cell r="K4451" t="str">
            <v>3.6% WA Refuse Tax</v>
          </cell>
          <cell r="S4451">
            <v>0</v>
          </cell>
          <cell r="T4451">
            <v>0</v>
          </cell>
          <cell r="U4451">
            <v>0</v>
          </cell>
          <cell r="V4451">
            <v>0</v>
          </cell>
          <cell r="W4451">
            <v>0</v>
          </cell>
          <cell r="X4451">
            <v>0</v>
          </cell>
          <cell r="Y4451">
            <v>0</v>
          </cell>
          <cell r="Z4451">
            <v>4.08</v>
          </cell>
          <cell r="AA4451">
            <v>0</v>
          </cell>
          <cell r="AB4451">
            <v>0</v>
          </cell>
          <cell r="AC4451">
            <v>0</v>
          </cell>
          <cell r="AD4451">
            <v>0</v>
          </cell>
        </row>
        <row r="4452">
          <cell r="B4452" t="str">
            <v>KITSAP CO -REGULATEDTAXESREF</v>
          </cell>
          <cell r="J4452" t="str">
            <v>REF</v>
          </cell>
          <cell r="K4452" t="str">
            <v>3.6% WA Refuse Tax</v>
          </cell>
          <cell r="S4452">
            <v>0</v>
          </cell>
          <cell r="T4452">
            <v>0</v>
          </cell>
          <cell r="U4452">
            <v>0</v>
          </cell>
          <cell r="V4452">
            <v>0</v>
          </cell>
          <cell r="W4452">
            <v>0</v>
          </cell>
          <cell r="X4452">
            <v>0</v>
          </cell>
          <cell r="Y4452">
            <v>0</v>
          </cell>
          <cell r="Z4452">
            <v>964.54</v>
          </cell>
          <cell r="AA4452">
            <v>0</v>
          </cell>
          <cell r="AB4452">
            <v>0</v>
          </cell>
          <cell r="AC4452">
            <v>0</v>
          </cell>
          <cell r="AD4452">
            <v>0</v>
          </cell>
        </row>
        <row r="4453">
          <cell r="B4453" t="str">
            <v>KITSAP CO -REGULATEDTAXESSALES TAX</v>
          </cell>
          <cell r="J4453" t="str">
            <v>SALES TAX</v>
          </cell>
          <cell r="K4453" t="str">
            <v>8.5% Sales Tax</v>
          </cell>
          <cell r="S4453">
            <v>0</v>
          </cell>
          <cell r="T4453">
            <v>0</v>
          </cell>
          <cell r="U4453">
            <v>0</v>
          </cell>
          <cell r="V4453">
            <v>0</v>
          </cell>
          <cell r="W4453">
            <v>0</v>
          </cell>
          <cell r="X4453">
            <v>0</v>
          </cell>
          <cell r="Y4453">
            <v>0</v>
          </cell>
          <cell r="Z4453">
            <v>303.52999999999997</v>
          </cell>
          <cell r="AA4453">
            <v>0</v>
          </cell>
          <cell r="AB4453">
            <v>0</v>
          </cell>
          <cell r="AC4453">
            <v>0</v>
          </cell>
          <cell r="AD4453">
            <v>0</v>
          </cell>
        </row>
        <row r="4454">
          <cell r="B4454" t="str">
            <v>KITSAP CO -REGULATEDTAXESREF</v>
          </cell>
          <cell r="J4454" t="str">
            <v>REF</v>
          </cell>
          <cell r="K4454" t="str">
            <v>3.6% WA Refuse Tax</v>
          </cell>
          <cell r="S4454">
            <v>0</v>
          </cell>
          <cell r="T4454">
            <v>0</v>
          </cell>
          <cell r="U4454">
            <v>0</v>
          </cell>
          <cell r="V4454">
            <v>0</v>
          </cell>
          <cell r="W4454">
            <v>0</v>
          </cell>
          <cell r="X4454">
            <v>0</v>
          </cell>
          <cell r="Y4454">
            <v>0</v>
          </cell>
          <cell r="Z4454">
            <v>58.99</v>
          </cell>
          <cell r="AA4454">
            <v>0</v>
          </cell>
          <cell r="AB4454">
            <v>0</v>
          </cell>
          <cell r="AC4454">
            <v>0</v>
          </cell>
          <cell r="AD4454">
            <v>0</v>
          </cell>
        </row>
        <row r="4455">
          <cell r="B4455" t="str">
            <v>KITSAP CO -REGULATEDTAXESREF</v>
          </cell>
          <cell r="J4455" t="str">
            <v>REF</v>
          </cell>
          <cell r="K4455" t="str">
            <v>3.6% WA Refuse Tax</v>
          </cell>
          <cell r="S4455">
            <v>0</v>
          </cell>
          <cell r="T4455">
            <v>0</v>
          </cell>
          <cell r="U4455">
            <v>0</v>
          </cell>
          <cell r="V4455">
            <v>0</v>
          </cell>
          <cell r="W4455">
            <v>0</v>
          </cell>
          <cell r="X4455">
            <v>0</v>
          </cell>
          <cell r="Y4455">
            <v>0</v>
          </cell>
          <cell r="Z4455">
            <v>32.71</v>
          </cell>
          <cell r="AA4455">
            <v>0</v>
          </cell>
          <cell r="AB4455">
            <v>0</v>
          </cell>
          <cell r="AC4455">
            <v>0</v>
          </cell>
          <cell r="AD4455">
            <v>0</v>
          </cell>
        </row>
        <row r="4456">
          <cell r="B4456" t="str">
            <v>KITSAP CO -REGULATEDTAXESSALES TAX</v>
          </cell>
          <cell r="J4456" t="str">
            <v>SALES TAX</v>
          </cell>
          <cell r="K4456" t="str">
            <v>8.5% Sales Tax</v>
          </cell>
          <cell r="S4456">
            <v>0</v>
          </cell>
          <cell r="T4456">
            <v>0</v>
          </cell>
          <cell r="U4456">
            <v>0</v>
          </cell>
          <cell r="V4456">
            <v>0</v>
          </cell>
          <cell r="W4456">
            <v>0</v>
          </cell>
          <cell r="X4456">
            <v>0</v>
          </cell>
          <cell r="Y4456">
            <v>0</v>
          </cell>
          <cell r="Z4456">
            <v>1.62</v>
          </cell>
          <cell r="AA4456">
            <v>0</v>
          </cell>
          <cell r="AB4456">
            <v>0</v>
          </cell>
          <cell r="AC4456">
            <v>0</v>
          </cell>
          <cell r="AD4456">
            <v>0</v>
          </cell>
        </row>
        <row r="4457">
          <cell r="B4457" t="str">
            <v>KITSAP CO -REGULATEDTAXESREF</v>
          </cell>
          <cell r="J4457" t="str">
            <v>REF</v>
          </cell>
          <cell r="K4457" t="str">
            <v>3.6% WA Refuse Tax</v>
          </cell>
          <cell r="S4457">
            <v>0</v>
          </cell>
          <cell r="T4457">
            <v>0</v>
          </cell>
          <cell r="U4457">
            <v>0</v>
          </cell>
          <cell r="V4457">
            <v>0</v>
          </cell>
          <cell r="W4457">
            <v>0</v>
          </cell>
          <cell r="X4457">
            <v>0</v>
          </cell>
          <cell r="Y4457">
            <v>0</v>
          </cell>
          <cell r="Z4457">
            <v>485.37</v>
          </cell>
          <cell r="AA4457">
            <v>0</v>
          </cell>
          <cell r="AB4457">
            <v>0</v>
          </cell>
          <cell r="AC4457">
            <v>0</v>
          </cell>
          <cell r="AD4457">
            <v>0</v>
          </cell>
        </row>
        <row r="4458">
          <cell r="B4458" t="str">
            <v>KITSAP CO -REGULATEDTAXESSALES TAX</v>
          </cell>
          <cell r="J4458" t="str">
            <v>SALES TAX</v>
          </cell>
          <cell r="K4458" t="str">
            <v>8.5% Sales Tax</v>
          </cell>
          <cell r="S4458">
            <v>0</v>
          </cell>
          <cell r="T4458">
            <v>0</v>
          </cell>
          <cell r="U4458">
            <v>0</v>
          </cell>
          <cell r="V4458">
            <v>0</v>
          </cell>
          <cell r="W4458">
            <v>0</v>
          </cell>
          <cell r="X4458">
            <v>0</v>
          </cell>
          <cell r="Y4458">
            <v>0</v>
          </cell>
          <cell r="Z4458">
            <v>383.52</v>
          </cell>
          <cell r="AA4458">
            <v>0</v>
          </cell>
          <cell r="AB4458">
            <v>0</v>
          </cell>
          <cell r="AC4458">
            <v>0</v>
          </cell>
          <cell r="AD4458">
            <v>0</v>
          </cell>
        </row>
        <row r="4459">
          <cell r="B4459" t="str">
            <v>KITSAP CO-UNREGULATEDACCOUNTING ADJUSTMENTSFINCHG</v>
          </cell>
          <cell r="J4459" t="str">
            <v>FINCHG</v>
          </cell>
          <cell r="K4459" t="str">
            <v>LATE FEE</v>
          </cell>
          <cell r="S4459">
            <v>0</v>
          </cell>
          <cell r="T4459">
            <v>0</v>
          </cell>
          <cell r="U4459">
            <v>0</v>
          </cell>
          <cell r="V4459">
            <v>0</v>
          </cell>
          <cell r="W4459">
            <v>0</v>
          </cell>
          <cell r="X4459">
            <v>0</v>
          </cell>
          <cell r="Y4459">
            <v>0</v>
          </cell>
          <cell r="Z4459">
            <v>8.39</v>
          </cell>
          <cell r="AA4459">
            <v>0</v>
          </cell>
          <cell r="AB4459">
            <v>0</v>
          </cell>
          <cell r="AC4459">
            <v>0</v>
          </cell>
          <cell r="AD4459">
            <v>0</v>
          </cell>
        </row>
        <row r="4460">
          <cell r="B4460" t="str">
            <v>KITSAP CO-UNREGULATEDCOMMERCIAL - REARLOADUNLOCKRECY</v>
          </cell>
          <cell r="J4460" t="str">
            <v>UNLOCKRECY</v>
          </cell>
          <cell r="K4460" t="str">
            <v>UNLOCK / UNLATCH RECY</v>
          </cell>
          <cell r="S4460">
            <v>0</v>
          </cell>
          <cell r="T4460">
            <v>0</v>
          </cell>
          <cell r="U4460">
            <v>0</v>
          </cell>
          <cell r="V4460">
            <v>0</v>
          </cell>
          <cell r="W4460">
            <v>0</v>
          </cell>
          <cell r="X4460">
            <v>0</v>
          </cell>
          <cell r="Y4460">
            <v>0</v>
          </cell>
          <cell r="Z4460">
            <v>10.119999999999999</v>
          </cell>
          <cell r="AA4460">
            <v>0</v>
          </cell>
          <cell r="AB4460">
            <v>0</v>
          </cell>
          <cell r="AC4460">
            <v>0</v>
          </cell>
          <cell r="AD4460">
            <v>0</v>
          </cell>
        </row>
        <row r="4461">
          <cell r="B4461" t="str">
            <v>KITSAP CO-UNREGULATEDCOMMERCIAL RECYCLE96CRCOGE1</v>
          </cell>
          <cell r="J4461" t="str">
            <v>96CRCOGE1</v>
          </cell>
          <cell r="K4461" t="str">
            <v>96 COMMINGLE WG-EOW</v>
          </cell>
          <cell r="S4461">
            <v>0</v>
          </cell>
          <cell r="T4461">
            <v>0</v>
          </cell>
          <cell r="U4461">
            <v>0</v>
          </cell>
          <cell r="V4461">
            <v>0</v>
          </cell>
          <cell r="W4461">
            <v>0</v>
          </cell>
          <cell r="X4461">
            <v>0</v>
          </cell>
          <cell r="Y4461">
            <v>0</v>
          </cell>
          <cell r="Z4461">
            <v>64.95</v>
          </cell>
          <cell r="AA4461">
            <v>0</v>
          </cell>
          <cell r="AB4461">
            <v>0</v>
          </cell>
          <cell r="AC4461">
            <v>0</v>
          </cell>
          <cell r="AD4461">
            <v>0</v>
          </cell>
        </row>
        <row r="4462">
          <cell r="B4462" t="str">
            <v>KITSAP CO-UNREGULATEDCOMMERCIAL RECYCLE96CRCOGM1</v>
          </cell>
          <cell r="J4462" t="str">
            <v>96CRCOGM1</v>
          </cell>
          <cell r="K4462" t="str">
            <v>96 COMMINGLE WGMNTHLY</v>
          </cell>
          <cell r="S4462">
            <v>0</v>
          </cell>
          <cell r="T4462">
            <v>0</v>
          </cell>
          <cell r="U4462">
            <v>0</v>
          </cell>
          <cell r="V4462">
            <v>0</v>
          </cell>
          <cell r="W4462">
            <v>0</v>
          </cell>
          <cell r="X4462">
            <v>0</v>
          </cell>
          <cell r="Y4462">
            <v>0</v>
          </cell>
          <cell r="Z4462">
            <v>83.35</v>
          </cell>
          <cell r="AA4462">
            <v>0</v>
          </cell>
          <cell r="AB4462">
            <v>0</v>
          </cell>
          <cell r="AC4462">
            <v>0</v>
          </cell>
          <cell r="AD4462">
            <v>0</v>
          </cell>
        </row>
        <row r="4463">
          <cell r="B4463" t="str">
            <v>KITSAP CO-UNREGULATEDCOMMERCIAL RECYCLE96CRCOGW1</v>
          </cell>
          <cell r="J4463" t="str">
            <v>96CRCOGW1</v>
          </cell>
          <cell r="K4463" t="str">
            <v>96 COMMINGLE WG-WEEKLY</v>
          </cell>
          <cell r="S4463">
            <v>0</v>
          </cell>
          <cell r="T4463">
            <v>0</v>
          </cell>
          <cell r="U4463">
            <v>0</v>
          </cell>
          <cell r="V4463">
            <v>0</v>
          </cell>
          <cell r="W4463">
            <v>0</v>
          </cell>
          <cell r="X4463">
            <v>0</v>
          </cell>
          <cell r="Y4463">
            <v>0</v>
          </cell>
          <cell r="Z4463">
            <v>533.75</v>
          </cell>
          <cell r="AA4463">
            <v>0</v>
          </cell>
          <cell r="AB4463">
            <v>0</v>
          </cell>
          <cell r="AC4463">
            <v>0</v>
          </cell>
          <cell r="AD4463">
            <v>0</v>
          </cell>
        </row>
        <row r="4464">
          <cell r="B4464" t="str">
            <v>KITSAP CO-UNREGULATEDCOMMERCIAL RECYCLE96CRCONGE1</v>
          </cell>
          <cell r="J4464" t="str">
            <v>96CRCONGE1</v>
          </cell>
          <cell r="K4464" t="str">
            <v>96 COMMINGLE NG-EOW</v>
          </cell>
          <cell r="S4464">
            <v>0</v>
          </cell>
          <cell r="T4464">
            <v>0</v>
          </cell>
          <cell r="U4464">
            <v>0</v>
          </cell>
          <cell r="V4464">
            <v>0</v>
          </cell>
          <cell r="W4464">
            <v>0</v>
          </cell>
          <cell r="X4464">
            <v>0</v>
          </cell>
          <cell r="Y4464">
            <v>0</v>
          </cell>
          <cell r="Z4464">
            <v>410.32</v>
          </cell>
          <cell r="AA4464">
            <v>0</v>
          </cell>
          <cell r="AB4464">
            <v>0</v>
          </cell>
          <cell r="AC4464">
            <v>0</v>
          </cell>
          <cell r="AD4464">
            <v>0</v>
          </cell>
        </row>
        <row r="4465">
          <cell r="B4465" t="str">
            <v>KITSAP CO-UNREGULATEDCOMMERCIAL RECYCLE96CRCONGM1</v>
          </cell>
          <cell r="J4465" t="str">
            <v>96CRCONGM1</v>
          </cell>
          <cell r="K4465" t="str">
            <v>96 COMMINGLE NG-MNTHLY</v>
          </cell>
          <cell r="S4465">
            <v>0</v>
          </cell>
          <cell r="T4465">
            <v>0</v>
          </cell>
          <cell r="U4465">
            <v>0</v>
          </cell>
          <cell r="V4465">
            <v>0</v>
          </cell>
          <cell r="W4465">
            <v>0</v>
          </cell>
          <cell r="X4465">
            <v>0</v>
          </cell>
          <cell r="Y4465">
            <v>0</v>
          </cell>
          <cell r="Z4465">
            <v>116.69</v>
          </cell>
          <cell r="AA4465">
            <v>0</v>
          </cell>
          <cell r="AB4465">
            <v>0</v>
          </cell>
          <cell r="AC4465">
            <v>0</v>
          </cell>
          <cell r="AD4465">
            <v>0</v>
          </cell>
        </row>
        <row r="4466">
          <cell r="B4466" t="str">
            <v>KITSAP CO-UNREGULATEDCOMMERCIAL RECYCLE96CRCONGW1</v>
          </cell>
          <cell r="J4466" t="str">
            <v>96CRCONGW1</v>
          </cell>
          <cell r="K4466" t="str">
            <v>96 COMMINGLE NG-WEEKLY</v>
          </cell>
          <cell r="S4466">
            <v>0</v>
          </cell>
          <cell r="T4466">
            <v>0</v>
          </cell>
          <cell r="U4466">
            <v>0</v>
          </cell>
          <cell r="V4466">
            <v>0</v>
          </cell>
          <cell r="W4466">
            <v>0</v>
          </cell>
          <cell r="X4466">
            <v>0</v>
          </cell>
          <cell r="Y4466">
            <v>0</v>
          </cell>
          <cell r="Z4466">
            <v>649.29</v>
          </cell>
          <cell r="AA4466">
            <v>0</v>
          </cell>
          <cell r="AB4466">
            <v>0</v>
          </cell>
          <cell r="AC4466">
            <v>0</v>
          </cell>
          <cell r="AD4466">
            <v>0</v>
          </cell>
        </row>
        <row r="4467">
          <cell r="B4467" t="str">
            <v xml:space="preserve">KITSAP CO-UNREGULATEDCOMMERCIAL RECYCLER2YDOCCE </v>
          </cell>
          <cell r="J4467" t="str">
            <v xml:space="preserve">R2YDOCCE </v>
          </cell>
          <cell r="K4467" t="str">
            <v>2YD OCC-EOW</v>
          </cell>
          <cell r="S4467">
            <v>0</v>
          </cell>
          <cell r="T4467">
            <v>0</v>
          </cell>
          <cell r="U4467">
            <v>0</v>
          </cell>
          <cell r="V4467">
            <v>0</v>
          </cell>
          <cell r="W4467">
            <v>0</v>
          </cell>
          <cell r="X4467">
            <v>0</v>
          </cell>
          <cell r="Y4467">
            <v>0</v>
          </cell>
          <cell r="Z4467">
            <v>469.4</v>
          </cell>
          <cell r="AA4467">
            <v>0</v>
          </cell>
          <cell r="AB4467">
            <v>0</v>
          </cell>
          <cell r="AC4467">
            <v>0</v>
          </cell>
          <cell r="AD4467">
            <v>0</v>
          </cell>
        </row>
        <row r="4468">
          <cell r="B4468" t="str">
            <v>KITSAP CO-UNREGULATEDCOMMERCIAL RECYCLER2YDOCCEX</v>
          </cell>
          <cell r="J4468" t="str">
            <v>R2YDOCCEX</v>
          </cell>
          <cell r="K4468" t="str">
            <v>2YD OCC-EXTRA CONTAINER</v>
          </cell>
          <cell r="S4468">
            <v>0</v>
          </cell>
          <cell r="T4468">
            <v>0</v>
          </cell>
          <cell r="U4468">
            <v>0</v>
          </cell>
          <cell r="V4468">
            <v>0</v>
          </cell>
          <cell r="W4468">
            <v>0</v>
          </cell>
          <cell r="X4468">
            <v>0</v>
          </cell>
          <cell r="Y4468">
            <v>0</v>
          </cell>
          <cell r="Z4468">
            <v>198.83</v>
          </cell>
          <cell r="AA4468">
            <v>0</v>
          </cell>
          <cell r="AB4468">
            <v>0</v>
          </cell>
          <cell r="AC4468">
            <v>0</v>
          </cell>
          <cell r="AD4468">
            <v>0</v>
          </cell>
        </row>
        <row r="4469">
          <cell r="B4469" t="str">
            <v>KITSAP CO-UNREGULATEDCOMMERCIAL RECYCLER2YDOCCM</v>
          </cell>
          <cell r="J4469" t="str">
            <v>R2YDOCCM</v>
          </cell>
          <cell r="K4469" t="str">
            <v>2YD OCC-MNTHLY</v>
          </cell>
          <cell r="S4469">
            <v>0</v>
          </cell>
          <cell r="T4469">
            <v>0</v>
          </cell>
          <cell r="U4469">
            <v>0</v>
          </cell>
          <cell r="V4469">
            <v>0</v>
          </cell>
          <cell r="W4469">
            <v>0</v>
          </cell>
          <cell r="X4469">
            <v>0</v>
          </cell>
          <cell r="Y4469">
            <v>0</v>
          </cell>
          <cell r="Z4469">
            <v>216.48</v>
          </cell>
          <cell r="AA4469">
            <v>0</v>
          </cell>
          <cell r="AB4469">
            <v>0</v>
          </cell>
          <cell r="AC4469">
            <v>0</v>
          </cell>
          <cell r="AD4469">
            <v>0</v>
          </cell>
        </row>
        <row r="4470">
          <cell r="B4470" t="str">
            <v>KITSAP CO-UNREGULATEDCOMMERCIAL RECYCLER2YDOCCW</v>
          </cell>
          <cell r="J4470" t="str">
            <v>R2YDOCCW</v>
          </cell>
          <cell r="K4470" t="str">
            <v>2YD OCC-WEEKLY</v>
          </cell>
          <cell r="S4470">
            <v>0</v>
          </cell>
          <cell r="T4470">
            <v>0</v>
          </cell>
          <cell r="U4470">
            <v>0</v>
          </cell>
          <cell r="V4470">
            <v>0</v>
          </cell>
          <cell r="W4470">
            <v>0</v>
          </cell>
          <cell r="X4470">
            <v>0</v>
          </cell>
          <cell r="Y4470">
            <v>0</v>
          </cell>
          <cell r="Z4470">
            <v>1618.31</v>
          </cell>
          <cell r="AA4470">
            <v>0</v>
          </cell>
          <cell r="AB4470">
            <v>0</v>
          </cell>
          <cell r="AC4470">
            <v>0</v>
          </cell>
          <cell r="AD4470">
            <v>0</v>
          </cell>
        </row>
        <row r="4471">
          <cell r="B4471" t="str">
            <v>KITSAP CO-UNREGULATEDCOMMERCIAL RECYCLERECYLOCK</v>
          </cell>
          <cell r="J4471" t="str">
            <v>RECYLOCK</v>
          </cell>
          <cell r="K4471" t="str">
            <v>LOCK/UNLOCK RECYCLING</v>
          </cell>
          <cell r="S4471">
            <v>0</v>
          </cell>
          <cell r="T4471">
            <v>0</v>
          </cell>
          <cell r="U4471">
            <v>0</v>
          </cell>
          <cell r="V4471">
            <v>0</v>
          </cell>
          <cell r="W4471">
            <v>0</v>
          </cell>
          <cell r="X4471">
            <v>0</v>
          </cell>
          <cell r="Y4471">
            <v>0</v>
          </cell>
          <cell r="Z4471">
            <v>43.01</v>
          </cell>
          <cell r="AA4471">
            <v>0</v>
          </cell>
          <cell r="AB4471">
            <v>0</v>
          </cell>
          <cell r="AC4471">
            <v>0</v>
          </cell>
          <cell r="AD4471">
            <v>0</v>
          </cell>
        </row>
        <row r="4472">
          <cell r="B4472" t="str">
            <v>KITSAP CO-UNREGULATEDCOMMERCIAL RECYCLE96CRCOGOC</v>
          </cell>
          <cell r="J4472" t="str">
            <v>96CRCOGOC</v>
          </cell>
          <cell r="K4472" t="str">
            <v>96 COMMINGLE WGON CALL</v>
          </cell>
          <cell r="S4472">
            <v>0</v>
          </cell>
          <cell r="T4472">
            <v>0</v>
          </cell>
          <cell r="U4472">
            <v>0</v>
          </cell>
          <cell r="V4472">
            <v>0</v>
          </cell>
          <cell r="W4472">
            <v>0</v>
          </cell>
          <cell r="X4472">
            <v>0</v>
          </cell>
          <cell r="Y4472">
            <v>0</v>
          </cell>
          <cell r="Z4472">
            <v>33.340000000000003</v>
          </cell>
          <cell r="AA4472">
            <v>0</v>
          </cell>
          <cell r="AB4472">
            <v>0</v>
          </cell>
          <cell r="AC4472">
            <v>0</v>
          </cell>
          <cell r="AD4472">
            <v>0</v>
          </cell>
        </row>
        <row r="4473">
          <cell r="B4473" t="str">
            <v>KITSAP CO-UNREGULATEDCOMMERCIAL RECYCLE96CRCONGOC</v>
          </cell>
          <cell r="J4473" t="str">
            <v>96CRCONGOC</v>
          </cell>
          <cell r="K4473" t="str">
            <v>96 COMMINGLE NGON CALL</v>
          </cell>
          <cell r="S4473">
            <v>0</v>
          </cell>
          <cell r="T4473">
            <v>0</v>
          </cell>
          <cell r="U4473">
            <v>0</v>
          </cell>
          <cell r="V4473">
            <v>0</v>
          </cell>
          <cell r="W4473">
            <v>0</v>
          </cell>
          <cell r="X4473">
            <v>0</v>
          </cell>
          <cell r="Y4473">
            <v>0</v>
          </cell>
          <cell r="Z4473">
            <v>50.01</v>
          </cell>
          <cell r="AA4473">
            <v>0</v>
          </cell>
          <cell r="AB4473">
            <v>0</v>
          </cell>
          <cell r="AC4473">
            <v>0</v>
          </cell>
          <cell r="AD4473">
            <v>0</v>
          </cell>
        </row>
        <row r="4474">
          <cell r="B4474" t="str">
            <v>KITSAP CO-UNREGULATEDCOMMERCIAL RECYCLER2YDOCCOC</v>
          </cell>
          <cell r="J4474" t="str">
            <v>R2YDOCCOC</v>
          </cell>
          <cell r="K4474" t="str">
            <v>2YD OCC-ON CALL</v>
          </cell>
          <cell r="S4474">
            <v>0</v>
          </cell>
          <cell r="T4474">
            <v>0</v>
          </cell>
          <cell r="U4474">
            <v>0</v>
          </cell>
          <cell r="V4474">
            <v>0</v>
          </cell>
          <cell r="W4474">
            <v>0</v>
          </cell>
          <cell r="X4474">
            <v>0</v>
          </cell>
          <cell r="Y4474">
            <v>0</v>
          </cell>
          <cell r="Z4474">
            <v>36.08</v>
          </cell>
          <cell r="AA4474">
            <v>0</v>
          </cell>
          <cell r="AB4474">
            <v>0</v>
          </cell>
          <cell r="AC4474">
            <v>0</v>
          </cell>
          <cell r="AD4474">
            <v>0</v>
          </cell>
        </row>
        <row r="4475">
          <cell r="B4475" t="str">
            <v>KITSAP CO-UNREGULATEDCOMMERCIAL RECYCLERECYLOCK</v>
          </cell>
          <cell r="J4475" t="str">
            <v>RECYLOCK</v>
          </cell>
          <cell r="K4475" t="str">
            <v>LOCK/UNLOCK RECYCLING</v>
          </cell>
          <cell r="S4475">
            <v>0</v>
          </cell>
          <cell r="T4475">
            <v>0</v>
          </cell>
          <cell r="U4475">
            <v>0</v>
          </cell>
          <cell r="V4475">
            <v>0</v>
          </cell>
          <cell r="W4475">
            <v>0</v>
          </cell>
          <cell r="X4475">
            <v>0</v>
          </cell>
          <cell r="Y4475">
            <v>0</v>
          </cell>
          <cell r="Z4475">
            <v>12.65</v>
          </cell>
          <cell r="AA4475">
            <v>0</v>
          </cell>
          <cell r="AB4475">
            <v>0</v>
          </cell>
          <cell r="AC4475">
            <v>0</v>
          </cell>
          <cell r="AD4475">
            <v>0</v>
          </cell>
        </row>
        <row r="4476">
          <cell r="B4476" t="str">
            <v>KITSAP CO-UNREGULATEDCOMMERCIAL RECYCLEROLLOUTOCC</v>
          </cell>
          <cell r="J4476" t="str">
            <v>ROLLOUTOCC</v>
          </cell>
          <cell r="K4476" t="str">
            <v>ROLL OUT FEE - RECYCLE</v>
          </cell>
          <cell r="S4476">
            <v>0</v>
          </cell>
          <cell r="T4476">
            <v>0</v>
          </cell>
          <cell r="U4476">
            <v>0</v>
          </cell>
          <cell r="V4476">
            <v>0</v>
          </cell>
          <cell r="W4476">
            <v>0</v>
          </cell>
          <cell r="X4476">
            <v>0</v>
          </cell>
          <cell r="Y4476">
            <v>0</v>
          </cell>
          <cell r="Z4476">
            <v>129.6</v>
          </cell>
          <cell r="AA4476">
            <v>0</v>
          </cell>
          <cell r="AB4476">
            <v>0</v>
          </cell>
          <cell r="AC4476">
            <v>0</v>
          </cell>
          <cell r="AD4476">
            <v>0</v>
          </cell>
        </row>
        <row r="4477">
          <cell r="B4477" t="str">
            <v>KITSAP CO-UNREGULATEDCOMMERCIAL RECYCLEWLKNRECY</v>
          </cell>
          <cell r="J4477" t="str">
            <v>WLKNRECY</v>
          </cell>
          <cell r="K4477" t="str">
            <v>WALK IN RECYCLE</v>
          </cell>
          <cell r="S4477">
            <v>0</v>
          </cell>
          <cell r="T4477">
            <v>0</v>
          </cell>
          <cell r="U4477">
            <v>0</v>
          </cell>
          <cell r="V4477">
            <v>0</v>
          </cell>
          <cell r="W4477">
            <v>0</v>
          </cell>
          <cell r="X4477">
            <v>0</v>
          </cell>
          <cell r="Y4477">
            <v>0</v>
          </cell>
          <cell r="Z4477">
            <v>71.819999999999993</v>
          </cell>
          <cell r="AA4477">
            <v>0</v>
          </cell>
          <cell r="AB4477">
            <v>0</v>
          </cell>
          <cell r="AC4477">
            <v>0</v>
          </cell>
          <cell r="AD4477">
            <v>0</v>
          </cell>
        </row>
        <row r="4478">
          <cell r="B4478" t="str">
            <v>KITSAP CO-UNREGULATEDPAYMENTSCC-KOL</v>
          </cell>
          <cell r="J4478" t="str">
            <v>CC-KOL</v>
          </cell>
          <cell r="K4478" t="str">
            <v>ONLINE PAYMENT-CC</v>
          </cell>
          <cell r="S4478">
            <v>0</v>
          </cell>
          <cell r="T4478">
            <v>0</v>
          </cell>
          <cell r="U4478">
            <v>0</v>
          </cell>
          <cell r="V4478">
            <v>0</v>
          </cell>
          <cell r="W4478">
            <v>0</v>
          </cell>
          <cell r="X4478">
            <v>0</v>
          </cell>
          <cell r="Y4478">
            <v>0</v>
          </cell>
          <cell r="Z4478">
            <v>-21.7</v>
          </cell>
          <cell r="AA4478">
            <v>0</v>
          </cell>
          <cell r="AB4478">
            <v>0</v>
          </cell>
          <cell r="AC4478">
            <v>0</v>
          </cell>
          <cell r="AD4478">
            <v>0</v>
          </cell>
        </row>
        <row r="4479">
          <cell r="B4479" t="str">
            <v>KITSAP CO-UNREGULATEDPAYMENTSCC-KOL</v>
          </cell>
          <cell r="J4479" t="str">
            <v>CC-KOL</v>
          </cell>
          <cell r="K4479" t="str">
            <v>ONLINE PAYMENT-CC</v>
          </cell>
          <cell r="S4479">
            <v>0</v>
          </cell>
          <cell r="T4479">
            <v>0</v>
          </cell>
          <cell r="U4479">
            <v>0</v>
          </cell>
          <cell r="V4479">
            <v>0</v>
          </cell>
          <cell r="W4479">
            <v>0</v>
          </cell>
          <cell r="X4479">
            <v>0</v>
          </cell>
          <cell r="Y4479">
            <v>0</v>
          </cell>
          <cell r="Z4479">
            <v>-1346.41</v>
          </cell>
          <cell r="AA4479">
            <v>0</v>
          </cell>
          <cell r="AB4479">
            <v>0</v>
          </cell>
          <cell r="AC4479">
            <v>0</v>
          </cell>
          <cell r="AD4479">
            <v>0</v>
          </cell>
        </row>
        <row r="4480">
          <cell r="B4480" t="str">
            <v>KITSAP CO-UNREGULATEDPAYMENTSPAY</v>
          </cell>
          <cell r="J4480" t="str">
            <v>PAY</v>
          </cell>
          <cell r="K4480" t="str">
            <v>PAYMENT-THANK YOU!</v>
          </cell>
          <cell r="S4480">
            <v>0</v>
          </cell>
          <cell r="T4480">
            <v>0</v>
          </cell>
          <cell r="U4480">
            <v>0</v>
          </cell>
          <cell r="V4480">
            <v>0</v>
          </cell>
          <cell r="W4480">
            <v>0</v>
          </cell>
          <cell r="X4480">
            <v>0</v>
          </cell>
          <cell r="Y4480">
            <v>0</v>
          </cell>
          <cell r="Z4480">
            <v>-841.74</v>
          </cell>
          <cell r="AA4480">
            <v>0</v>
          </cell>
          <cell r="AB4480">
            <v>0</v>
          </cell>
          <cell r="AC4480">
            <v>0</v>
          </cell>
          <cell r="AD4480">
            <v>0</v>
          </cell>
        </row>
        <row r="4481">
          <cell r="B4481" t="str">
            <v>KITSAP CO-UNREGULATEDPAYMENTSPAY-CFREE</v>
          </cell>
          <cell r="J4481" t="str">
            <v>PAY-CFREE</v>
          </cell>
          <cell r="K4481" t="str">
            <v>PAYMENT-THANK YOU</v>
          </cell>
          <cell r="S4481">
            <v>0</v>
          </cell>
          <cell r="T4481">
            <v>0</v>
          </cell>
          <cell r="U4481">
            <v>0</v>
          </cell>
          <cell r="V4481">
            <v>0</v>
          </cell>
          <cell r="W4481">
            <v>0</v>
          </cell>
          <cell r="X4481">
            <v>0</v>
          </cell>
          <cell r="Y4481">
            <v>0</v>
          </cell>
          <cell r="Z4481">
            <v>-193.13</v>
          </cell>
          <cell r="AA4481">
            <v>0</v>
          </cell>
          <cell r="AB4481">
            <v>0</v>
          </cell>
          <cell r="AC4481">
            <v>0</v>
          </cell>
          <cell r="AD4481">
            <v>0</v>
          </cell>
        </row>
        <row r="4482">
          <cell r="B4482" t="str">
            <v>KITSAP CO-UNREGULATEDPAYMENTSPAY-KOL</v>
          </cell>
          <cell r="J4482" t="str">
            <v>PAY-KOL</v>
          </cell>
          <cell r="K4482" t="str">
            <v>PAYMENT-THANK YOU - OL</v>
          </cell>
          <cell r="S4482">
            <v>0</v>
          </cell>
          <cell r="T4482">
            <v>0</v>
          </cell>
          <cell r="U4482">
            <v>0</v>
          </cell>
          <cell r="V4482">
            <v>0</v>
          </cell>
          <cell r="W4482">
            <v>0</v>
          </cell>
          <cell r="X4482">
            <v>0</v>
          </cell>
          <cell r="Y4482">
            <v>0</v>
          </cell>
          <cell r="Z4482">
            <v>-913.95</v>
          </cell>
          <cell r="AA4482">
            <v>0</v>
          </cell>
          <cell r="AB4482">
            <v>0</v>
          </cell>
          <cell r="AC4482">
            <v>0</v>
          </cell>
          <cell r="AD4482">
            <v>0</v>
          </cell>
        </row>
        <row r="4483">
          <cell r="B4483" t="str">
            <v>KITSAP CO-UNREGULATEDPAYMENTSPAY-OAK</v>
          </cell>
          <cell r="J4483" t="str">
            <v>PAY-OAK</v>
          </cell>
          <cell r="K4483" t="str">
            <v>OAKLEAF PAYMENT</v>
          </cell>
          <cell r="S4483">
            <v>0</v>
          </cell>
          <cell r="T4483">
            <v>0</v>
          </cell>
          <cell r="U4483">
            <v>0</v>
          </cell>
          <cell r="V4483">
            <v>0</v>
          </cell>
          <cell r="W4483">
            <v>0</v>
          </cell>
          <cell r="X4483">
            <v>0</v>
          </cell>
          <cell r="Y4483">
            <v>0</v>
          </cell>
          <cell r="Z4483">
            <v>-268.88</v>
          </cell>
          <cell r="AA4483">
            <v>0</v>
          </cell>
          <cell r="AB4483">
            <v>0</v>
          </cell>
          <cell r="AC4483">
            <v>0</v>
          </cell>
          <cell r="AD4483">
            <v>0</v>
          </cell>
        </row>
        <row r="4484">
          <cell r="B4484" t="str">
            <v>KITSAP CO-UNREGULATEDPAYMENTSPAY-RPPS</v>
          </cell>
          <cell r="J4484" t="str">
            <v>PAY-RPPS</v>
          </cell>
          <cell r="K4484" t="str">
            <v>RPSS PAYMENT</v>
          </cell>
          <cell r="S4484">
            <v>0</v>
          </cell>
          <cell r="T4484">
            <v>0</v>
          </cell>
          <cell r="U4484">
            <v>0</v>
          </cell>
          <cell r="V4484">
            <v>0</v>
          </cell>
          <cell r="W4484">
            <v>0</v>
          </cell>
          <cell r="X4484">
            <v>0</v>
          </cell>
          <cell r="Y4484">
            <v>0</v>
          </cell>
          <cell r="Z4484">
            <v>-112.87</v>
          </cell>
          <cell r="AA4484">
            <v>0</v>
          </cell>
          <cell r="AB4484">
            <v>0</v>
          </cell>
          <cell r="AC4484">
            <v>0</v>
          </cell>
          <cell r="AD4484">
            <v>0</v>
          </cell>
        </row>
        <row r="4485">
          <cell r="B4485" t="str">
            <v>KITSAP CO-UNREGULATEDPAYMENTSPAYL</v>
          </cell>
          <cell r="J4485" t="str">
            <v>PAYL</v>
          </cell>
          <cell r="K4485" t="str">
            <v>PAYMENT-THANK YOU!</v>
          </cell>
          <cell r="S4485">
            <v>0</v>
          </cell>
          <cell r="T4485">
            <v>0</v>
          </cell>
          <cell r="U4485">
            <v>0</v>
          </cell>
          <cell r="V4485">
            <v>0</v>
          </cell>
          <cell r="W4485">
            <v>0</v>
          </cell>
          <cell r="X4485">
            <v>0</v>
          </cell>
          <cell r="Y4485">
            <v>0</v>
          </cell>
          <cell r="Z4485">
            <v>-159.22999999999999</v>
          </cell>
          <cell r="AA4485">
            <v>0</v>
          </cell>
          <cell r="AB4485">
            <v>0</v>
          </cell>
          <cell r="AC4485">
            <v>0</v>
          </cell>
          <cell r="AD4485">
            <v>0</v>
          </cell>
        </row>
        <row r="4486">
          <cell r="B4486" t="str">
            <v>KITSAP CO-UNREGULATEDPAYMENTSPAYUSBL</v>
          </cell>
          <cell r="J4486" t="str">
            <v>PAYUSBL</v>
          </cell>
          <cell r="K4486" t="str">
            <v>PAYMENT THANK YOU</v>
          </cell>
          <cell r="S4486">
            <v>0</v>
          </cell>
          <cell r="T4486">
            <v>0</v>
          </cell>
          <cell r="U4486">
            <v>0</v>
          </cell>
          <cell r="V4486">
            <v>0</v>
          </cell>
          <cell r="W4486">
            <v>0</v>
          </cell>
          <cell r="X4486">
            <v>0</v>
          </cell>
          <cell r="Y4486">
            <v>0</v>
          </cell>
          <cell r="Z4486">
            <v>-1254.0899999999999</v>
          </cell>
          <cell r="AA4486">
            <v>0</v>
          </cell>
          <cell r="AB4486">
            <v>0</v>
          </cell>
          <cell r="AC4486">
            <v>0</v>
          </cell>
          <cell r="AD4486">
            <v>0</v>
          </cell>
        </row>
        <row r="4487">
          <cell r="B4487" t="str">
            <v>KITSAP CO-UNREGULATEDRESIDENTIAL35ROCC1</v>
          </cell>
          <cell r="J4487" t="str">
            <v>35ROCC1</v>
          </cell>
          <cell r="K4487" t="str">
            <v>1-35 GAL ON CALL PICKUP</v>
          </cell>
          <cell r="S4487">
            <v>0</v>
          </cell>
          <cell r="T4487">
            <v>0</v>
          </cell>
          <cell r="U4487">
            <v>0</v>
          </cell>
          <cell r="V4487">
            <v>0</v>
          </cell>
          <cell r="W4487">
            <v>0</v>
          </cell>
          <cell r="X4487">
            <v>0</v>
          </cell>
          <cell r="Y4487">
            <v>0</v>
          </cell>
          <cell r="Z4487">
            <v>0</v>
          </cell>
          <cell r="AA4487">
            <v>0</v>
          </cell>
          <cell r="AB4487">
            <v>0</v>
          </cell>
          <cell r="AC4487">
            <v>0</v>
          </cell>
          <cell r="AD4487">
            <v>0</v>
          </cell>
        </row>
        <row r="4488">
          <cell r="B4488" t="str">
            <v>KITSAP CO-UNREGULATEDROLLOFFROLIDRECY</v>
          </cell>
          <cell r="J4488" t="str">
            <v>ROLIDRECY</v>
          </cell>
          <cell r="K4488" t="str">
            <v>ROLL OFF LID-RECYCLE</v>
          </cell>
          <cell r="S4488">
            <v>0</v>
          </cell>
          <cell r="T4488">
            <v>0</v>
          </cell>
          <cell r="U4488">
            <v>0</v>
          </cell>
          <cell r="V4488">
            <v>0</v>
          </cell>
          <cell r="W4488">
            <v>0</v>
          </cell>
          <cell r="X4488">
            <v>0</v>
          </cell>
          <cell r="Y4488">
            <v>0</v>
          </cell>
          <cell r="Z4488">
            <v>14.56</v>
          </cell>
          <cell r="AA4488">
            <v>0</v>
          </cell>
          <cell r="AB4488">
            <v>0</v>
          </cell>
          <cell r="AC4488">
            <v>0</v>
          </cell>
          <cell r="AD4488">
            <v>0</v>
          </cell>
        </row>
        <row r="4489">
          <cell r="B4489" t="str">
            <v>KITSAP CO-UNREGULATEDROLLOFFRORENT20DRECY</v>
          </cell>
          <cell r="J4489" t="str">
            <v>RORENT20DRECY</v>
          </cell>
          <cell r="K4489" t="str">
            <v>ROLL OFF RENT DAILY-RECYL</v>
          </cell>
          <cell r="S4489">
            <v>0</v>
          </cell>
          <cell r="T4489">
            <v>0</v>
          </cell>
          <cell r="U4489">
            <v>0</v>
          </cell>
          <cell r="V4489">
            <v>0</v>
          </cell>
          <cell r="W4489">
            <v>0</v>
          </cell>
          <cell r="X4489">
            <v>0</v>
          </cell>
          <cell r="Y4489">
            <v>0</v>
          </cell>
          <cell r="Z4489">
            <v>360.6</v>
          </cell>
          <cell r="AA4489">
            <v>0</v>
          </cell>
          <cell r="AB4489">
            <v>0</v>
          </cell>
          <cell r="AC4489">
            <v>0</v>
          </cell>
          <cell r="AD4489">
            <v>0</v>
          </cell>
        </row>
        <row r="4490">
          <cell r="B4490" t="str">
            <v>KITSAP CO-UNREGULATEDROLLOFFRECYHAUL</v>
          </cell>
          <cell r="J4490" t="str">
            <v>RECYHAUL</v>
          </cell>
          <cell r="K4490" t="str">
            <v>ROLL OFF RECYCLE HAUL</v>
          </cell>
          <cell r="S4490">
            <v>0</v>
          </cell>
          <cell r="T4490">
            <v>0</v>
          </cell>
          <cell r="U4490">
            <v>0</v>
          </cell>
          <cell r="V4490">
            <v>0</v>
          </cell>
          <cell r="W4490">
            <v>0</v>
          </cell>
          <cell r="X4490">
            <v>0</v>
          </cell>
          <cell r="Y4490">
            <v>0</v>
          </cell>
          <cell r="Z4490">
            <v>292.44</v>
          </cell>
          <cell r="AA4490">
            <v>0</v>
          </cell>
          <cell r="AB4490">
            <v>0</v>
          </cell>
          <cell r="AC4490">
            <v>0</v>
          </cell>
          <cell r="AD4490">
            <v>0</v>
          </cell>
        </row>
        <row r="4491">
          <cell r="B4491" t="str">
            <v>KITSAP CO-UNREGULATEDSURCFUEL-RECY MASON</v>
          </cell>
          <cell r="J4491" t="str">
            <v>FUEL-RECY MASON</v>
          </cell>
          <cell r="K4491" t="str">
            <v>FUEL &amp; MATERIAL SURCHARGE</v>
          </cell>
          <cell r="S4491">
            <v>0</v>
          </cell>
          <cell r="T4491">
            <v>0</v>
          </cell>
          <cell r="U4491">
            <v>0</v>
          </cell>
          <cell r="V4491">
            <v>0</v>
          </cell>
          <cell r="W4491">
            <v>0</v>
          </cell>
          <cell r="X4491">
            <v>0</v>
          </cell>
          <cell r="Y4491">
            <v>0</v>
          </cell>
          <cell r="Z4491">
            <v>0</v>
          </cell>
          <cell r="AA4491">
            <v>0</v>
          </cell>
          <cell r="AB4491">
            <v>0</v>
          </cell>
          <cell r="AC4491">
            <v>0</v>
          </cell>
          <cell r="AD4491">
            <v>0</v>
          </cell>
        </row>
        <row r="4492">
          <cell r="B4492" t="str">
            <v>KITSAP CO-UNREGULATEDSURCFUEL-RES MASON</v>
          </cell>
          <cell r="J4492" t="str">
            <v>FUEL-RES MASON</v>
          </cell>
          <cell r="K4492" t="str">
            <v>FUEL &amp; MATERIAL SURCHARGE</v>
          </cell>
          <cell r="S4492">
            <v>0</v>
          </cell>
          <cell r="T4492">
            <v>0</v>
          </cell>
          <cell r="U4492">
            <v>0</v>
          </cell>
          <cell r="V4492">
            <v>0</v>
          </cell>
          <cell r="W4492">
            <v>0</v>
          </cell>
          <cell r="X4492">
            <v>0</v>
          </cell>
          <cell r="Y4492">
            <v>0</v>
          </cell>
          <cell r="Z4492">
            <v>0</v>
          </cell>
          <cell r="AA4492">
            <v>0</v>
          </cell>
          <cell r="AB4492">
            <v>0</v>
          </cell>
          <cell r="AC4492">
            <v>0</v>
          </cell>
          <cell r="AD4492">
            <v>0</v>
          </cell>
        </row>
        <row r="4493">
          <cell r="B4493" t="str">
            <v>KITSAP CO-UNREGULATEDSURCFUEL-RECY MASON</v>
          </cell>
          <cell r="J4493" t="str">
            <v>FUEL-RECY MASON</v>
          </cell>
          <cell r="K4493" t="str">
            <v>FUEL &amp; MATERIAL SURCHARGE</v>
          </cell>
          <cell r="S4493">
            <v>0</v>
          </cell>
          <cell r="T4493">
            <v>0</v>
          </cell>
          <cell r="U4493">
            <v>0</v>
          </cell>
          <cell r="V4493">
            <v>0</v>
          </cell>
          <cell r="W4493">
            <v>0</v>
          </cell>
          <cell r="X4493">
            <v>0</v>
          </cell>
          <cell r="Y4493">
            <v>0</v>
          </cell>
          <cell r="Z4493">
            <v>0</v>
          </cell>
          <cell r="AA4493">
            <v>0</v>
          </cell>
          <cell r="AB4493">
            <v>0</v>
          </cell>
          <cell r="AC4493">
            <v>0</v>
          </cell>
          <cell r="AD4493">
            <v>0</v>
          </cell>
        </row>
        <row r="4494">
          <cell r="B4494" t="str">
            <v>KITSAP CO-UNREGULATEDTAXESREF</v>
          </cell>
          <cell r="J4494" t="str">
            <v>REF</v>
          </cell>
          <cell r="K4494" t="str">
            <v>3.6% WA Refuse Tax</v>
          </cell>
          <cell r="S4494">
            <v>0</v>
          </cell>
          <cell r="T4494">
            <v>0</v>
          </cell>
          <cell r="U4494">
            <v>0</v>
          </cell>
          <cell r="V4494">
            <v>0</v>
          </cell>
          <cell r="W4494">
            <v>0</v>
          </cell>
          <cell r="X4494">
            <v>0</v>
          </cell>
          <cell r="Y4494">
            <v>0</v>
          </cell>
          <cell r="Z4494">
            <v>0</v>
          </cell>
          <cell r="AA4494">
            <v>0</v>
          </cell>
          <cell r="AB4494">
            <v>0</v>
          </cell>
          <cell r="AC4494">
            <v>0</v>
          </cell>
          <cell r="AD4494">
            <v>0</v>
          </cell>
        </row>
        <row r="4495">
          <cell r="B4495" t="str">
            <v>KITSAP CO-UNREGULATEDTAXESSALES TAX</v>
          </cell>
          <cell r="J4495" t="str">
            <v>SALES TAX</v>
          </cell>
          <cell r="K4495" t="str">
            <v>8.5% Sales Tax</v>
          </cell>
          <cell r="S4495">
            <v>0</v>
          </cell>
          <cell r="T4495">
            <v>0</v>
          </cell>
          <cell r="U4495">
            <v>0</v>
          </cell>
          <cell r="V4495">
            <v>0</v>
          </cell>
          <cell r="W4495">
            <v>0</v>
          </cell>
          <cell r="X4495">
            <v>0</v>
          </cell>
          <cell r="Y4495">
            <v>0</v>
          </cell>
          <cell r="Z4495">
            <v>30.66</v>
          </cell>
          <cell r="AA4495">
            <v>0</v>
          </cell>
          <cell r="AB4495">
            <v>0</v>
          </cell>
          <cell r="AC4495">
            <v>0</v>
          </cell>
          <cell r="AD4495">
            <v>0</v>
          </cell>
        </row>
        <row r="4496">
          <cell r="B4496" t="str">
            <v>MASON CO-REGULATEDACCOUNTING ADJUSTMENTSBDR</v>
          </cell>
          <cell r="J4496" t="str">
            <v>BDR</v>
          </cell>
          <cell r="K4496" t="str">
            <v>BAD DEBT RECOVERY</v>
          </cell>
          <cell r="S4496">
            <v>0</v>
          </cell>
          <cell r="T4496">
            <v>0</v>
          </cell>
          <cell r="U4496">
            <v>0</v>
          </cell>
          <cell r="V4496">
            <v>0</v>
          </cell>
          <cell r="W4496">
            <v>0</v>
          </cell>
          <cell r="X4496">
            <v>0</v>
          </cell>
          <cell r="Y4496">
            <v>0</v>
          </cell>
          <cell r="Z4496">
            <v>210.82</v>
          </cell>
          <cell r="AA4496">
            <v>0</v>
          </cell>
          <cell r="AB4496">
            <v>0</v>
          </cell>
          <cell r="AC4496">
            <v>0</v>
          </cell>
          <cell r="AD4496">
            <v>0</v>
          </cell>
        </row>
        <row r="4497">
          <cell r="B4497" t="str">
            <v>MASON CO-REGULATEDACCOUNTING ADJUSTMENTSFINCHG</v>
          </cell>
          <cell r="J4497" t="str">
            <v>FINCHG</v>
          </cell>
          <cell r="K4497" t="str">
            <v>LATE FEE</v>
          </cell>
          <cell r="S4497">
            <v>0</v>
          </cell>
          <cell r="T4497">
            <v>0</v>
          </cell>
          <cell r="U4497">
            <v>0</v>
          </cell>
          <cell r="V4497">
            <v>0</v>
          </cell>
          <cell r="W4497">
            <v>0</v>
          </cell>
          <cell r="X4497">
            <v>0</v>
          </cell>
          <cell r="Y4497">
            <v>0</v>
          </cell>
          <cell r="Z4497">
            <v>-8</v>
          </cell>
          <cell r="AA4497">
            <v>0</v>
          </cell>
          <cell r="AB4497">
            <v>0</v>
          </cell>
          <cell r="AC4497">
            <v>0</v>
          </cell>
          <cell r="AD4497">
            <v>0</v>
          </cell>
        </row>
        <row r="4498">
          <cell r="B4498" t="str">
            <v>MASON CO-REGULATEDACCOUNTING ADJUSTMENTSMM</v>
          </cell>
          <cell r="J4498" t="str">
            <v>MM</v>
          </cell>
          <cell r="K4498" t="str">
            <v>MOVE MONEY</v>
          </cell>
          <cell r="S4498">
            <v>0</v>
          </cell>
          <cell r="T4498">
            <v>0</v>
          </cell>
          <cell r="U4498">
            <v>0</v>
          </cell>
          <cell r="V4498">
            <v>0</v>
          </cell>
          <cell r="W4498">
            <v>0</v>
          </cell>
          <cell r="X4498">
            <v>0</v>
          </cell>
          <cell r="Y4498">
            <v>0</v>
          </cell>
          <cell r="Z4498">
            <v>-334.35</v>
          </cell>
          <cell r="AA4498">
            <v>0</v>
          </cell>
          <cell r="AB4498">
            <v>0</v>
          </cell>
          <cell r="AC4498">
            <v>0</v>
          </cell>
          <cell r="AD4498">
            <v>0</v>
          </cell>
        </row>
        <row r="4499">
          <cell r="B4499" t="str">
            <v>MASON CO-REGULATEDACCOUNTING ADJUSTMENTSNSF FEES</v>
          </cell>
          <cell r="J4499" t="str">
            <v>NSF FEES</v>
          </cell>
          <cell r="K4499" t="str">
            <v>RETURNED CHECK FEE</v>
          </cell>
          <cell r="S4499">
            <v>0</v>
          </cell>
          <cell r="T4499">
            <v>0</v>
          </cell>
          <cell r="U4499">
            <v>0</v>
          </cell>
          <cell r="V4499">
            <v>0</v>
          </cell>
          <cell r="W4499">
            <v>0</v>
          </cell>
          <cell r="X4499">
            <v>0</v>
          </cell>
          <cell r="Y4499">
            <v>0</v>
          </cell>
          <cell r="Z4499">
            <v>43.1</v>
          </cell>
          <cell r="AA4499">
            <v>0</v>
          </cell>
          <cell r="AB4499">
            <v>0</v>
          </cell>
          <cell r="AC4499">
            <v>0</v>
          </cell>
          <cell r="AD4499">
            <v>0</v>
          </cell>
        </row>
        <row r="4500">
          <cell r="B4500" t="str">
            <v>MASON CO-REGULATEDACCOUNTING ADJUSTMENTSREFUND</v>
          </cell>
          <cell r="J4500" t="str">
            <v>REFUND</v>
          </cell>
          <cell r="K4500" t="str">
            <v>REFUND</v>
          </cell>
          <cell r="S4500">
            <v>0</v>
          </cell>
          <cell r="T4500">
            <v>0</v>
          </cell>
          <cell r="U4500">
            <v>0</v>
          </cell>
          <cell r="V4500">
            <v>0</v>
          </cell>
          <cell r="W4500">
            <v>0</v>
          </cell>
          <cell r="X4500">
            <v>0</v>
          </cell>
          <cell r="Y4500">
            <v>0</v>
          </cell>
          <cell r="Z4500">
            <v>503.81</v>
          </cell>
          <cell r="AA4500">
            <v>0</v>
          </cell>
          <cell r="AB4500">
            <v>0</v>
          </cell>
          <cell r="AC4500">
            <v>0</v>
          </cell>
          <cell r="AD4500">
            <v>0</v>
          </cell>
        </row>
        <row r="4501">
          <cell r="B4501" t="str">
            <v>MASON CO-REGULATEDACCOUNTING ADJUSTMENTSRETCK</v>
          </cell>
          <cell r="J4501" t="str">
            <v>RETCK</v>
          </cell>
          <cell r="K4501" t="str">
            <v>RETURNED CHECK</v>
          </cell>
          <cell r="S4501">
            <v>0</v>
          </cell>
          <cell r="T4501">
            <v>0</v>
          </cell>
          <cell r="U4501">
            <v>0</v>
          </cell>
          <cell r="V4501">
            <v>0</v>
          </cell>
          <cell r="W4501">
            <v>0</v>
          </cell>
          <cell r="X4501">
            <v>0</v>
          </cell>
          <cell r="Y4501">
            <v>0</v>
          </cell>
          <cell r="Z4501">
            <v>67.72</v>
          </cell>
          <cell r="AA4501">
            <v>0</v>
          </cell>
          <cell r="AB4501">
            <v>0</v>
          </cell>
          <cell r="AC4501">
            <v>0</v>
          </cell>
          <cell r="AD4501">
            <v>0</v>
          </cell>
        </row>
        <row r="4502">
          <cell r="B4502" t="str">
            <v>MASON CO-REGULATEDACCOUNTING ADJUSTMENTSFINCHG</v>
          </cell>
          <cell r="J4502" t="str">
            <v>FINCHG</v>
          </cell>
          <cell r="K4502" t="str">
            <v>LATE FEE</v>
          </cell>
          <cell r="S4502">
            <v>0</v>
          </cell>
          <cell r="T4502">
            <v>0</v>
          </cell>
          <cell r="U4502">
            <v>0</v>
          </cell>
          <cell r="V4502">
            <v>0</v>
          </cell>
          <cell r="W4502">
            <v>0</v>
          </cell>
          <cell r="X4502">
            <v>0</v>
          </cell>
          <cell r="Y4502">
            <v>0</v>
          </cell>
          <cell r="Z4502">
            <v>281.12</v>
          </cell>
          <cell r="AA4502">
            <v>0</v>
          </cell>
          <cell r="AB4502">
            <v>0</v>
          </cell>
          <cell r="AC4502">
            <v>0</v>
          </cell>
          <cell r="AD4502">
            <v>0</v>
          </cell>
        </row>
        <row r="4503">
          <cell r="B4503" t="str">
            <v>MASON CO-REGULATEDACCOUNTING ADJUSTMENTSFINCHG</v>
          </cell>
          <cell r="J4503" t="str">
            <v>FINCHG</v>
          </cell>
          <cell r="K4503" t="str">
            <v>LATE FEE</v>
          </cell>
          <cell r="S4503">
            <v>0</v>
          </cell>
          <cell r="T4503">
            <v>0</v>
          </cell>
          <cell r="U4503">
            <v>0</v>
          </cell>
          <cell r="V4503">
            <v>0</v>
          </cell>
          <cell r="W4503">
            <v>0</v>
          </cell>
          <cell r="X4503">
            <v>0</v>
          </cell>
          <cell r="Y4503">
            <v>0</v>
          </cell>
          <cell r="Z4503">
            <v>-25.35</v>
          </cell>
          <cell r="AA4503">
            <v>0</v>
          </cell>
          <cell r="AB4503">
            <v>0</v>
          </cell>
          <cell r="AC4503">
            <v>0</v>
          </cell>
          <cell r="AD4503">
            <v>0</v>
          </cell>
        </row>
        <row r="4504">
          <cell r="B4504" t="str">
            <v>MASON CO-REGULATEDACCOUNTING ADJUSTMENTSMM</v>
          </cell>
          <cell r="J4504" t="str">
            <v>MM</v>
          </cell>
          <cell r="K4504" t="str">
            <v>MOVE MONEY</v>
          </cell>
          <cell r="S4504">
            <v>0</v>
          </cell>
          <cell r="T4504">
            <v>0</v>
          </cell>
          <cell r="U4504">
            <v>0</v>
          </cell>
          <cell r="V4504">
            <v>0</v>
          </cell>
          <cell r="W4504">
            <v>0</v>
          </cell>
          <cell r="X4504">
            <v>0</v>
          </cell>
          <cell r="Y4504">
            <v>0</v>
          </cell>
          <cell r="Z4504">
            <v>418.31</v>
          </cell>
          <cell r="AA4504">
            <v>0</v>
          </cell>
          <cell r="AB4504">
            <v>0</v>
          </cell>
          <cell r="AC4504">
            <v>0</v>
          </cell>
          <cell r="AD4504">
            <v>0</v>
          </cell>
        </row>
        <row r="4505">
          <cell r="B4505" t="str">
            <v>MASON CO-REGULATEDACCOUNTING ADJUSTMENTSREFUND</v>
          </cell>
          <cell r="J4505" t="str">
            <v>REFUND</v>
          </cell>
          <cell r="K4505" t="str">
            <v>REFUND</v>
          </cell>
          <cell r="S4505">
            <v>0</v>
          </cell>
          <cell r="T4505">
            <v>0</v>
          </cell>
          <cell r="U4505">
            <v>0</v>
          </cell>
          <cell r="V4505">
            <v>0</v>
          </cell>
          <cell r="W4505">
            <v>0</v>
          </cell>
          <cell r="X4505">
            <v>0</v>
          </cell>
          <cell r="Y4505">
            <v>0</v>
          </cell>
          <cell r="Z4505">
            <v>595.29999999999995</v>
          </cell>
          <cell r="AA4505">
            <v>0</v>
          </cell>
          <cell r="AB4505">
            <v>0</v>
          </cell>
          <cell r="AC4505">
            <v>0</v>
          </cell>
          <cell r="AD4505">
            <v>0</v>
          </cell>
        </row>
        <row r="4506">
          <cell r="B4506" t="str">
            <v>MASON CO-REGULATEDCOMMERCIAL  FRONTLOADWLKNRW2RECY</v>
          </cell>
          <cell r="J4506" t="str">
            <v>WLKNRW2RECY</v>
          </cell>
          <cell r="K4506" t="str">
            <v>WALK IN OVER 25 ADDITIONA</v>
          </cell>
          <cell r="S4506">
            <v>0</v>
          </cell>
          <cell r="T4506">
            <v>0</v>
          </cell>
          <cell r="U4506">
            <v>0</v>
          </cell>
          <cell r="V4506">
            <v>0</v>
          </cell>
          <cell r="W4506">
            <v>0</v>
          </cell>
          <cell r="X4506">
            <v>0</v>
          </cell>
          <cell r="Y4506">
            <v>0</v>
          </cell>
          <cell r="Z4506">
            <v>1.36</v>
          </cell>
          <cell r="AA4506">
            <v>0</v>
          </cell>
          <cell r="AB4506">
            <v>0</v>
          </cell>
          <cell r="AC4506">
            <v>0</v>
          </cell>
          <cell r="AD4506">
            <v>0</v>
          </cell>
        </row>
        <row r="4507">
          <cell r="B4507" t="str">
            <v>MASON CO-REGULATEDCOMMERCIAL  FRONTLOADWLKNRE1RECYMA</v>
          </cell>
          <cell r="J4507" t="str">
            <v>WLKNRE1RECYMA</v>
          </cell>
          <cell r="K4507" t="str">
            <v>WALK IN 5-25FT EOW-RECYCL</v>
          </cell>
          <cell r="S4507">
            <v>0</v>
          </cell>
          <cell r="T4507">
            <v>0</v>
          </cell>
          <cell r="U4507">
            <v>0</v>
          </cell>
          <cell r="V4507">
            <v>0</v>
          </cell>
          <cell r="W4507">
            <v>0</v>
          </cell>
          <cell r="X4507">
            <v>0</v>
          </cell>
          <cell r="Y4507">
            <v>0</v>
          </cell>
          <cell r="Z4507">
            <v>6.3</v>
          </cell>
          <cell r="AA4507">
            <v>0</v>
          </cell>
          <cell r="AB4507">
            <v>0</v>
          </cell>
          <cell r="AC4507">
            <v>0</v>
          </cell>
          <cell r="AD4507">
            <v>0</v>
          </cell>
        </row>
        <row r="4508">
          <cell r="B4508" t="str">
            <v>MASON CO-REGULATEDCOMMERCIAL  FRONTLOADWLKNRM1RECYMA</v>
          </cell>
          <cell r="J4508" t="str">
            <v>WLKNRM1RECYMA</v>
          </cell>
          <cell r="K4508" t="str">
            <v>WALK IN 5-25FT MONTHLY-RE</v>
          </cell>
          <cell r="S4508">
            <v>0</v>
          </cell>
          <cell r="T4508">
            <v>0</v>
          </cell>
          <cell r="U4508">
            <v>0</v>
          </cell>
          <cell r="V4508">
            <v>0</v>
          </cell>
          <cell r="W4508">
            <v>0</v>
          </cell>
          <cell r="X4508">
            <v>0</v>
          </cell>
          <cell r="Y4508">
            <v>0</v>
          </cell>
          <cell r="Z4508">
            <v>1.1599999999999999</v>
          </cell>
          <cell r="AA4508">
            <v>0</v>
          </cell>
          <cell r="AB4508">
            <v>0</v>
          </cell>
          <cell r="AC4508">
            <v>0</v>
          </cell>
          <cell r="AD4508">
            <v>0</v>
          </cell>
        </row>
        <row r="4509">
          <cell r="B4509" t="str">
            <v>MASON CO-REGULATEDCOMMERCIAL  FRONTLOADWLKNRW2RECYMA</v>
          </cell>
          <cell r="J4509" t="str">
            <v>WLKNRW2RECYMA</v>
          </cell>
          <cell r="K4509" t="str">
            <v>WALK IN OVER 25 ADDITIONA</v>
          </cell>
          <cell r="S4509">
            <v>0</v>
          </cell>
          <cell r="T4509">
            <v>0</v>
          </cell>
          <cell r="U4509">
            <v>0</v>
          </cell>
          <cell r="V4509">
            <v>0</v>
          </cell>
          <cell r="W4509">
            <v>0</v>
          </cell>
          <cell r="X4509">
            <v>0</v>
          </cell>
          <cell r="Y4509">
            <v>0</v>
          </cell>
          <cell r="Z4509">
            <v>0.34</v>
          </cell>
          <cell r="AA4509">
            <v>0</v>
          </cell>
          <cell r="AB4509">
            <v>0</v>
          </cell>
          <cell r="AC4509">
            <v>0</v>
          </cell>
          <cell r="AD4509">
            <v>0</v>
          </cell>
        </row>
        <row r="4510">
          <cell r="B4510" t="str">
            <v>MASON CO-REGULATEDCOMMERCIAL - REARLOADUNLOCKREF</v>
          </cell>
          <cell r="J4510" t="str">
            <v>UNLOCKREF</v>
          </cell>
          <cell r="K4510" t="str">
            <v>UNLOCK / UNLATCH REFUSE</v>
          </cell>
          <cell r="S4510">
            <v>0</v>
          </cell>
          <cell r="T4510">
            <v>0</v>
          </cell>
          <cell r="U4510">
            <v>0</v>
          </cell>
          <cell r="V4510">
            <v>0</v>
          </cell>
          <cell r="W4510">
            <v>0</v>
          </cell>
          <cell r="X4510">
            <v>0</v>
          </cell>
          <cell r="Y4510">
            <v>0</v>
          </cell>
          <cell r="Z4510">
            <v>7.59</v>
          </cell>
          <cell r="AA4510">
            <v>0</v>
          </cell>
          <cell r="AB4510">
            <v>0</v>
          </cell>
          <cell r="AC4510">
            <v>0</v>
          </cell>
          <cell r="AD4510">
            <v>0</v>
          </cell>
        </row>
        <row r="4511">
          <cell r="B4511" t="str">
            <v>MASON CO-REGULATEDCOMMERCIAL - REARLOADR1.5YDEM</v>
          </cell>
          <cell r="J4511" t="str">
            <v>R1.5YDEM</v>
          </cell>
          <cell r="K4511" t="str">
            <v>1.5 YD 1X EOW</v>
          </cell>
          <cell r="S4511">
            <v>0</v>
          </cell>
          <cell r="T4511">
            <v>0</v>
          </cell>
          <cell r="U4511">
            <v>0</v>
          </cell>
          <cell r="V4511">
            <v>0</v>
          </cell>
          <cell r="W4511">
            <v>0</v>
          </cell>
          <cell r="X4511">
            <v>0</v>
          </cell>
          <cell r="Y4511">
            <v>0</v>
          </cell>
          <cell r="Z4511">
            <v>7603.68</v>
          </cell>
          <cell r="AA4511">
            <v>0</v>
          </cell>
          <cell r="AB4511">
            <v>0</v>
          </cell>
          <cell r="AC4511">
            <v>0</v>
          </cell>
          <cell r="AD4511">
            <v>0</v>
          </cell>
        </row>
        <row r="4512">
          <cell r="B4512" t="str">
            <v>MASON CO-REGULATEDCOMMERCIAL - REARLOADR1.5YDRENTM</v>
          </cell>
          <cell r="J4512" t="str">
            <v>R1.5YDRENTM</v>
          </cell>
          <cell r="K4512" t="str">
            <v>1.5YD CONTAINER RENT-MTH</v>
          </cell>
          <cell r="S4512">
            <v>0</v>
          </cell>
          <cell r="T4512">
            <v>0</v>
          </cell>
          <cell r="U4512">
            <v>0</v>
          </cell>
          <cell r="V4512">
            <v>0</v>
          </cell>
          <cell r="W4512">
            <v>0</v>
          </cell>
          <cell r="X4512">
            <v>0</v>
          </cell>
          <cell r="Y4512">
            <v>0</v>
          </cell>
          <cell r="Z4512">
            <v>2547.1799999999998</v>
          </cell>
          <cell r="AA4512">
            <v>0</v>
          </cell>
          <cell r="AB4512">
            <v>0</v>
          </cell>
          <cell r="AC4512">
            <v>0</v>
          </cell>
          <cell r="AD4512">
            <v>0</v>
          </cell>
        </row>
        <row r="4513">
          <cell r="B4513" t="str">
            <v>MASON CO-REGULATEDCOMMERCIAL - REARLOADR1.5YDRENTTM</v>
          </cell>
          <cell r="J4513" t="str">
            <v>R1.5YDRENTTM</v>
          </cell>
          <cell r="K4513" t="str">
            <v>1.5 YD TEMP CONT RENT MON</v>
          </cell>
          <cell r="S4513">
            <v>0</v>
          </cell>
          <cell r="T4513">
            <v>0</v>
          </cell>
          <cell r="U4513">
            <v>0</v>
          </cell>
          <cell r="V4513">
            <v>0</v>
          </cell>
          <cell r="W4513">
            <v>0</v>
          </cell>
          <cell r="X4513">
            <v>0</v>
          </cell>
          <cell r="Y4513">
            <v>0</v>
          </cell>
          <cell r="Z4513">
            <v>47.31</v>
          </cell>
          <cell r="AA4513">
            <v>0</v>
          </cell>
          <cell r="AB4513">
            <v>0</v>
          </cell>
          <cell r="AC4513">
            <v>0</v>
          </cell>
          <cell r="AD4513">
            <v>0</v>
          </cell>
        </row>
        <row r="4514">
          <cell r="B4514" t="str">
            <v>MASON CO-REGULATEDCOMMERCIAL - REARLOADR1.5YDWM</v>
          </cell>
          <cell r="J4514" t="str">
            <v>R1.5YDWM</v>
          </cell>
          <cell r="K4514" t="str">
            <v>1.5 YD 1X WEEKLY</v>
          </cell>
          <cell r="S4514">
            <v>0</v>
          </cell>
          <cell r="T4514">
            <v>0</v>
          </cell>
          <cell r="U4514">
            <v>0</v>
          </cell>
          <cell r="V4514">
            <v>0</v>
          </cell>
          <cell r="W4514">
            <v>0</v>
          </cell>
          <cell r="X4514">
            <v>0</v>
          </cell>
          <cell r="Y4514">
            <v>0</v>
          </cell>
          <cell r="Z4514">
            <v>7036.28</v>
          </cell>
          <cell r="AA4514">
            <v>0</v>
          </cell>
          <cell r="AB4514">
            <v>0</v>
          </cell>
          <cell r="AC4514">
            <v>0</v>
          </cell>
          <cell r="AD4514">
            <v>0</v>
          </cell>
        </row>
        <row r="4515">
          <cell r="B4515" t="str">
            <v>MASON CO-REGULATEDCOMMERCIAL - REARLOADR1YDEM</v>
          </cell>
          <cell r="J4515" t="str">
            <v>R1YDEM</v>
          </cell>
          <cell r="K4515" t="str">
            <v>1 YD 1X EOW</v>
          </cell>
          <cell r="S4515">
            <v>0</v>
          </cell>
          <cell r="T4515">
            <v>0</v>
          </cell>
          <cell r="U4515">
            <v>0</v>
          </cell>
          <cell r="V4515">
            <v>0</v>
          </cell>
          <cell r="W4515">
            <v>0</v>
          </cell>
          <cell r="X4515">
            <v>0</v>
          </cell>
          <cell r="Y4515">
            <v>0</v>
          </cell>
          <cell r="Z4515">
            <v>666.36</v>
          </cell>
          <cell r="AA4515">
            <v>0</v>
          </cell>
          <cell r="AB4515">
            <v>0</v>
          </cell>
          <cell r="AC4515">
            <v>0</v>
          </cell>
          <cell r="AD4515">
            <v>0</v>
          </cell>
        </row>
        <row r="4516">
          <cell r="B4516" t="str">
            <v>MASON CO-REGULATEDCOMMERCIAL - REARLOADR1YDRENTM</v>
          </cell>
          <cell r="J4516" t="str">
            <v>R1YDRENTM</v>
          </cell>
          <cell r="K4516" t="str">
            <v>1YD CONTAINER RENT-MTHLY</v>
          </cell>
          <cell r="S4516">
            <v>0</v>
          </cell>
          <cell r="T4516">
            <v>0</v>
          </cell>
          <cell r="U4516">
            <v>0</v>
          </cell>
          <cell r="V4516">
            <v>0</v>
          </cell>
          <cell r="W4516">
            <v>0</v>
          </cell>
          <cell r="X4516">
            <v>0</v>
          </cell>
          <cell r="Y4516">
            <v>0</v>
          </cell>
          <cell r="Z4516">
            <v>160.93</v>
          </cell>
          <cell r="AA4516">
            <v>0</v>
          </cell>
          <cell r="AB4516">
            <v>0</v>
          </cell>
          <cell r="AC4516">
            <v>0</v>
          </cell>
          <cell r="AD4516">
            <v>0</v>
          </cell>
        </row>
        <row r="4517">
          <cell r="B4517" t="str">
            <v>MASON CO-REGULATEDCOMMERCIAL - REARLOADR1YDWM</v>
          </cell>
          <cell r="J4517" t="str">
            <v>R1YDWM</v>
          </cell>
          <cell r="K4517" t="str">
            <v>1 YD 1X WEEKLY</v>
          </cell>
          <cell r="S4517">
            <v>0</v>
          </cell>
          <cell r="T4517">
            <v>0</v>
          </cell>
          <cell r="U4517">
            <v>0</v>
          </cell>
          <cell r="V4517">
            <v>0</v>
          </cell>
          <cell r="W4517">
            <v>0</v>
          </cell>
          <cell r="X4517">
            <v>0</v>
          </cell>
          <cell r="Y4517">
            <v>0</v>
          </cell>
          <cell r="Z4517">
            <v>147.74</v>
          </cell>
          <cell r="AA4517">
            <v>0</v>
          </cell>
          <cell r="AB4517">
            <v>0</v>
          </cell>
          <cell r="AC4517">
            <v>0</v>
          </cell>
          <cell r="AD4517">
            <v>0</v>
          </cell>
        </row>
        <row r="4518">
          <cell r="B4518" t="str">
            <v>MASON CO-REGULATEDCOMMERCIAL - REARLOADR2YDEM</v>
          </cell>
          <cell r="J4518" t="str">
            <v>R2YDEM</v>
          </cell>
          <cell r="K4518" t="str">
            <v>2 YD 1X EOW</v>
          </cell>
          <cell r="S4518">
            <v>0</v>
          </cell>
          <cell r="T4518">
            <v>0</v>
          </cell>
          <cell r="U4518">
            <v>0</v>
          </cell>
          <cell r="V4518">
            <v>0</v>
          </cell>
          <cell r="W4518">
            <v>0</v>
          </cell>
          <cell r="X4518">
            <v>0</v>
          </cell>
          <cell r="Y4518">
            <v>0</v>
          </cell>
          <cell r="Z4518">
            <v>5339.98</v>
          </cell>
          <cell r="AA4518">
            <v>0</v>
          </cell>
          <cell r="AB4518">
            <v>0</v>
          </cell>
          <cell r="AC4518">
            <v>0</v>
          </cell>
          <cell r="AD4518">
            <v>0</v>
          </cell>
        </row>
        <row r="4519">
          <cell r="B4519" t="str">
            <v>MASON CO-REGULATEDCOMMERCIAL - REARLOADR2YDRENTM</v>
          </cell>
          <cell r="J4519" t="str">
            <v>R2YDRENTM</v>
          </cell>
          <cell r="K4519" t="str">
            <v>2YD CONTAINER RENT-MTHLY</v>
          </cell>
          <cell r="S4519">
            <v>0</v>
          </cell>
          <cell r="T4519">
            <v>0</v>
          </cell>
          <cell r="U4519">
            <v>0</v>
          </cell>
          <cell r="V4519">
            <v>0</v>
          </cell>
          <cell r="W4519">
            <v>0</v>
          </cell>
          <cell r="X4519">
            <v>0</v>
          </cell>
          <cell r="Y4519">
            <v>0</v>
          </cell>
          <cell r="Z4519">
            <v>5045.4799999999996</v>
          </cell>
          <cell r="AA4519">
            <v>0</v>
          </cell>
          <cell r="AB4519">
            <v>0</v>
          </cell>
          <cell r="AC4519">
            <v>0</v>
          </cell>
          <cell r="AD4519">
            <v>0</v>
          </cell>
        </row>
        <row r="4520">
          <cell r="B4520" t="str">
            <v>MASON CO-REGULATEDCOMMERCIAL - REARLOADR2YDRENTT</v>
          </cell>
          <cell r="J4520" t="str">
            <v>R2YDRENTT</v>
          </cell>
          <cell r="K4520" t="str">
            <v>2YD TEMP CONTAINER RENT</v>
          </cell>
          <cell r="S4520">
            <v>0</v>
          </cell>
          <cell r="T4520">
            <v>0</v>
          </cell>
          <cell r="U4520">
            <v>0</v>
          </cell>
          <cell r="V4520">
            <v>0</v>
          </cell>
          <cell r="W4520">
            <v>0</v>
          </cell>
          <cell r="X4520">
            <v>0</v>
          </cell>
          <cell r="Y4520">
            <v>0</v>
          </cell>
          <cell r="Z4520">
            <v>67.39</v>
          </cell>
          <cell r="AA4520">
            <v>0</v>
          </cell>
          <cell r="AB4520">
            <v>0</v>
          </cell>
          <cell r="AC4520">
            <v>0</v>
          </cell>
          <cell r="AD4520">
            <v>0</v>
          </cell>
        </row>
        <row r="4521">
          <cell r="B4521" t="str">
            <v>MASON CO-REGULATEDCOMMERCIAL - REARLOADR2YDRENTTM</v>
          </cell>
          <cell r="J4521" t="str">
            <v>R2YDRENTTM</v>
          </cell>
          <cell r="K4521" t="str">
            <v>2 YD TEMP CONT RENT MONTH</v>
          </cell>
          <cell r="S4521">
            <v>0</v>
          </cell>
          <cell r="T4521">
            <v>0</v>
          </cell>
          <cell r="U4521">
            <v>0</v>
          </cell>
          <cell r="V4521">
            <v>0</v>
          </cell>
          <cell r="W4521">
            <v>0</v>
          </cell>
          <cell r="X4521">
            <v>0</v>
          </cell>
          <cell r="Y4521">
            <v>0</v>
          </cell>
          <cell r="Z4521">
            <v>41.26</v>
          </cell>
          <cell r="AA4521">
            <v>0</v>
          </cell>
          <cell r="AB4521">
            <v>0</v>
          </cell>
          <cell r="AC4521">
            <v>0</v>
          </cell>
          <cell r="AD4521">
            <v>0</v>
          </cell>
        </row>
        <row r="4522">
          <cell r="B4522" t="str">
            <v>MASON CO-REGULATEDCOMMERCIAL - REARLOADR2YDWM</v>
          </cell>
          <cell r="J4522" t="str">
            <v>R2YDWM</v>
          </cell>
          <cell r="K4522" t="str">
            <v>2 YD 1X WEEKLY</v>
          </cell>
          <cell r="S4522">
            <v>0</v>
          </cell>
          <cell r="T4522">
            <v>0</v>
          </cell>
          <cell r="U4522">
            <v>0</v>
          </cell>
          <cell r="V4522">
            <v>0</v>
          </cell>
          <cell r="W4522">
            <v>0</v>
          </cell>
          <cell r="X4522">
            <v>0</v>
          </cell>
          <cell r="Y4522">
            <v>0</v>
          </cell>
          <cell r="Z4522">
            <v>36227.550000000003</v>
          </cell>
          <cell r="AA4522">
            <v>0</v>
          </cell>
          <cell r="AB4522">
            <v>0</v>
          </cell>
          <cell r="AC4522">
            <v>0</v>
          </cell>
          <cell r="AD4522">
            <v>0</v>
          </cell>
        </row>
        <row r="4523">
          <cell r="B4523" t="str">
            <v>MASON CO-REGULATEDCOMMERCIAL - REARLOADUNLOCKREF</v>
          </cell>
          <cell r="J4523" t="str">
            <v>UNLOCKREF</v>
          </cell>
          <cell r="K4523" t="str">
            <v>UNLOCK / UNLATCH REFUSE</v>
          </cell>
          <cell r="S4523">
            <v>0</v>
          </cell>
          <cell r="T4523">
            <v>0</v>
          </cell>
          <cell r="U4523">
            <v>0</v>
          </cell>
          <cell r="V4523">
            <v>0</v>
          </cell>
          <cell r="W4523">
            <v>0</v>
          </cell>
          <cell r="X4523">
            <v>0</v>
          </cell>
          <cell r="Y4523">
            <v>0</v>
          </cell>
          <cell r="Z4523">
            <v>268.18</v>
          </cell>
          <cell r="AA4523">
            <v>0</v>
          </cell>
          <cell r="AB4523">
            <v>0</v>
          </cell>
          <cell r="AC4523">
            <v>0</v>
          </cell>
          <cell r="AD4523">
            <v>0</v>
          </cell>
        </row>
        <row r="4524">
          <cell r="B4524" t="str">
            <v>MASON CO-REGULATEDCOMMERCIAL - REARLOADCDELC</v>
          </cell>
          <cell r="J4524" t="str">
            <v>CDELC</v>
          </cell>
          <cell r="K4524" t="str">
            <v>CONTAINER DELIVERY CHARGE</v>
          </cell>
          <cell r="S4524">
            <v>0</v>
          </cell>
          <cell r="T4524">
            <v>0</v>
          </cell>
          <cell r="U4524">
            <v>0</v>
          </cell>
          <cell r="V4524">
            <v>0</v>
          </cell>
          <cell r="W4524">
            <v>0</v>
          </cell>
          <cell r="X4524">
            <v>0</v>
          </cell>
          <cell r="Y4524">
            <v>0</v>
          </cell>
          <cell r="Z4524">
            <v>351</v>
          </cell>
          <cell r="AA4524">
            <v>0</v>
          </cell>
          <cell r="AB4524">
            <v>0</v>
          </cell>
          <cell r="AC4524">
            <v>0</v>
          </cell>
          <cell r="AD4524">
            <v>0</v>
          </cell>
        </row>
        <row r="4525">
          <cell r="B4525" t="str">
            <v>MASON CO-REGULATEDCOMMERCIAL - REARLOADCEXYD</v>
          </cell>
          <cell r="J4525" t="str">
            <v>CEXYD</v>
          </cell>
          <cell r="K4525" t="str">
            <v>CMML EXTRA YARDAGE</v>
          </cell>
          <cell r="S4525">
            <v>0</v>
          </cell>
          <cell r="T4525">
            <v>0</v>
          </cell>
          <cell r="U4525">
            <v>0</v>
          </cell>
          <cell r="V4525">
            <v>0</v>
          </cell>
          <cell r="W4525">
            <v>0</v>
          </cell>
          <cell r="X4525">
            <v>0</v>
          </cell>
          <cell r="Y4525">
            <v>0</v>
          </cell>
          <cell r="Z4525">
            <v>2179.52</v>
          </cell>
          <cell r="AA4525">
            <v>0</v>
          </cell>
          <cell r="AB4525">
            <v>0</v>
          </cell>
          <cell r="AC4525">
            <v>0</v>
          </cell>
          <cell r="AD4525">
            <v>0</v>
          </cell>
        </row>
        <row r="4526">
          <cell r="B4526" t="str">
            <v>MASON CO-REGULATEDCOMMERCIAL - REARLOADCLSECOL</v>
          </cell>
          <cell r="J4526" t="str">
            <v>CLSECOL</v>
          </cell>
          <cell r="K4526" t="str">
            <v>LOOSE MATERIAL-COLLECTOR</v>
          </cell>
          <cell r="S4526">
            <v>0</v>
          </cell>
          <cell r="T4526">
            <v>0</v>
          </cell>
          <cell r="U4526">
            <v>0</v>
          </cell>
          <cell r="V4526">
            <v>0</v>
          </cell>
          <cell r="W4526">
            <v>0</v>
          </cell>
          <cell r="X4526">
            <v>0</v>
          </cell>
          <cell r="Y4526">
            <v>0</v>
          </cell>
          <cell r="Z4526">
            <v>82.83</v>
          </cell>
          <cell r="AA4526">
            <v>0</v>
          </cell>
          <cell r="AB4526">
            <v>0</v>
          </cell>
          <cell r="AC4526">
            <v>0</v>
          </cell>
          <cell r="AD4526">
            <v>0</v>
          </cell>
        </row>
        <row r="4527">
          <cell r="B4527" t="str">
            <v>MASON CO-REGULATEDCOMMERCIAL - REARLOADCOMCAN</v>
          </cell>
          <cell r="J4527" t="str">
            <v>COMCAN</v>
          </cell>
          <cell r="K4527" t="str">
            <v>COMMERCIAL CAN EXTRA</v>
          </cell>
          <cell r="S4527">
            <v>0</v>
          </cell>
          <cell r="T4527">
            <v>0</v>
          </cell>
          <cell r="U4527">
            <v>0</v>
          </cell>
          <cell r="V4527">
            <v>0</v>
          </cell>
          <cell r="W4527">
            <v>0</v>
          </cell>
          <cell r="X4527">
            <v>0</v>
          </cell>
          <cell r="Y4527">
            <v>0</v>
          </cell>
          <cell r="Z4527">
            <v>1020.24</v>
          </cell>
          <cell r="AA4527">
            <v>0</v>
          </cell>
          <cell r="AB4527">
            <v>0</v>
          </cell>
          <cell r="AC4527">
            <v>0</v>
          </cell>
          <cell r="AD4527">
            <v>0</v>
          </cell>
        </row>
        <row r="4528">
          <cell r="B4528" t="str">
            <v>MASON CO-REGULATEDCOMMERCIAL - REARLOADDAMAGE</v>
          </cell>
          <cell r="J4528" t="str">
            <v>DAMAGE</v>
          </cell>
          <cell r="K4528" t="str">
            <v>CHARGE FOR DAMAGE</v>
          </cell>
          <cell r="S4528">
            <v>0</v>
          </cell>
          <cell r="T4528">
            <v>0</v>
          </cell>
          <cell r="U4528">
            <v>0</v>
          </cell>
          <cell r="V4528">
            <v>0</v>
          </cell>
          <cell r="W4528">
            <v>0</v>
          </cell>
          <cell r="X4528">
            <v>0</v>
          </cell>
          <cell r="Y4528">
            <v>0</v>
          </cell>
          <cell r="Z4528">
            <v>86</v>
          </cell>
          <cell r="AA4528">
            <v>0</v>
          </cell>
          <cell r="AB4528">
            <v>0</v>
          </cell>
          <cell r="AC4528">
            <v>0</v>
          </cell>
          <cell r="AD4528">
            <v>0</v>
          </cell>
        </row>
        <row r="4529">
          <cell r="B4529" t="str">
            <v>MASON CO-REGULATEDCOMMERCIAL - REARLOADR1.5YDPU</v>
          </cell>
          <cell r="J4529" t="str">
            <v>R1.5YDPU</v>
          </cell>
          <cell r="K4529" t="str">
            <v>1.5YD CONTAINER PICKUP</v>
          </cell>
          <cell r="S4529">
            <v>0</v>
          </cell>
          <cell r="T4529">
            <v>0</v>
          </cell>
          <cell r="U4529">
            <v>0</v>
          </cell>
          <cell r="V4529">
            <v>0</v>
          </cell>
          <cell r="W4529">
            <v>0</v>
          </cell>
          <cell r="X4529">
            <v>0</v>
          </cell>
          <cell r="Y4529">
            <v>0</v>
          </cell>
          <cell r="Z4529">
            <v>244.92</v>
          </cell>
          <cell r="AA4529">
            <v>0</v>
          </cell>
          <cell r="AB4529">
            <v>0</v>
          </cell>
          <cell r="AC4529">
            <v>0</v>
          </cell>
          <cell r="AD4529">
            <v>0</v>
          </cell>
        </row>
        <row r="4530">
          <cell r="B4530" t="str">
            <v>MASON CO-REGULATEDCOMMERCIAL - REARLOADR1YDEM</v>
          </cell>
          <cell r="J4530" t="str">
            <v>R1YDEM</v>
          </cell>
          <cell r="K4530" t="str">
            <v>1 YD 1X EOW</v>
          </cell>
          <cell r="S4530">
            <v>0</v>
          </cell>
          <cell r="T4530">
            <v>0</v>
          </cell>
          <cell r="U4530">
            <v>0</v>
          </cell>
          <cell r="V4530">
            <v>0</v>
          </cell>
          <cell r="W4530">
            <v>0</v>
          </cell>
          <cell r="X4530">
            <v>0</v>
          </cell>
          <cell r="Y4530">
            <v>0</v>
          </cell>
          <cell r="Z4530">
            <v>-18.510000000000002</v>
          </cell>
          <cell r="AA4530">
            <v>0</v>
          </cell>
          <cell r="AB4530">
            <v>0</v>
          </cell>
          <cell r="AC4530">
            <v>0</v>
          </cell>
          <cell r="AD4530">
            <v>0</v>
          </cell>
        </row>
        <row r="4531">
          <cell r="B4531" t="str">
            <v>MASON CO-REGULATEDCOMMERCIAL - REARLOADR1YDRENTM</v>
          </cell>
          <cell r="J4531" t="str">
            <v>R1YDRENTM</v>
          </cell>
          <cell r="K4531" t="str">
            <v>1YD CONTAINER RENT-MTHLY</v>
          </cell>
          <cell r="S4531">
            <v>0</v>
          </cell>
          <cell r="T4531">
            <v>0</v>
          </cell>
          <cell r="U4531">
            <v>0</v>
          </cell>
          <cell r="V4531">
            <v>0</v>
          </cell>
          <cell r="W4531">
            <v>0</v>
          </cell>
          <cell r="X4531">
            <v>0</v>
          </cell>
          <cell r="Y4531">
            <v>0</v>
          </cell>
          <cell r="Z4531">
            <v>-4.2</v>
          </cell>
          <cell r="AA4531">
            <v>0</v>
          </cell>
          <cell r="AB4531">
            <v>0</v>
          </cell>
          <cell r="AC4531">
            <v>0</v>
          </cell>
          <cell r="AD4531">
            <v>0</v>
          </cell>
        </row>
        <row r="4532">
          <cell r="B4532" t="str">
            <v>MASON CO-REGULATEDCOMMERCIAL - REARLOADR2YDPU</v>
          </cell>
          <cell r="J4532" t="str">
            <v>R2YDPU</v>
          </cell>
          <cell r="K4532" t="str">
            <v>2YD CONTAINER PICKUP</v>
          </cell>
          <cell r="S4532">
            <v>0</v>
          </cell>
          <cell r="T4532">
            <v>0</v>
          </cell>
          <cell r="U4532">
            <v>0</v>
          </cell>
          <cell r="V4532">
            <v>0</v>
          </cell>
          <cell r="W4532">
            <v>0</v>
          </cell>
          <cell r="X4532">
            <v>0</v>
          </cell>
          <cell r="Y4532">
            <v>0</v>
          </cell>
          <cell r="Z4532">
            <v>647.4</v>
          </cell>
          <cell r="AA4532">
            <v>0</v>
          </cell>
          <cell r="AB4532">
            <v>0</v>
          </cell>
          <cell r="AC4532">
            <v>0</v>
          </cell>
          <cell r="AD4532">
            <v>0</v>
          </cell>
        </row>
        <row r="4533">
          <cell r="B4533" t="str">
            <v>MASON CO-REGULATEDCOMMERCIAL - REARLOADROLLOUTOC</v>
          </cell>
          <cell r="J4533" t="str">
            <v>ROLLOUTOC</v>
          </cell>
          <cell r="K4533" t="str">
            <v>ROLL OUT</v>
          </cell>
          <cell r="S4533">
            <v>0</v>
          </cell>
          <cell r="T4533">
            <v>0</v>
          </cell>
          <cell r="U4533">
            <v>0</v>
          </cell>
          <cell r="V4533">
            <v>0</v>
          </cell>
          <cell r="W4533">
            <v>0</v>
          </cell>
          <cell r="X4533">
            <v>0</v>
          </cell>
          <cell r="Y4533">
            <v>0</v>
          </cell>
          <cell r="Z4533">
            <v>536.4</v>
          </cell>
          <cell r="AA4533">
            <v>0</v>
          </cell>
          <cell r="AB4533">
            <v>0</v>
          </cell>
          <cell r="AC4533">
            <v>0</v>
          </cell>
          <cell r="AD4533">
            <v>0</v>
          </cell>
        </row>
        <row r="4534">
          <cell r="B4534" t="str">
            <v>MASON CO-REGULATEDCOMMERCIAL - REARLOADUNLOCKREF</v>
          </cell>
          <cell r="J4534" t="str">
            <v>UNLOCKREF</v>
          </cell>
          <cell r="K4534" t="str">
            <v>UNLOCK / UNLATCH REFUSE</v>
          </cell>
          <cell r="S4534">
            <v>0</v>
          </cell>
          <cell r="T4534">
            <v>0</v>
          </cell>
          <cell r="U4534">
            <v>0</v>
          </cell>
          <cell r="V4534">
            <v>0</v>
          </cell>
          <cell r="W4534">
            <v>0</v>
          </cell>
          <cell r="X4534">
            <v>0</v>
          </cell>
          <cell r="Y4534">
            <v>0</v>
          </cell>
          <cell r="Z4534">
            <v>30.36</v>
          </cell>
          <cell r="AA4534">
            <v>0</v>
          </cell>
          <cell r="AB4534">
            <v>0</v>
          </cell>
          <cell r="AC4534">
            <v>0</v>
          </cell>
          <cell r="AD4534">
            <v>0</v>
          </cell>
        </row>
        <row r="4535">
          <cell r="B4535" t="str">
            <v>MASON CO-REGULATEDCOMMERCIAL RECYCLEWLKNRE1RECY</v>
          </cell>
          <cell r="J4535" t="str">
            <v>WLKNRE1RECY</v>
          </cell>
          <cell r="K4535" t="str">
            <v>WALK IN 5-25FT EOW-RECYCL</v>
          </cell>
          <cell r="S4535">
            <v>0</v>
          </cell>
          <cell r="T4535">
            <v>0</v>
          </cell>
          <cell r="U4535">
            <v>0</v>
          </cell>
          <cell r="V4535">
            <v>0</v>
          </cell>
          <cell r="W4535">
            <v>0</v>
          </cell>
          <cell r="X4535">
            <v>0</v>
          </cell>
          <cell r="Y4535">
            <v>0</v>
          </cell>
          <cell r="Z4535">
            <v>3.77</v>
          </cell>
          <cell r="AA4535">
            <v>0</v>
          </cell>
          <cell r="AB4535">
            <v>0</v>
          </cell>
          <cell r="AC4535">
            <v>0</v>
          </cell>
          <cell r="AD4535">
            <v>0</v>
          </cell>
        </row>
        <row r="4536">
          <cell r="B4536" t="str">
            <v>MASON CO-REGULATEDCOMMERCIAL RECYCLEWLKNRE1RECY</v>
          </cell>
          <cell r="J4536" t="str">
            <v>WLKNRE1RECY</v>
          </cell>
          <cell r="K4536" t="str">
            <v>WALK IN 5-25FT EOW-RECYCL</v>
          </cell>
          <cell r="S4536">
            <v>0</v>
          </cell>
          <cell r="T4536">
            <v>0</v>
          </cell>
          <cell r="U4536">
            <v>0</v>
          </cell>
          <cell r="V4536">
            <v>0</v>
          </cell>
          <cell r="W4536">
            <v>0</v>
          </cell>
          <cell r="X4536">
            <v>0</v>
          </cell>
          <cell r="Y4536">
            <v>0</v>
          </cell>
          <cell r="Z4536">
            <v>-5.04</v>
          </cell>
          <cell r="AA4536">
            <v>0</v>
          </cell>
          <cell r="AB4536">
            <v>0</v>
          </cell>
          <cell r="AC4536">
            <v>0</v>
          </cell>
          <cell r="AD4536">
            <v>0</v>
          </cell>
        </row>
        <row r="4537">
          <cell r="B4537" t="str">
            <v>MASON CO-REGULATEDCOMMERCIAL RECYCLE96CRCOGW1</v>
          </cell>
          <cell r="J4537" t="str">
            <v>96CRCOGW1</v>
          </cell>
          <cell r="K4537" t="str">
            <v>96 COMMINGLE WG-WEEKLY</v>
          </cell>
          <cell r="S4537">
            <v>0</v>
          </cell>
          <cell r="T4537">
            <v>0</v>
          </cell>
          <cell r="U4537">
            <v>0</v>
          </cell>
          <cell r="V4537">
            <v>0</v>
          </cell>
          <cell r="W4537">
            <v>0</v>
          </cell>
          <cell r="X4537">
            <v>0</v>
          </cell>
          <cell r="Y4537">
            <v>0</v>
          </cell>
          <cell r="Z4537">
            <v>28.23</v>
          </cell>
          <cell r="AA4537">
            <v>0</v>
          </cell>
          <cell r="AB4537">
            <v>0</v>
          </cell>
          <cell r="AC4537">
            <v>0</v>
          </cell>
          <cell r="AD4537">
            <v>0</v>
          </cell>
        </row>
        <row r="4538">
          <cell r="B4538" t="str">
            <v>MASON CO-REGULATEDCOMMERCIAL RECYCLE96CRCONGE1</v>
          </cell>
          <cell r="J4538" t="str">
            <v>96CRCONGE1</v>
          </cell>
          <cell r="K4538" t="str">
            <v>96 COMMINGLE NG-EOW</v>
          </cell>
          <cell r="S4538">
            <v>0</v>
          </cell>
          <cell r="T4538">
            <v>0</v>
          </cell>
          <cell r="U4538">
            <v>0</v>
          </cell>
          <cell r="V4538">
            <v>0</v>
          </cell>
          <cell r="W4538">
            <v>0</v>
          </cell>
          <cell r="X4538">
            <v>0</v>
          </cell>
          <cell r="Y4538">
            <v>0</v>
          </cell>
          <cell r="Z4538">
            <v>64.95</v>
          </cell>
          <cell r="AA4538">
            <v>0</v>
          </cell>
          <cell r="AB4538">
            <v>0</v>
          </cell>
          <cell r="AC4538">
            <v>0</v>
          </cell>
          <cell r="AD4538">
            <v>0</v>
          </cell>
        </row>
        <row r="4539">
          <cell r="B4539" t="str">
            <v>MASON CO-REGULATEDCOMMERCIAL RECYCLE96CRCONGW1</v>
          </cell>
          <cell r="J4539" t="str">
            <v>96CRCONGW1</v>
          </cell>
          <cell r="K4539" t="str">
            <v>96 COMMINGLE NG-WEEKLY</v>
          </cell>
          <cell r="S4539">
            <v>0</v>
          </cell>
          <cell r="T4539">
            <v>0</v>
          </cell>
          <cell r="U4539">
            <v>0</v>
          </cell>
          <cell r="V4539">
            <v>0</v>
          </cell>
          <cell r="W4539">
            <v>0</v>
          </cell>
          <cell r="X4539">
            <v>0</v>
          </cell>
          <cell r="Y4539">
            <v>0</v>
          </cell>
          <cell r="Z4539">
            <v>56.46</v>
          </cell>
          <cell r="AA4539">
            <v>0</v>
          </cell>
          <cell r="AB4539">
            <v>0</v>
          </cell>
          <cell r="AC4539">
            <v>0</v>
          </cell>
          <cell r="AD4539">
            <v>0</v>
          </cell>
        </row>
        <row r="4540">
          <cell r="B4540" t="str">
            <v>MASON CO-REGULATEDCOMMERCIAL RECYCLER2YDOCCW</v>
          </cell>
          <cell r="J4540" t="str">
            <v>R2YDOCCW</v>
          </cell>
          <cell r="K4540" t="str">
            <v>2YD OCC-WEEKLY</v>
          </cell>
          <cell r="S4540">
            <v>0</v>
          </cell>
          <cell r="T4540">
            <v>0</v>
          </cell>
          <cell r="U4540">
            <v>0</v>
          </cell>
          <cell r="V4540">
            <v>0</v>
          </cell>
          <cell r="W4540">
            <v>0</v>
          </cell>
          <cell r="X4540">
            <v>0</v>
          </cell>
          <cell r="Y4540">
            <v>0</v>
          </cell>
          <cell r="Z4540">
            <v>67.97</v>
          </cell>
          <cell r="AA4540">
            <v>0</v>
          </cell>
          <cell r="AB4540">
            <v>0</v>
          </cell>
          <cell r="AC4540">
            <v>0</v>
          </cell>
          <cell r="AD4540">
            <v>0</v>
          </cell>
        </row>
        <row r="4541">
          <cell r="B4541" t="str">
            <v>MASON CO-REGULATEDCOMMERCIAL RECYCLERECYCLERMA</v>
          </cell>
          <cell r="J4541" t="str">
            <v>RECYCLERMA</v>
          </cell>
          <cell r="K4541" t="str">
            <v>VALUE OF RECYCLEABLES</v>
          </cell>
          <cell r="S4541">
            <v>0</v>
          </cell>
          <cell r="T4541">
            <v>0</v>
          </cell>
          <cell r="U4541">
            <v>0</v>
          </cell>
          <cell r="V4541">
            <v>0</v>
          </cell>
          <cell r="W4541">
            <v>0</v>
          </cell>
          <cell r="X4541">
            <v>0</v>
          </cell>
          <cell r="Y4541">
            <v>0</v>
          </cell>
          <cell r="Z4541">
            <v>-1029.68</v>
          </cell>
          <cell r="AA4541">
            <v>0</v>
          </cell>
          <cell r="AB4541">
            <v>0</v>
          </cell>
          <cell r="AC4541">
            <v>0</v>
          </cell>
          <cell r="AD4541">
            <v>0</v>
          </cell>
        </row>
        <row r="4542">
          <cell r="B4542" t="str">
            <v>MASON CO-REGULATEDCOMMERCIAL RECYCLERECYCRMA</v>
          </cell>
          <cell r="J4542" t="str">
            <v>RECYCRMA</v>
          </cell>
          <cell r="K4542" t="str">
            <v>RECYCLE MONTHLY ARREARS</v>
          </cell>
          <cell r="S4542">
            <v>0</v>
          </cell>
          <cell r="T4542">
            <v>0</v>
          </cell>
          <cell r="U4542">
            <v>0</v>
          </cell>
          <cell r="V4542">
            <v>0</v>
          </cell>
          <cell r="W4542">
            <v>0</v>
          </cell>
          <cell r="X4542">
            <v>0</v>
          </cell>
          <cell r="Y4542">
            <v>0</v>
          </cell>
          <cell r="Z4542">
            <v>4904.84</v>
          </cell>
          <cell r="AA4542">
            <v>0</v>
          </cell>
          <cell r="AB4542">
            <v>0</v>
          </cell>
          <cell r="AC4542">
            <v>0</v>
          </cell>
          <cell r="AD4542">
            <v>0</v>
          </cell>
        </row>
        <row r="4543">
          <cell r="B4543" t="str">
            <v>MASON CO-REGULATEDCOMMERCIAL RECYCLERECYRNBMA</v>
          </cell>
          <cell r="J4543" t="str">
            <v>RECYRNBMA</v>
          </cell>
          <cell r="K4543" t="str">
            <v>RECYCLE NO BIN MONTHLY AR</v>
          </cell>
          <cell r="S4543">
            <v>0</v>
          </cell>
          <cell r="T4543">
            <v>0</v>
          </cell>
          <cell r="U4543">
            <v>0</v>
          </cell>
          <cell r="V4543">
            <v>0</v>
          </cell>
          <cell r="W4543">
            <v>0</v>
          </cell>
          <cell r="X4543">
            <v>0</v>
          </cell>
          <cell r="Y4543">
            <v>0</v>
          </cell>
          <cell r="Z4543">
            <v>9.16</v>
          </cell>
          <cell r="AA4543">
            <v>0</v>
          </cell>
          <cell r="AB4543">
            <v>0</v>
          </cell>
          <cell r="AC4543">
            <v>0</v>
          </cell>
          <cell r="AD4543">
            <v>0</v>
          </cell>
        </row>
        <row r="4544">
          <cell r="B4544" t="str">
            <v>MASON CO-REGULATEDCOMMERCIAL RECYCLEDEL-REC</v>
          </cell>
          <cell r="J4544" t="str">
            <v>DEL-REC</v>
          </cell>
          <cell r="K4544" t="str">
            <v>DELIVER RECYCLE BIN</v>
          </cell>
          <cell r="S4544">
            <v>0</v>
          </cell>
          <cell r="T4544">
            <v>0</v>
          </cell>
          <cell r="U4544">
            <v>0</v>
          </cell>
          <cell r="V4544">
            <v>0</v>
          </cell>
          <cell r="W4544">
            <v>0</v>
          </cell>
          <cell r="X4544">
            <v>0</v>
          </cell>
          <cell r="Y4544">
            <v>0</v>
          </cell>
          <cell r="Z4544">
            <v>10</v>
          </cell>
          <cell r="AA4544">
            <v>0</v>
          </cell>
          <cell r="AB4544">
            <v>0</v>
          </cell>
          <cell r="AC4544">
            <v>0</v>
          </cell>
          <cell r="AD4544">
            <v>0</v>
          </cell>
        </row>
        <row r="4545">
          <cell r="B4545" t="str">
            <v>MASON CO-REGULATEDCOMMERCIAL RECYCLEWLKNRE1RECY</v>
          </cell>
          <cell r="J4545" t="str">
            <v>WLKNRE1RECY</v>
          </cell>
          <cell r="K4545" t="str">
            <v>WALK IN 5-25FT EOW-RECYCL</v>
          </cell>
          <cell r="S4545">
            <v>0</v>
          </cell>
          <cell r="T4545">
            <v>0</v>
          </cell>
          <cell r="U4545">
            <v>0</v>
          </cell>
          <cell r="V4545">
            <v>0</v>
          </cell>
          <cell r="W4545">
            <v>0</v>
          </cell>
          <cell r="X4545">
            <v>0</v>
          </cell>
          <cell r="Y4545">
            <v>0</v>
          </cell>
          <cell r="Z4545">
            <v>-0.63</v>
          </cell>
          <cell r="AA4545">
            <v>0</v>
          </cell>
          <cell r="AB4545">
            <v>0</v>
          </cell>
          <cell r="AC4545">
            <v>0</v>
          </cell>
          <cell r="AD4545">
            <v>0</v>
          </cell>
        </row>
        <row r="4546">
          <cell r="B4546" t="str">
            <v>MASON CO-REGULATEDPAYMENTSCC-KOL</v>
          </cell>
          <cell r="J4546" t="str">
            <v>CC-KOL</v>
          </cell>
          <cell r="K4546" t="str">
            <v>ONLINE PAYMENT-CC</v>
          </cell>
          <cell r="S4546">
            <v>0</v>
          </cell>
          <cell r="T4546">
            <v>0</v>
          </cell>
          <cell r="U4546">
            <v>0</v>
          </cell>
          <cell r="V4546">
            <v>0</v>
          </cell>
          <cell r="W4546">
            <v>0</v>
          </cell>
          <cell r="X4546">
            <v>0</v>
          </cell>
          <cell r="Y4546">
            <v>0</v>
          </cell>
          <cell r="Z4546">
            <v>-150301.82</v>
          </cell>
          <cell r="AA4546">
            <v>0</v>
          </cell>
          <cell r="AB4546">
            <v>0</v>
          </cell>
          <cell r="AC4546">
            <v>0</v>
          </cell>
          <cell r="AD4546">
            <v>0</v>
          </cell>
        </row>
        <row r="4547">
          <cell r="B4547" t="str">
            <v>MASON CO-REGULATEDPAYMENTSCCREF-KOL</v>
          </cell>
          <cell r="J4547" t="str">
            <v>CCREF-KOL</v>
          </cell>
          <cell r="K4547" t="str">
            <v>CREDIT CARD REFUND</v>
          </cell>
          <cell r="S4547">
            <v>0</v>
          </cell>
          <cell r="T4547">
            <v>0</v>
          </cell>
          <cell r="U4547">
            <v>0</v>
          </cell>
          <cell r="V4547">
            <v>0</v>
          </cell>
          <cell r="W4547">
            <v>0</v>
          </cell>
          <cell r="X4547">
            <v>0</v>
          </cell>
          <cell r="Y4547">
            <v>0</v>
          </cell>
          <cell r="Z4547">
            <v>244.74</v>
          </cell>
          <cell r="AA4547">
            <v>0</v>
          </cell>
          <cell r="AB4547">
            <v>0</v>
          </cell>
          <cell r="AC4547">
            <v>0</v>
          </cell>
          <cell r="AD4547">
            <v>0</v>
          </cell>
        </row>
        <row r="4548">
          <cell r="B4548" t="str">
            <v>MASON CO-REGULATEDPAYMENTSPAY</v>
          </cell>
          <cell r="J4548" t="str">
            <v>PAY</v>
          </cell>
          <cell r="K4548" t="str">
            <v>PAYMENT-THANK YOU!</v>
          </cell>
          <cell r="S4548">
            <v>0</v>
          </cell>
          <cell r="T4548">
            <v>0</v>
          </cell>
          <cell r="U4548">
            <v>0</v>
          </cell>
          <cell r="V4548">
            <v>0</v>
          </cell>
          <cell r="W4548">
            <v>0</v>
          </cell>
          <cell r="X4548">
            <v>0</v>
          </cell>
          <cell r="Y4548">
            <v>0</v>
          </cell>
          <cell r="Z4548">
            <v>-17339.78</v>
          </cell>
          <cell r="AA4548">
            <v>0</v>
          </cell>
          <cell r="AB4548">
            <v>0</v>
          </cell>
          <cell r="AC4548">
            <v>0</v>
          </cell>
          <cell r="AD4548">
            <v>0</v>
          </cell>
        </row>
        <row r="4549">
          <cell r="B4549" t="str">
            <v>MASON CO-REGULATEDPAYMENTSPAY-CFREE</v>
          </cell>
          <cell r="J4549" t="str">
            <v>PAY-CFREE</v>
          </cell>
          <cell r="K4549" t="str">
            <v>PAYMENT-THANK YOU</v>
          </cell>
          <cell r="S4549">
            <v>0</v>
          </cell>
          <cell r="T4549">
            <v>0</v>
          </cell>
          <cell r="U4549">
            <v>0</v>
          </cell>
          <cell r="V4549">
            <v>0</v>
          </cell>
          <cell r="W4549">
            <v>0</v>
          </cell>
          <cell r="X4549">
            <v>0</v>
          </cell>
          <cell r="Y4549">
            <v>0</v>
          </cell>
          <cell r="Z4549">
            <v>-65688.37</v>
          </cell>
          <cell r="AA4549">
            <v>0</v>
          </cell>
          <cell r="AB4549">
            <v>0</v>
          </cell>
          <cell r="AC4549">
            <v>0</v>
          </cell>
          <cell r="AD4549">
            <v>0</v>
          </cell>
        </row>
        <row r="4550">
          <cell r="B4550" t="str">
            <v>MASON CO-REGULATEDPAYMENTSPAY-KOL</v>
          </cell>
          <cell r="J4550" t="str">
            <v>PAY-KOL</v>
          </cell>
          <cell r="K4550" t="str">
            <v>PAYMENT-THANK YOU - OL</v>
          </cell>
          <cell r="S4550">
            <v>0</v>
          </cell>
          <cell r="T4550">
            <v>0</v>
          </cell>
          <cell r="U4550">
            <v>0</v>
          </cell>
          <cell r="V4550">
            <v>0</v>
          </cell>
          <cell r="W4550">
            <v>0</v>
          </cell>
          <cell r="X4550">
            <v>0</v>
          </cell>
          <cell r="Y4550">
            <v>0</v>
          </cell>
          <cell r="Z4550">
            <v>-54893.5</v>
          </cell>
          <cell r="AA4550">
            <v>0</v>
          </cell>
          <cell r="AB4550">
            <v>0</v>
          </cell>
          <cell r="AC4550">
            <v>0</v>
          </cell>
          <cell r="AD4550">
            <v>0</v>
          </cell>
        </row>
        <row r="4551">
          <cell r="B4551" t="str">
            <v>MASON CO-REGULATEDPAYMENTSPAY-ORCC</v>
          </cell>
          <cell r="J4551" t="str">
            <v>PAY-ORCC</v>
          </cell>
          <cell r="K4551" t="str">
            <v>ORCC PAYMENT</v>
          </cell>
          <cell r="S4551">
            <v>0</v>
          </cell>
          <cell r="T4551">
            <v>0</v>
          </cell>
          <cell r="U4551">
            <v>0</v>
          </cell>
          <cell r="V4551">
            <v>0</v>
          </cell>
          <cell r="W4551">
            <v>0</v>
          </cell>
          <cell r="X4551">
            <v>0</v>
          </cell>
          <cell r="Y4551">
            <v>0</v>
          </cell>
          <cell r="Z4551">
            <v>-1595.03</v>
          </cell>
          <cell r="AA4551">
            <v>0</v>
          </cell>
          <cell r="AB4551">
            <v>0</v>
          </cell>
          <cell r="AC4551">
            <v>0</v>
          </cell>
          <cell r="AD4551">
            <v>0</v>
          </cell>
        </row>
        <row r="4552">
          <cell r="B4552" t="str">
            <v>MASON CO-REGULATEDPAYMENTSPAY-RPPS</v>
          </cell>
          <cell r="J4552" t="str">
            <v>PAY-RPPS</v>
          </cell>
          <cell r="K4552" t="str">
            <v>RPSS PAYMENT</v>
          </cell>
          <cell r="S4552">
            <v>0</v>
          </cell>
          <cell r="T4552">
            <v>0</v>
          </cell>
          <cell r="U4552">
            <v>0</v>
          </cell>
          <cell r="V4552">
            <v>0</v>
          </cell>
          <cell r="W4552">
            <v>0</v>
          </cell>
          <cell r="X4552">
            <v>0</v>
          </cell>
          <cell r="Y4552">
            <v>0</v>
          </cell>
          <cell r="Z4552">
            <v>-9555.7800000000007</v>
          </cell>
          <cell r="AA4552">
            <v>0</v>
          </cell>
          <cell r="AB4552">
            <v>0</v>
          </cell>
          <cell r="AC4552">
            <v>0</v>
          </cell>
          <cell r="AD4552">
            <v>0</v>
          </cell>
        </row>
        <row r="4553">
          <cell r="B4553" t="str">
            <v>MASON CO-REGULATEDPAYMENTSPAYL</v>
          </cell>
          <cell r="J4553" t="str">
            <v>PAYL</v>
          </cell>
          <cell r="K4553" t="str">
            <v>PAYMENT-THANK YOU!</v>
          </cell>
          <cell r="S4553">
            <v>0</v>
          </cell>
          <cell r="T4553">
            <v>0</v>
          </cell>
          <cell r="U4553">
            <v>0</v>
          </cell>
          <cell r="V4553">
            <v>0</v>
          </cell>
          <cell r="W4553">
            <v>0</v>
          </cell>
          <cell r="X4553">
            <v>0</v>
          </cell>
          <cell r="Y4553">
            <v>0</v>
          </cell>
          <cell r="Z4553">
            <v>-678.29</v>
          </cell>
          <cell r="AA4553">
            <v>0</v>
          </cell>
          <cell r="AB4553">
            <v>0</v>
          </cell>
          <cell r="AC4553">
            <v>0</v>
          </cell>
          <cell r="AD4553">
            <v>0</v>
          </cell>
        </row>
        <row r="4554">
          <cell r="B4554" t="str">
            <v>MASON CO-REGULATEDPAYMENTSPAYMET</v>
          </cell>
          <cell r="J4554" t="str">
            <v>PAYMET</v>
          </cell>
          <cell r="K4554" t="str">
            <v>METAVANTE ONLINE PAYMENT</v>
          </cell>
          <cell r="S4554">
            <v>0</v>
          </cell>
          <cell r="T4554">
            <v>0</v>
          </cell>
          <cell r="U4554">
            <v>0</v>
          </cell>
          <cell r="V4554">
            <v>0</v>
          </cell>
          <cell r="W4554">
            <v>0</v>
          </cell>
          <cell r="X4554">
            <v>0</v>
          </cell>
          <cell r="Y4554">
            <v>0</v>
          </cell>
          <cell r="Z4554">
            <v>-9860.76</v>
          </cell>
          <cell r="AA4554">
            <v>0</v>
          </cell>
          <cell r="AB4554">
            <v>0</v>
          </cell>
          <cell r="AC4554">
            <v>0</v>
          </cell>
          <cell r="AD4554">
            <v>0</v>
          </cell>
        </row>
        <row r="4555">
          <cell r="B4555" t="str">
            <v>MASON CO-REGULATEDPAYMENTSPAYUSBL</v>
          </cell>
          <cell r="J4555" t="str">
            <v>PAYUSBL</v>
          </cell>
          <cell r="K4555" t="str">
            <v>PAYMENT THANK YOU</v>
          </cell>
          <cell r="S4555">
            <v>0</v>
          </cell>
          <cell r="T4555">
            <v>0</v>
          </cell>
          <cell r="U4555">
            <v>0</v>
          </cell>
          <cell r="V4555">
            <v>0</v>
          </cell>
          <cell r="W4555">
            <v>0</v>
          </cell>
          <cell r="X4555">
            <v>0</v>
          </cell>
          <cell r="Y4555">
            <v>0</v>
          </cell>
          <cell r="Z4555">
            <v>-114771.23</v>
          </cell>
          <cell r="AA4555">
            <v>0</v>
          </cell>
          <cell r="AB4555">
            <v>0</v>
          </cell>
          <cell r="AC4555">
            <v>0</v>
          </cell>
          <cell r="AD4555">
            <v>0</v>
          </cell>
        </row>
        <row r="4556">
          <cell r="B4556" t="str">
            <v>MASON CO-REGULATEDPAYMENTSRET-KOL</v>
          </cell>
          <cell r="J4556" t="str">
            <v>RET-KOL</v>
          </cell>
          <cell r="K4556" t="str">
            <v>ONLINE PAYMENT RETURN</v>
          </cell>
          <cell r="S4556">
            <v>0</v>
          </cell>
          <cell r="T4556">
            <v>0</v>
          </cell>
          <cell r="U4556">
            <v>0</v>
          </cell>
          <cell r="V4556">
            <v>0</v>
          </cell>
          <cell r="W4556">
            <v>0</v>
          </cell>
          <cell r="X4556">
            <v>0</v>
          </cell>
          <cell r="Y4556">
            <v>0</v>
          </cell>
          <cell r="Z4556">
            <v>1056.8499999999999</v>
          </cell>
          <cell r="AA4556">
            <v>0</v>
          </cell>
          <cell r="AB4556">
            <v>0</v>
          </cell>
          <cell r="AC4556">
            <v>0</v>
          </cell>
          <cell r="AD4556">
            <v>0</v>
          </cell>
        </row>
        <row r="4557">
          <cell r="B4557" t="str">
            <v>MASON CO-REGULATEDPAYMENTSCC-KOL</v>
          </cell>
          <cell r="J4557" t="str">
            <v>CC-KOL</v>
          </cell>
          <cell r="K4557" t="str">
            <v>ONLINE PAYMENT-CC</v>
          </cell>
          <cell r="S4557">
            <v>0</v>
          </cell>
          <cell r="T4557">
            <v>0</v>
          </cell>
          <cell r="U4557">
            <v>0</v>
          </cell>
          <cell r="V4557">
            <v>0</v>
          </cell>
          <cell r="W4557">
            <v>0</v>
          </cell>
          <cell r="X4557">
            <v>0</v>
          </cell>
          <cell r="Y4557">
            <v>0</v>
          </cell>
          <cell r="Z4557">
            <v>-54545.01</v>
          </cell>
          <cell r="AA4557">
            <v>0</v>
          </cell>
          <cell r="AB4557">
            <v>0</v>
          </cell>
          <cell r="AC4557">
            <v>0</v>
          </cell>
          <cell r="AD4557">
            <v>0</v>
          </cell>
        </row>
        <row r="4558">
          <cell r="B4558" t="str">
            <v>MASON CO-REGULATEDPAYMENTSCCREF-KOL</v>
          </cell>
          <cell r="J4558" t="str">
            <v>CCREF-KOL</v>
          </cell>
          <cell r="K4558" t="str">
            <v>CREDIT CARD REFUND</v>
          </cell>
          <cell r="S4558">
            <v>0</v>
          </cell>
          <cell r="T4558">
            <v>0</v>
          </cell>
          <cell r="U4558">
            <v>0</v>
          </cell>
          <cell r="V4558">
            <v>0</v>
          </cell>
          <cell r="W4558">
            <v>0</v>
          </cell>
          <cell r="X4558">
            <v>0</v>
          </cell>
          <cell r="Y4558">
            <v>0</v>
          </cell>
          <cell r="Z4558">
            <v>5323.67</v>
          </cell>
          <cell r="AA4558">
            <v>0</v>
          </cell>
          <cell r="AB4558">
            <v>0</v>
          </cell>
          <cell r="AC4558">
            <v>0</v>
          </cell>
          <cell r="AD4558">
            <v>0</v>
          </cell>
        </row>
        <row r="4559">
          <cell r="B4559" t="str">
            <v>MASON CO-REGULATEDPAYMENTSPAY</v>
          </cell>
          <cell r="J4559" t="str">
            <v>PAY</v>
          </cell>
          <cell r="K4559" t="str">
            <v>PAYMENT-THANK YOU!</v>
          </cell>
          <cell r="S4559">
            <v>0</v>
          </cell>
          <cell r="T4559">
            <v>0</v>
          </cell>
          <cell r="U4559">
            <v>0</v>
          </cell>
          <cell r="V4559">
            <v>0</v>
          </cell>
          <cell r="W4559">
            <v>0</v>
          </cell>
          <cell r="X4559">
            <v>0</v>
          </cell>
          <cell r="Y4559">
            <v>0</v>
          </cell>
          <cell r="Z4559">
            <v>-25195.52</v>
          </cell>
          <cell r="AA4559">
            <v>0</v>
          </cell>
          <cell r="AB4559">
            <v>0</v>
          </cell>
          <cell r="AC4559">
            <v>0</v>
          </cell>
          <cell r="AD4559">
            <v>0</v>
          </cell>
        </row>
        <row r="4560">
          <cell r="B4560" t="str">
            <v>MASON CO-REGULATEDPAYMENTSPAY EFT</v>
          </cell>
          <cell r="J4560" t="str">
            <v>PAY EFT</v>
          </cell>
          <cell r="K4560" t="str">
            <v>ELECTRONIC PAYMENT</v>
          </cell>
          <cell r="S4560">
            <v>0</v>
          </cell>
          <cell r="T4560">
            <v>0</v>
          </cell>
          <cell r="U4560">
            <v>0</v>
          </cell>
          <cell r="V4560">
            <v>0</v>
          </cell>
          <cell r="W4560">
            <v>0</v>
          </cell>
          <cell r="X4560">
            <v>0</v>
          </cell>
          <cell r="Y4560">
            <v>0</v>
          </cell>
          <cell r="Z4560">
            <v>-2938.09</v>
          </cell>
          <cell r="AA4560">
            <v>0</v>
          </cell>
          <cell r="AB4560">
            <v>0</v>
          </cell>
          <cell r="AC4560">
            <v>0</v>
          </cell>
          <cell r="AD4560">
            <v>0</v>
          </cell>
        </row>
        <row r="4561">
          <cell r="B4561" t="str">
            <v>MASON CO-REGULATEDPAYMENTSPAY-CFREE</v>
          </cell>
          <cell r="J4561" t="str">
            <v>PAY-CFREE</v>
          </cell>
          <cell r="K4561" t="str">
            <v>PAYMENT-THANK YOU</v>
          </cell>
          <cell r="S4561">
            <v>0</v>
          </cell>
          <cell r="T4561">
            <v>0</v>
          </cell>
          <cell r="U4561">
            <v>0</v>
          </cell>
          <cell r="V4561">
            <v>0</v>
          </cell>
          <cell r="W4561">
            <v>0</v>
          </cell>
          <cell r="X4561">
            <v>0</v>
          </cell>
          <cell r="Y4561">
            <v>0</v>
          </cell>
          <cell r="Z4561">
            <v>-4682.04</v>
          </cell>
          <cell r="AA4561">
            <v>0</v>
          </cell>
          <cell r="AB4561">
            <v>0</v>
          </cell>
          <cell r="AC4561">
            <v>0</v>
          </cell>
          <cell r="AD4561">
            <v>0</v>
          </cell>
        </row>
        <row r="4562">
          <cell r="B4562" t="str">
            <v>MASON CO-REGULATEDPAYMENTSPAY-KOL</v>
          </cell>
          <cell r="J4562" t="str">
            <v>PAY-KOL</v>
          </cell>
          <cell r="K4562" t="str">
            <v>PAYMENT-THANK YOU - OL</v>
          </cell>
          <cell r="S4562">
            <v>0</v>
          </cell>
          <cell r="T4562">
            <v>0</v>
          </cell>
          <cell r="U4562">
            <v>0</v>
          </cell>
          <cell r="V4562">
            <v>0</v>
          </cell>
          <cell r="W4562">
            <v>0</v>
          </cell>
          <cell r="X4562">
            <v>0</v>
          </cell>
          <cell r="Y4562">
            <v>0</v>
          </cell>
          <cell r="Z4562">
            <v>-13597.21</v>
          </cell>
          <cell r="AA4562">
            <v>0</v>
          </cell>
          <cell r="AB4562">
            <v>0</v>
          </cell>
          <cell r="AC4562">
            <v>0</v>
          </cell>
          <cell r="AD4562">
            <v>0</v>
          </cell>
        </row>
        <row r="4563">
          <cell r="B4563" t="str">
            <v>MASON CO-REGULATEDPAYMENTSPAY-ORCC</v>
          </cell>
          <cell r="J4563" t="str">
            <v>PAY-ORCC</v>
          </cell>
          <cell r="K4563" t="str">
            <v>ORCC PAYMENT</v>
          </cell>
          <cell r="S4563">
            <v>0</v>
          </cell>
          <cell r="T4563">
            <v>0</v>
          </cell>
          <cell r="U4563">
            <v>0</v>
          </cell>
          <cell r="V4563">
            <v>0</v>
          </cell>
          <cell r="W4563">
            <v>0</v>
          </cell>
          <cell r="X4563">
            <v>0</v>
          </cell>
          <cell r="Y4563">
            <v>0</v>
          </cell>
          <cell r="Z4563">
            <v>-210.25</v>
          </cell>
          <cell r="AA4563">
            <v>0</v>
          </cell>
          <cell r="AB4563">
            <v>0</v>
          </cell>
          <cell r="AC4563">
            <v>0</v>
          </cell>
          <cell r="AD4563">
            <v>0</v>
          </cell>
        </row>
        <row r="4564">
          <cell r="B4564" t="str">
            <v>MASON CO-REGULATEDPAYMENTSPAY-RPPS</v>
          </cell>
          <cell r="J4564" t="str">
            <v>PAY-RPPS</v>
          </cell>
          <cell r="K4564" t="str">
            <v>RPSS PAYMENT</v>
          </cell>
          <cell r="S4564">
            <v>0</v>
          </cell>
          <cell r="T4564">
            <v>0</v>
          </cell>
          <cell r="U4564">
            <v>0</v>
          </cell>
          <cell r="V4564">
            <v>0</v>
          </cell>
          <cell r="W4564">
            <v>0</v>
          </cell>
          <cell r="X4564">
            <v>0</v>
          </cell>
          <cell r="Y4564">
            <v>0</v>
          </cell>
          <cell r="Z4564">
            <v>-874.16</v>
          </cell>
          <cell r="AA4564">
            <v>0</v>
          </cell>
          <cell r="AB4564">
            <v>0</v>
          </cell>
          <cell r="AC4564">
            <v>0</v>
          </cell>
          <cell r="AD4564">
            <v>0</v>
          </cell>
        </row>
        <row r="4565">
          <cell r="B4565" t="str">
            <v>MASON CO-REGULATEDPAYMENTSPAYL</v>
          </cell>
          <cell r="J4565" t="str">
            <v>PAYL</v>
          </cell>
          <cell r="K4565" t="str">
            <v>PAYMENT-THANK YOU!</v>
          </cell>
          <cell r="S4565">
            <v>0</v>
          </cell>
          <cell r="T4565">
            <v>0</v>
          </cell>
          <cell r="U4565">
            <v>0</v>
          </cell>
          <cell r="V4565">
            <v>0</v>
          </cell>
          <cell r="W4565">
            <v>0</v>
          </cell>
          <cell r="X4565">
            <v>0</v>
          </cell>
          <cell r="Y4565">
            <v>0</v>
          </cell>
          <cell r="Z4565">
            <v>-4308.41</v>
          </cell>
          <cell r="AA4565">
            <v>0</v>
          </cell>
          <cell r="AB4565">
            <v>0</v>
          </cell>
          <cell r="AC4565">
            <v>0</v>
          </cell>
          <cell r="AD4565">
            <v>0</v>
          </cell>
        </row>
        <row r="4566">
          <cell r="B4566" t="str">
            <v>MASON CO-REGULATEDPAYMENTSPAYMET</v>
          </cell>
          <cell r="J4566" t="str">
            <v>PAYMET</v>
          </cell>
          <cell r="K4566" t="str">
            <v>METAVANTE ONLINE PAYMENT</v>
          </cell>
          <cell r="S4566">
            <v>0</v>
          </cell>
          <cell r="T4566">
            <v>0</v>
          </cell>
          <cell r="U4566">
            <v>0</v>
          </cell>
          <cell r="V4566">
            <v>0</v>
          </cell>
          <cell r="W4566">
            <v>0</v>
          </cell>
          <cell r="X4566">
            <v>0</v>
          </cell>
          <cell r="Y4566">
            <v>0</v>
          </cell>
          <cell r="Z4566">
            <v>-829.68</v>
          </cell>
          <cell r="AA4566">
            <v>0</v>
          </cell>
          <cell r="AB4566">
            <v>0</v>
          </cell>
          <cell r="AC4566">
            <v>0</v>
          </cell>
          <cell r="AD4566">
            <v>0</v>
          </cell>
        </row>
        <row r="4567">
          <cell r="B4567" t="str">
            <v>MASON CO-REGULATEDPAYMENTSPAYUSBL</v>
          </cell>
          <cell r="J4567" t="str">
            <v>PAYUSBL</v>
          </cell>
          <cell r="K4567" t="str">
            <v>PAYMENT THANK YOU</v>
          </cell>
          <cell r="S4567">
            <v>0</v>
          </cell>
          <cell r="T4567">
            <v>0</v>
          </cell>
          <cell r="U4567">
            <v>0</v>
          </cell>
          <cell r="V4567">
            <v>0</v>
          </cell>
          <cell r="W4567">
            <v>0</v>
          </cell>
          <cell r="X4567">
            <v>0</v>
          </cell>
          <cell r="Y4567">
            <v>0</v>
          </cell>
          <cell r="Z4567">
            <v>-31092.84</v>
          </cell>
          <cell r="AA4567">
            <v>0</v>
          </cell>
          <cell r="AB4567">
            <v>0</v>
          </cell>
          <cell r="AC4567">
            <v>0</v>
          </cell>
          <cell r="AD4567">
            <v>0</v>
          </cell>
        </row>
        <row r="4568">
          <cell r="B4568" t="str">
            <v>MASON CO-REGULATEDPAYMENTSRET-KOL</v>
          </cell>
          <cell r="J4568" t="str">
            <v>RET-KOL</v>
          </cell>
          <cell r="K4568" t="str">
            <v>ONLINE PAYMENT RETURN</v>
          </cell>
          <cell r="S4568">
            <v>0</v>
          </cell>
          <cell r="T4568">
            <v>0</v>
          </cell>
          <cell r="U4568">
            <v>0</v>
          </cell>
          <cell r="V4568">
            <v>0</v>
          </cell>
          <cell r="W4568">
            <v>0</v>
          </cell>
          <cell r="X4568">
            <v>0</v>
          </cell>
          <cell r="Y4568">
            <v>0</v>
          </cell>
          <cell r="Z4568">
            <v>6.63</v>
          </cell>
          <cell r="AA4568">
            <v>0</v>
          </cell>
          <cell r="AB4568">
            <v>0</v>
          </cell>
          <cell r="AC4568">
            <v>0</v>
          </cell>
          <cell r="AD4568">
            <v>0</v>
          </cell>
        </row>
        <row r="4569">
          <cell r="B4569" t="str">
            <v>MASON CO-REGULATEDRESIDENTIAL48RE1</v>
          </cell>
          <cell r="J4569" t="str">
            <v>48RE1</v>
          </cell>
          <cell r="K4569" t="str">
            <v>1-48 GAL EOW</v>
          </cell>
          <cell r="S4569">
            <v>0</v>
          </cell>
          <cell r="T4569">
            <v>0</v>
          </cell>
          <cell r="U4569">
            <v>0</v>
          </cell>
          <cell r="V4569">
            <v>0</v>
          </cell>
          <cell r="W4569">
            <v>0</v>
          </cell>
          <cell r="X4569">
            <v>0</v>
          </cell>
          <cell r="Y4569">
            <v>0</v>
          </cell>
          <cell r="Z4569">
            <v>11.38</v>
          </cell>
          <cell r="AA4569">
            <v>0</v>
          </cell>
          <cell r="AB4569">
            <v>0</v>
          </cell>
          <cell r="AC4569">
            <v>0</v>
          </cell>
          <cell r="AD4569">
            <v>0</v>
          </cell>
        </row>
        <row r="4570">
          <cell r="B4570" t="str">
            <v>MASON CO-REGULATEDRESIDENTIALRECYCLECR</v>
          </cell>
          <cell r="J4570" t="str">
            <v>RECYCLECR</v>
          </cell>
          <cell r="K4570" t="str">
            <v>VALUE OF RECYCLABLES</v>
          </cell>
          <cell r="S4570">
            <v>0</v>
          </cell>
          <cell r="T4570">
            <v>0</v>
          </cell>
          <cell r="U4570">
            <v>0</v>
          </cell>
          <cell r="V4570">
            <v>0</v>
          </cell>
          <cell r="W4570">
            <v>0</v>
          </cell>
          <cell r="X4570">
            <v>0</v>
          </cell>
          <cell r="Y4570">
            <v>0</v>
          </cell>
          <cell r="Z4570">
            <v>-1.93</v>
          </cell>
          <cell r="AA4570">
            <v>0</v>
          </cell>
          <cell r="AB4570">
            <v>0</v>
          </cell>
          <cell r="AC4570">
            <v>0</v>
          </cell>
          <cell r="AD4570">
            <v>0</v>
          </cell>
        </row>
        <row r="4571">
          <cell r="B4571" t="str">
            <v>MASON CO-REGULATEDRESIDENTIALRECYR</v>
          </cell>
          <cell r="J4571" t="str">
            <v>RECYR</v>
          </cell>
          <cell r="K4571" t="str">
            <v>RESIDENTIAL RECYCLE</v>
          </cell>
          <cell r="S4571">
            <v>0</v>
          </cell>
          <cell r="T4571">
            <v>0</v>
          </cell>
          <cell r="U4571">
            <v>0</v>
          </cell>
          <cell r="V4571">
            <v>0</v>
          </cell>
          <cell r="W4571">
            <v>0</v>
          </cell>
          <cell r="X4571">
            <v>0</v>
          </cell>
          <cell r="Y4571">
            <v>0</v>
          </cell>
          <cell r="Z4571">
            <v>9.16</v>
          </cell>
          <cell r="AA4571">
            <v>0</v>
          </cell>
          <cell r="AB4571">
            <v>0</v>
          </cell>
          <cell r="AC4571">
            <v>0</v>
          </cell>
          <cell r="AD4571">
            <v>0</v>
          </cell>
        </row>
        <row r="4572">
          <cell r="B4572" t="str">
            <v>MASON CO-REGULATEDRESIDENTIAL48RM1</v>
          </cell>
          <cell r="J4572" t="str">
            <v>48RM1</v>
          </cell>
          <cell r="K4572" t="str">
            <v>1-48 GAL MONTHLY</v>
          </cell>
          <cell r="S4572">
            <v>0</v>
          </cell>
          <cell r="T4572">
            <v>0</v>
          </cell>
          <cell r="U4572">
            <v>0</v>
          </cell>
          <cell r="V4572">
            <v>0</v>
          </cell>
          <cell r="W4572">
            <v>0</v>
          </cell>
          <cell r="X4572">
            <v>0</v>
          </cell>
          <cell r="Y4572">
            <v>0</v>
          </cell>
          <cell r="Z4572">
            <v>8.02</v>
          </cell>
          <cell r="AA4572">
            <v>0</v>
          </cell>
          <cell r="AB4572">
            <v>0</v>
          </cell>
          <cell r="AC4572">
            <v>0</v>
          </cell>
          <cell r="AD4572">
            <v>0</v>
          </cell>
        </row>
        <row r="4573">
          <cell r="B4573" t="str">
            <v>MASON CO-REGULATEDRESIDENTIALRECYCLECR</v>
          </cell>
          <cell r="J4573" t="str">
            <v>RECYCLECR</v>
          </cell>
          <cell r="K4573" t="str">
            <v>VALUE OF RECYCLABLES</v>
          </cell>
          <cell r="S4573">
            <v>0</v>
          </cell>
          <cell r="T4573">
            <v>0</v>
          </cell>
          <cell r="U4573">
            <v>0</v>
          </cell>
          <cell r="V4573">
            <v>0</v>
          </cell>
          <cell r="W4573">
            <v>0</v>
          </cell>
          <cell r="X4573">
            <v>0</v>
          </cell>
          <cell r="Y4573">
            <v>0</v>
          </cell>
          <cell r="Z4573">
            <v>-0.97</v>
          </cell>
          <cell r="AA4573">
            <v>0</v>
          </cell>
          <cell r="AB4573">
            <v>0</v>
          </cell>
          <cell r="AC4573">
            <v>0</v>
          </cell>
          <cell r="AD4573">
            <v>0</v>
          </cell>
        </row>
        <row r="4574">
          <cell r="B4574" t="str">
            <v>MASON CO-REGULATEDRESIDENTIALRECYR</v>
          </cell>
          <cell r="J4574" t="str">
            <v>RECYR</v>
          </cell>
          <cell r="K4574" t="str">
            <v>RESIDENTIAL RECYCLE</v>
          </cell>
          <cell r="S4574">
            <v>0</v>
          </cell>
          <cell r="T4574">
            <v>0</v>
          </cell>
          <cell r="U4574">
            <v>0</v>
          </cell>
          <cell r="V4574">
            <v>0</v>
          </cell>
          <cell r="W4574">
            <v>0</v>
          </cell>
          <cell r="X4574">
            <v>0</v>
          </cell>
          <cell r="Y4574">
            <v>0</v>
          </cell>
          <cell r="Z4574">
            <v>4.58</v>
          </cell>
          <cell r="AA4574">
            <v>0</v>
          </cell>
          <cell r="AB4574">
            <v>0</v>
          </cell>
          <cell r="AC4574">
            <v>0</v>
          </cell>
          <cell r="AD4574">
            <v>0</v>
          </cell>
        </row>
        <row r="4575">
          <cell r="B4575" t="str">
            <v>MASON CO-REGULATEDRESIDENTIAL35RE1</v>
          </cell>
          <cell r="J4575" t="str">
            <v>35RE1</v>
          </cell>
          <cell r="K4575" t="str">
            <v>1-35 GAL CART EOW SVC</v>
          </cell>
          <cell r="S4575">
            <v>0</v>
          </cell>
          <cell r="T4575">
            <v>0</v>
          </cell>
          <cell r="U4575">
            <v>0</v>
          </cell>
          <cell r="V4575">
            <v>0</v>
          </cell>
          <cell r="W4575">
            <v>0</v>
          </cell>
          <cell r="X4575">
            <v>0</v>
          </cell>
          <cell r="Y4575">
            <v>0</v>
          </cell>
          <cell r="Z4575">
            <v>360.21</v>
          </cell>
          <cell r="AA4575">
            <v>0</v>
          </cell>
          <cell r="AB4575">
            <v>0</v>
          </cell>
          <cell r="AC4575">
            <v>0</v>
          </cell>
          <cell r="AD4575">
            <v>0</v>
          </cell>
        </row>
        <row r="4576">
          <cell r="B4576" t="str">
            <v>MASON CO-REGULATEDRESIDENTIAL35RM1</v>
          </cell>
          <cell r="J4576" t="str">
            <v>35RM1</v>
          </cell>
          <cell r="K4576" t="str">
            <v>1-35 GAL CART MONTHLY SVC</v>
          </cell>
          <cell r="S4576">
            <v>0</v>
          </cell>
          <cell r="T4576">
            <v>0</v>
          </cell>
          <cell r="U4576">
            <v>0</v>
          </cell>
          <cell r="V4576">
            <v>0</v>
          </cell>
          <cell r="W4576">
            <v>0</v>
          </cell>
          <cell r="X4576">
            <v>0</v>
          </cell>
          <cell r="Y4576">
            <v>0</v>
          </cell>
          <cell r="Z4576">
            <v>6.4</v>
          </cell>
          <cell r="AA4576">
            <v>0</v>
          </cell>
          <cell r="AB4576">
            <v>0</v>
          </cell>
          <cell r="AC4576">
            <v>0</v>
          </cell>
          <cell r="AD4576">
            <v>0</v>
          </cell>
        </row>
        <row r="4577">
          <cell r="B4577" t="str">
            <v>MASON CO-REGULATEDRESIDENTIAL35RW1</v>
          </cell>
          <cell r="J4577" t="str">
            <v>35RW1</v>
          </cell>
          <cell r="K4577" t="str">
            <v>1-35 GAL CART WEEKLY SVC</v>
          </cell>
          <cell r="S4577">
            <v>0</v>
          </cell>
          <cell r="T4577">
            <v>0</v>
          </cell>
          <cell r="U4577">
            <v>0</v>
          </cell>
          <cell r="V4577">
            <v>0</v>
          </cell>
          <cell r="W4577">
            <v>0</v>
          </cell>
          <cell r="X4577">
            <v>0</v>
          </cell>
          <cell r="Y4577">
            <v>0</v>
          </cell>
          <cell r="Z4577">
            <v>614.54999999999995</v>
          </cell>
          <cell r="AA4577">
            <v>0</v>
          </cell>
          <cell r="AB4577">
            <v>0</v>
          </cell>
          <cell r="AC4577">
            <v>0</v>
          </cell>
          <cell r="AD4577">
            <v>0</v>
          </cell>
        </row>
        <row r="4578">
          <cell r="B4578" t="str">
            <v>MASON CO-REGULATEDRESIDENTIAL48RE1</v>
          </cell>
          <cell r="J4578" t="str">
            <v>48RE1</v>
          </cell>
          <cell r="K4578" t="str">
            <v>1-48 GAL EOW</v>
          </cell>
          <cell r="S4578">
            <v>0</v>
          </cell>
          <cell r="T4578">
            <v>0</v>
          </cell>
          <cell r="U4578">
            <v>0</v>
          </cell>
          <cell r="V4578">
            <v>0</v>
          </cell>
          <cell r="W4578">
            <v>0</v>
          </cell>
          <cell r="X4578">
            <v>0</v>
          </cell>
          <cell r="Y4578">
            <v>0</v>
          </cell>
          <cell r="Z4578">
            <v>260.61</v>
          </cell>
          <cell r="AA4578">
            <v>0</v>
          </cell>
          <cell r="AB4578">
            <v>0</v>
          </cell>
          <cell r="AC4578">
            <v>0</v>
          </cell>
          <cell r="AD4578">
            <v>0</v>
          </cell>
        </row>
        <row r="4579">
          <cell r="B4579" t="str">
            <v>MASON CO-REGULATEDRESIDENTIAL48RM1</v>
          </cell>
          <cell r="J4579" t="str">
            <v>48RM1</v>
          </cell>
          <cell r="K4579" t="str">
            <v>1-48 GAL MONTHLY</v>
          </cell>
          <cell r="S4579">
            <v>0</v>
          </cell>
          <cell r="T4579">
            <v>0</v>
          </cell>
          <cell r="U4579">
            <v>0</v>
          </cell>
          <cell r="V4579">
            <v>0</v>
          </cell>
          <cell r="W4579">
            <v>0</v>
          </cell>
          <cell r="X4579">
            <v>0</v>
          </cell>
          <cell r="Y4579">
            <v>0</v>
          </cell>
          <cell r="Z4579">
            <v>8.02</v>
          </cell>
          <cell r="AA4579">
            <v>0</v>
          </cell>
          <cell r="AB4579">
            <v>0</v>
          </cell>
          <cell r="AC4579">
            <v>0</v>
          </cell>
          <cell r="AD4579">
            <v>0</v>
          </cell>
        </row>
        <row r="4580">
          <cell r="B4580" t="str">
            <v>MASON CO-REGULATEDRESIDENTIAL48RW1</v>
          </cell>
          <cell r="J4580" t="str">
            <v>48RW1</v>
          </cell>
          <cell r="K4580" t="str">
            <v>1-48 GAL WEEKLY</v>
          </cell>
          <cell r="S4580">
            <v>0</v>
          </cell>
          <cell r="T4580">
            <v>0</v>
          </cell>
          <cell r="U4580">
            <v>0</v>
          </cell>
          <cell r="V4580">
            <v>0</v>
          </cell>
          <cell r="W4580">
            <v>0</v>
          </cell>
          <cell r="X4580">
            <v>0</v>
          </cell>
          <cell r="Y4580">
            <v>0</v>
          </cell>
          <cell r="Z4580">
            <v>849.21</v>
          </cell>
          <cell r="AA4580">
            <v>0</v>
          </cell>
          <cell r="AB4580">
            <v>0</v>
          </cell>
          <cell r="AC4580">
            <v>0</v>
          </cell>
          <cell r="AD4580">
            <v>0</v>
          </cell>
        </row>
        <row r="4581">
          <cell r="B4581" t="str">
            <v>MASON CO-REGULATEDRESIDENTIAL64RE1</v>
          </cell>
          <cell r="J4581" t="str">
            <v>64RE1</v>
          </cell>
          <cell r="K4581" t="str">
            <v>1-64 GAL EOW</v>
          </cell>
          <cell r="S4581">
            <v>0</v>
          </cell>
          <cell r="T4581">
            <v>0</v>
          </cell>
          <cell r="U4581">
            <v>0</v>
          </cell>
          <cell r="V4581">
            <v>0</v>
          </cell>
          <cell r="W4581">
            <v>0</v>
          </cell>
          <cell r="X4581">
            <v>0</v>
          </cell>
          <cell r="Y4581">
            <v>0</v>
          </cell>
          <cell r="Z4581">
            <v>265.10000000000002</v>
          </cell>
          <cell r="AA4581">
            <v>0</v>
          </cell>
          <cell r="AB4581">
            <v>0</v>
          </cell>
          <cell r="AC4581">
            <v>0</v>
          </cell>
          <cell r="AD4581">
            <v>0</v>
          </cell>
        </row>
        <row r="4582">
          <cell r="B4582" t="str">
            <v>MASON CO-REGULATEDRESIDENTIAL64RM1</v>
          </cell>
          <cell r="J4582" t="str">
            <v>64RM1</v>
          </cell>
          <cell r="K4582" t="str">
            <v>1-64 GAL MONTHLY</v>
          </cell>
          <cell r="S4582">
            <v>0</v>
          </cell>
          <cell r="T4582">
            <v>0</v>
          </cell>
          <cell r="U4582">
            <v>0</v>
          </cell>
          <cell r="V4582">
            <v>0</v>
          </cell>
          <cell r="W4582">
            <v>0</v>
          </cell>
          <cell r="X4582">
            <v>0</v>
          </cell>
          <cell r="Y4582">
            <v>0</v>
          </cell>
          <cell r="Z4582">
            <v>9.4700000000000006</v>
          </cell>
          <cell r="AA4582">
            <v>0</v>
          </cell>
          <cell r="AB4582">
            <v>0</v>
          </cell>
          <cell r="AC4582">
            <v>0</v>
          </cell>
          <cell r="AD4582">
            <v>0</v>
          </cell>
        </row>
        <row r="4583">
          <cell r="B4583" t="str">
            <v>MASON CO-REGULATEDRESIDENTIAL64RW1</v>
          </cell>
          <cell r="J4583" t="str">
            <v>64RW1</v>
          </cell>
          <cell r="K4583" t="str">
            <v>1-64 GAL CART WEEKLY SVC</v>
          </cell>
          <cell r="S4583">
            <v>0</v>
          </cell>
          <cell r="T4583">
            <v>0</v>
          </cell>
          <cell r="U4583">
            <v>0</v>
          </cell>
          <cell r="V4583">
            <v>0</v>
          </cell>
          <cell r="W4583">
            <v>0</v>
          </cell>
          <cell r="X4583">
            <v>0</v>
          </cell>
          <cell r="Y4583">
            <v>0</v>
          </cell>
          <cell r="Z4583">
            <v>574.27</v>
          </cell>
          <cell r="AA4583">
            <v>0</v>
          </cell>
          <cell r="AB4583">
            <v>0</v>
          </cell>
          <cell r="AC4583">
            <v>0</v>
          </cell>
          <cell r="AD4583">
            <v>0</v>
          </cell>
        </row>
        <row r="4584">
          <cell r="B4584" t="str">
            <v>MASON CO-REGULATEDRESIDENTIAL96RE1</v>
          </cell>
          <cell r="J4584" t="str">
            <v>96RE1</v>
          </cell>
          <cell r="K4584" t="str">
            <v>1-96 GAL EOW</v>
          </cell>
          <cell r="S4584">
            <v>0</v>
          </cell>
          <cell r="T4584">
            <v>0</v>
          </cell>
          <cell r="U4584">
            <v>0</v>
          </cell>
          <cell r="V4584">
            <v>0</v>
          </cell>
          <cell r="W4584">
            <v>0</v>
          </cell>
          <cell r="X4584">
            <v>0</v>
          </cell>
          <cell r="Y4584">
            <v>0</v>
          </cell>
          <cell r="Z4584">
            <v>98.03</v>
          </cell>
          <cell r="AA4584">
            <v>0</v>
          </cell>
          <cell r="AB4584">
            <v>0</v>
          </cell>
          <cell r="AC4584">
            <v>0</v>
          </cell>
          <cell r="AD4584">
            <v>0</v>
          </cell>
        </row>
        <row r="4585">
          <cell r="B4585" t="str">
            <v>MASON CO-REGULATEDRESIDENTIAL96RM1</v>
          </cell>
          <cell r="J4585" t="str">
            <v>96RM1</v>
          </cell>
          <cell r="K4585" t="str">
            <v>1-96 GAL MONTHLY</v>
          </cell>
          <cell r="S4585">
            <v>0</v>
          </cell>
          <cell r="T4585">
            <v>0</v>
          </cell>
          <cell r="U4585">
            <v>0</v>
          </cell>
          <cell r="V4585">
            <v>0</v>
          </cell>
          <cell r="W4585">
            <v>0</v>
          </cell>
          <cell r="X4585">
            <v>0</v>
          </cell>
          <cell r="Y4585">
            <v>0</v>
          </cell>
          <cell r="Z4585">
            <v>11.67</v>
          </cell>
          <cell r="AA4585">
            <v>0</v>
          </cell>
          <cell r="AB4585">
            <v>0</v>
          </cell>
          <cell r="AC4585">
            <v>0</v>
          </cell>
          <cell r="AD4585">
            <v>0</v>
          </cell>
        </row>
        <row r="4586">
          <cell r="B4586" t="str">
            <v>MASON CO-REGULATEDRESIDENTIAL96RW1</v>
          </cell>
          <cell r="J4586" t="str">
            <v>96RW1</v>
          </cell>
          <cell r="K4586" t="str">
            <v>1-96 GAL CART WEEKLY SVC</v>
          </cell>
          <cell r="S4586">
            <v>0</v>
          </cell>
          <cell r="T4586">
            <v>0</v>
          </cell>
          <cell r="U4586">
            <v>0</v>
          </cell>
          <cell r="V4586">
            <v>0</v>
          </cell>
          <cell r="W4586">
            <v>0</v>
          </cell>
          <cell r="X4586">
            <v>0</v>
          </cell>
          <cell r="Y4586">
            <v>0</v>
          </cell>
          <cell r="Z4586">
            <v>460.54</v>
          </cell>
          <cell r="AA4586">
            <v>0</v>
          </cell>
          <cell r="AB4586">
            <v>0</v>
          </cell>
          <cell r="AC4586">
            <v>0</v>
          </cell>
          <cell r="AD4586">
            <v>0</v>
          </cell>
        </row>
        <row r="4587">
          <cell r="B4587" t="str">
            <v>MASON CO-REGULATEDRESIDENTIALDRVNRE1</v>
          </cell>
          <cell r="J4587" t="str">
            <v>DRVNRE1</v>
          </cell>
          <cell r="K4587" t="str">
            <v>DRIVE IN UP TO 250'-EOW</v>
          </cell>
          <cell r="S4587">
            <v>0</v>
          </cell>
          <cell r="T4587">
            <v>0</v>
          </cell>
          <cell r="U4587">
            <v>0</v>
          </cell>
          <cell r="V4587">
            <v>0</v>
          </cell>
          <cell r="W4587">
            <v>0</v>
          </cell>
          <cell r="X4587">
            <v>0</v>
          </cell>
          <cell r="Y4587">
            <v>0</v>
          </cell>
          <cell r="Z4587">
            <v>3.14</v>
          </cell>
          <cell r="AA4587">
            <v>0</v>
          </cell>
          <cell r="AB4587">
            <v>0</v>
          </cell>
          <cell r="AC4587">
            <v>0</v>
          </cell>
          <cell r="AD4587">
            <v>0</v>
          </cell>
        </row>
        <row r="4588">
          <cell r="B4588" t="str">
            <v>MASON CO-REGULATEDRESIDENTIALDRVNRE1RECY</v>
          </cell>
          <cell r="J4588" t="str">
            <v>DRVNRE1RECY</v>
          </cell>
          <cell r="K4588" t="str">
            <v>DRIVE IN UP TO 250 EOW-RE</v>
          </cell>
          <cell r="S4588">
            <v>0</v>
          </cell>
          <cell r="T4588">
            <v>0</v>
          </cell>
          <cell r="U4588">
            <v>0</v>
          </cell>
          <cell r="V4588">
            <v>0</v>
          </cell>
          <cell r="W4588">
            <v>0</v>
          </cell>
          <cell r="X4588">
            <v>0</v>
          </cell>
          <cell r="Y4588">
            <v>0</v>
          </cell>
          <cell r="Z4588">
            <v>5.27</v>
          </cell>
          <cell r="AA4588">
            <v>0</v>
          </cell>
          <cell r="AB4588">
            <v>0</v>
          </cell>
          <cell r="AC4588">
            <v>0</v>
          </cell>
          <cell r="AD4588">
            <v>0</v>
          </cell>
        </row>
        <row r="4589">
          <cell r="B4589" t="str">
            <v>MASON CO-REGULATEDRESIDENTIALDRVNRE2</v>
          </cell>
          <cell r="J4589" t="str">
            <v>DRVNRE2</v>
          </cell>
          <cell r="K4589" t="str">
            <v>DRIVE IN OVER 250'-EOW</v>
          </cell>
          <cell r="S4589">
            <v>0</v>
          </cell>
          <cell r="T4589">
            <v>0</v>
          </cell>
          <cell r="U4589">
            <v>0</v>
          </cell>
          <cell r="V4589">
            <v>0</v>
          </cell>
          <cell r="W4589">
            <v>0</v>
          </cell>
          <cell r="X4589">
            <v>0</v>
          </cell>
          <cell r="Y4589">
            <v>0</v>
          </cell>
          <cell r="Z4589">
            <v>3.78</v>
          </cell>
          <cell r="AA4589">
            <v>0</v>
          </cell>
          <cell r="AB4589">
            <v>0</v>
          </cell>
          <cell r="AC4589">
            <v>0</v>
          </cell>
          <cell r="AD4589">
            <v>0</v>
          </cell>
        </row>
        <row r="4590">
          <cell r="B4590" t="str">
            <v>MASON CO-REGULATEDRESIDENTIALDRVNRE2RECY</v>
          </cell>
          <cell r="J4590" t="str">
            <v>DRVNRE2RECY</v>
          </cell>
          <cell r="K4590" t="str">
            <v>DRIVE IN OVER 250 EOW-REC</v>
          </cell>
          <cell r="S4590">
            <v>0</v>
          </cell>
          <cell r="T4590">
            <v>0</v>
          </cell>
          <cell r="U4590">
            <v>0</v>
          </cell>
          <cell r="V4590">
            <v>0</v>
          </cell>
          <cell r="W4590">
            <v>0</v>
          </cell>
          <cell r="X4590">
            <v>0</v>
          </cell>
          <cell r="Y4590">
            <v>0</v>
          </cell>
          <cell r="Z4590">
            <v>6.6</v>
          </cell>
          <cell r="AA4590">
            <v>0</v>
          </cell>
          <cell r="AB4590">
            <v>0</v>
          </cell>
          <cell r="AC4590">
            <v>0</v>
          </cell>
          <cell r="AD4590">
            <v>0</v>
          </cell>
        </row>
        <row r="4591">
          <cell r="B4591" t="str">
            <v>MASON CO-REGULATEDRESIDENTIALDRVNRW1</v>
          </cell>
          <cell r="J4591" t="str">
            <v>DRVNRW1</v>
          </cell>
          <cell r="K4591" t="str">
            <v>DRIVE IN UP TO 250'</v>
          </cell>
          <cell r="S4591">
            <v>0</v>
          </cell>
          <cell r="T4591">
            <v>0</v>
          </cell>
          <cell r="U4591">
            <v>0</v>
          </cell>
          <cell r="V4591">
            <v>0</v>
          </cell>
          <cell r="W4591">
            <v>0</v>
          </cell>
          <cell r="X4591">
            <v>0</v>
          </cell>
          <cell r="Y4591">
            <v>0</v>
          </cell>
          <cell r="Z4591">
            <v>0.53</v>
          </cell>
          <cell r="AA4591">
            <v>0</v>
          </cell>
          <cell r="AB4591">
            <v>0</v>
          </cell>
          <cell r="AC4591">
            <v>0</v>
          </cell>
          <cell r="AD4591">
            <v>0</v>
          </cell>
        </row>
        <row r="4592">
          <cell r="B4592" t="str">
            <v>MASON CO-REGULATEDRESIDENTIALDRVNRW2</v>
          </cell>
          <cell r="J4592" t="str">
            <v>DRVNRW2</v>
          </cell>
          <cell r="K4592" t="str">
            <v>DRIVE IN OVER 250'</v>
          </cell>
          <cell r="S4592">
            <v>0</v>
          </cell>
          <cell r="T4592">
            <v>0</v>
          </cell>
          <cell r="U4592">
            <v>0</v>
          </cell>
          <cell r="V4592">
            <v>0</v>
          </cell>
          <cell r="W4592">
            <v>0</v>
          </cell>
          <cell r="X4592">
            <v>0</v>
          </cell>
          <cell r="Y4592">
            <v>0</v>
          </cell>
          <cell r="Z4592">
            <v>2.69</v>
          </cell>
          <cell r="AA4592">
            <v>0</v>
          </cell>
          <cell r="AB4592">
            <v>0</v>
          </cell>
          <cell r="AC4592">
            <v>0</v>
          </cell>
          <cell r="AD4592">
            <v>0</v>
          </cell>
        </row>
        <row r="4593">
          <cell r="B4593" t="str">
            <v>MASON CO-REGULATEDRESIDENTIALRECYCLECR</v>
          </cell>
          <cell r="J4593" t="str">
            <v>RECYCLECR</v>
          </cell>
          <cell r="K4593" t="str">
            <v>VALUE OF RECYCLABLES</v>
          </cell>
          <cell r="S4593">
            <v>0</v>
          </cell>
          <cell r="T4593">
            <v>0</v>
          </cell>
          <cell r="U4593">
            <v>0</v>
          </cell>
          <cell r="V4593">
            <v>0</v>
          </cell>
          <cell r="W4593">
            <v>0</v>
          </cell>
          <cell r="X4593">
            <v>0</v>
          </cell>
          <cell r="Y4593">
            <v>0</v>
          </cell>
          <cell r="Z4593">
            <v>-339.36</v>
          </cell>
          <cell r="AA4593">
            <v>0</v>
          </cell>
          <cell r="AB4593">
            <v>0</v>
          </cell>
          <cell r="AC4593">
            <v>0</v>
          </cell>
          <cell r="AD4593">
            <v>0</v>
          </cell>
        </row>
        <row r="4594">
          <cell r="B4594" t="str">
            <v>MASON CO-REGULATEDRESIDENTIALRECYONLY</v>
          </cell>
          <cell r="J4594" t="str">
            <v>RECYONLY</v>
          </cell>
          <cell r="K4594" t="str">
            <v>RECYCLE SERVICE ONLY</v>
          </cell>
          <cell r="S4594">
            <v>0</v>
          </cell>
          <cell r="T4594">
            <v>0</v>
          </cell>
          <cell r="U4594">
            <v>0</v>
          </cell>
          <cell r="V4594">
            <v>0</v>
          </cell>
          <cell r="W4594">
            <v>0</v>
          </cell>
          <cell r="X4594">
            <v>0</v>
          </cell>
          <cell r="Y4594">
            <v>0</v>
          </cell>
          <cell r="Z4594">
            <v>9.81</v>
          </cell>
          <cell r="AA4594">
            <v>0</v>
          </cell>
          <cell r="AB4594">
            <v>0</v>
          </cell>
          <cell r="AC4594">
            <v>0</v>
          </cell>
          <cell r="AD4594">
            <v>0</v>
          </cell>
        </row>
        <row r="4595">
          <cell r="B4595" t="str">
            <v>MASON CO-REGULATEDRESIDENTIALRECYR</v>
          </cell>
          <cell r="J4595" t="str">
            <v>RECYR</v>
          </cell>
          <cell r="K4595" t="str">
            <v>RESIDENTIAL RECYCLE</v>
          </cell>
          <cell r="S4595">
            <v>0</v>
          </cell>
          <cell r="T4595">
            <v>0</v>
          </cell>
          <cell r="U4595">
            <v>0</v>
          </cell>
          <cell r="V4595">
            <v>0</v>
          </cell>
          <cell r="W4595">
            <v>0</v>
          </cell>
          <cell r="X4595">
            <v>0</v>
          </cell>
          <cell r="Y4595">
            <v>0</v>
          </cell>
          <cell r="Z4595">
            <v>1614.91</v>
          </cell>
          <cell r="AA4595">
            <v>0</v>
          </cell>
          <cell r="AB4595">
            <v>0</v>
          </cell>
          <cell r="AC4595">
            <v>0</v>
          </cell>
          <cell r="AD4595">
            <v>0</v>
          </cell>
        </row>
        <row r="4596">
          <cell r="B4596" t="str">
            <v>MASON CO-REGULATEDRESIDENTIALWLKNRE1</v>
          </cell>
          <cell r="J4596" t="str">
            <v>WLKNRE1</v>
          </cell>
          <cell r="K4596" t="str">
            <v>WALK IN 5'-25'-EOW</v>
          </cell>
          <cell r="S4596">
            <v>0</v>
          </cell>
          <cell r="T4596">
            <v>0</v>
          </cell>
          <cell r="U4596">
            <v>0</v>
          </cell>
          <cell r="V4596">
            <v>0</v>
          </cell>
          <cell r="W4596">
            <v>0</v>
          </cell>
          <cell r="X4596">
            <v>0</v>
          </cell>
          <cell r="Y4596">
            <v>0</v>
          </cell>
          <cell r="Z4596">
            <v>1.92</v>
          </cell>
          <cell r="AA4596">
            <v>0</v>
          </cell>
          <cell r="AB4596">
            <v>0</v>
          </cell>
          <cell r="AC4596">
            <v>0</v>
          </cell>
          <cell r="AD4596">
            <v>0</v>
          </cell>
        </row>
        <row r="4597">
          <cell r="B4597" t="str">
            <v>MASON CO-REGULATEDRESIDENTIALWLKNRW2</v>
          </cell>
          <cell r="J4597" t="str">
            <v>WLKNRW2</v>
          </cell>
          <cell r="K4597" t="str">
            <v>WALK IN OVER 25'</v>
          </cell>
          <cell r="S4597">
            <v>0</v>
          </cell>
          <cell r="T4597">
            <v>0</v>
          </cell>
          <cell r="U4597">
            <v>0</v>
          </cell>
          <cell r="V4597">
            <v>0</v>
          </cell>
          <cell r="W4597">
            <v>0</v>
          </cell>
          <cell r="X4597">
            <v>0</v>
          </cell>
          <cell r="Y4597">
            <v>0</v>
          </cell>
          <cell r="Z4597">
            <v>1.36</v>
          </cell>
          <cell r="AA4597">
            <v>0</v>
          </cell>
          <cell r="AB4597">
            <v>0</v>
          </cell>
          <cell r="AC4597">
            <v>0</v>
          </cell>
          <cell r="AD4597">
            <v>0</v>
          </cell>
        </row>
        <row r="4598">
          <cell r="B4598" t="str">
            <v>MASON CO-REGULATEDRESIDENTIAL35RE1</v>
          </cell>
          <cell r="J4598" t="str">
            <v>35RE1</v>
          </cell>
          <cell r="K4598" t="str">
            <v>1-35 GAL CART EOW SVC</v>
          </cell>
          <cell r="S4598">
            <v>0</v>
          </cell>
          <cell r="T4598">
            <v>0</v>
          </cell>
          <cell r="U4598">
            <v>0</v>
          </cell>
          <cell r="V4598">
            <v>0</v>
          </cell>
          <cell r="W4598">
            <v>0</v>
          </cell>
          <cell r="X4598">
            <v>0</v>
          </cell>
          <cell r="Y4598">
            <v>0</v>
          </cell>
          <cell r="Z4598">
            <v>-191.42</v>
          </cell>
          <cell r="AA4598">
            <v>0</v>
          </cell>
          <cell r="AB4598">
            <v>0</v>
          </cell>
          <cell r="AC4598">
            <v>0</v>
          </cell>
          <cell r="AD4598">
            <v>0</v>
          </cell>
        </row>
        <row r="4599">
          <cell r="B4599" t="str">
            <v>MASON CO-REGULATEDRESIDENTIAL35RM1</v>
          </cell>
          <cell r="J4599" t="str">
            <v>35RM1</v>
          </cell>
          <cell r="K4599" t="str">
            <v>1-35 GAL CART MONTHLY SVC</v>
          </cell>
          <cell r="S4599">
            <v>0</v>
          </cell>
          <cell r="T4599">
            <v>0</v>
          </cell>
          <cell r="U4599">
            <v>0</v>
          </cell>
          <cell r="V4599">
            <v>0</v>
          </cell>
          <cell r="W4599">
            <v>0</v>
          </cell>
          <cell r="X4599">
            <v>0</v>
          </cell>
          <cell r="Y4599">
            <v>0</v>
          </cell>
          <cell r="Z4599">
            <v>-19.2</v>
          </cell>
          <cell r="AA4599">
            <v>0</v>
          </cell>
          <cell r="AB4599">
            <v>0</v>
          </cell>
          <cell r="AC4599">
            <v>0</v>
          </cell>
          <cell r="AD4599">
            <v>0</v>
          </cell>
        </row>
        <row r="4600">
          <cell r="B4600" t="str">
            <v>MASON CO-REGULATEDRESIDENTIAL35ROCC1</v>
          </cell>
          <cell r="J4600" t="str">
            <v>35ROCC1</v>
          </cell>
          <cell r="K4600" t="str">
            <v>1-35 GAL ON CALL PICKUP</v>
          </cell>
          <cell r="S4600">
            <v>0</v>
          </cell>
          <cell r="T4600">
            <v>0</v>
          </cell>
          <cell r="U4600">
            <v>0</v>
          </cell>
          <cell r="V4600">
            <v>0</v>
          </cell>
          <cell r="W4600">
            <v>0</v>
          </cell>
          <cell r="X4600">
            <v>0</v>
          </cell>
          <cell r="Y4600">
            <v>0</v>
          </cell>
          <cell r="Z4600">
            <v>64</v>
          </cell>
          <cell r="AA4600">
            <v>0</v>
          </cell>
          <cell r="AB4600">
            <v>0</v>
          </cell>
          <cell r="AC4600">
            <v>0</v>
          </cell>
          <cell r="AD4600">
            <v>0</v>
          </cell>
        </row>
        <row r="4601">
          <cell r="B4601" t="str">
            <v>MASON CO-REGULATEDRESIDENTIAL35RW1</v>
          </cell>
          <cell r="J4601" t="str">
            <v>35RW1</v>
          </cell>
          <cell r="K4601" t="str">
            <v>1-35 GAL CART WEEKLY SVC</v>
          </cell>
          <cell r="S4601">
            <v>0</v>
          </cell>
          <cell r="T4601">
            <v>0</v>
          </cell>
          <cell r="U4601">
            <v>0</v>
          </cell>
          <cell r="V4601">
            <v>0</v>
          </cell>
          <cell r="W4601">
            <v>0</v>
          </cell>
          <cell r="X4601">
            <v>0</v>
          </cell>
          <cell r="Y4601">
            <v>0</v>
          </cell>
          <cell r="Z4601">
            <v>-428.13</v>
          </cell>
          <cell r="AA4601">
            <v>0</v>
          </cell>
          <cell r="AB4601">
            <v>0</v>
          </cell>
          <cell r="AC4601">
            <v>0</v>
          </cell>
          <cell r="AD4601">
            <v>0</v>
          </cell>
        </row>
        <row r="4602">
          <cell r="B4602" t="str">
            <v>MASON CO-REGULATEDRESIDENTIAL48RE1</v>
          </cell>
          <cell r="J4602" t="str">
            <v>48RE1</v>
          </cell>
          <cell r="K4602" t="str">
            <v>1-48 GAL EOW</v>
          </cell>
          <cell r="S4602">
            <v>0</v>
          </cell>
          <cell r="T4602">
            <v>0</v>
          </cell>
          <cell r="U4602">
            <v>0</v>
          </cell>
          <cell r="V4602">
            <v>0</v>
          </cell>
          <cell r="W4602">
            <v>0</v>
          </cell>
          <cell r="X4602">
            <v>0</v>
          </cell>
          <cell r="Y4602">
            <v>0</v>
          </cell>
          <cell r="Z4602">
            <v>-46.98</v>
          </cell>
          <cell r="AA4602">
            <v>0</v>
          </cell>
          <cell r="AB4602">
            <v>0</v>
          </cell>
          <cell r="AC4602">
            <v>0</v>
          </cell>
          <cell r="AD4602">
            <v>0</v>
          </cell>
        </row>
        <row r="4603">
          <cell r="B4603" t="str">
            <v>MASON CO-REGULATEDRESIDENTIAL48ROCC1</v>
          </cell>
          <cell r="J4603" t="str">
            <v>48ROCC1</v>
          </cell>
          <cell r="K4603" t="str">
            <v>1-48 GAL ON CALL PICKUP</v>
          </cell>
          <cell r="S4603">
            <v>0</v>
          </cell>
          <cell r="T4603">
            <v>0</v>
          </cell>
          <cell r="U4603">
            <v>0</v>
          </cell>
          <cell r="V4603">
            <v>0</v>
          </cell>
          <cell r="W4603">
            <v>0</v>
          </cell>
          <cell r="X4603">
            <v>0</v>
          </cell>
          <cell r="Y4603">
            <v>0</v>
          </cell>
          <cell r="Z4603">
            <v>48.12</v>
          </cell>
          <cell r="AA4603">
            <v>0</v>
          </cell>
          <cell r="AB4603">
            <v>0</v>
          </cell>
          <cell r="AC4603">
            <v>0</v>
          </cell>
          <cell r="AD4603">
            <v>0</v>
          </cell>
        </row>
        <row r="4604">
          <cell r="B4604" t="str">
            <v>MASON CO-REGULATEDRESIDENTIAL48RW1</v>
          </cell>
          <cell r="J4604" t="str">
            <v>48RW1</v>
          </cell>
          <cell r="K4604" t="str">
            <v>1-48 GAL WEEKLY</v>
          </cell>
          <cell r="S4604">
            <v>0</v>
          </cell>
          <cell r="T4604">
            <v>0</v>
          </cell>
          <cell r="U4604">
            <v>0</v>
          </cell>
          <cell r="V4604">
            <v>0</v>
          </cell>
          <cell r="W4604">
            <v>0</v>
          </cell>
          <cell r="X4604">
            <v>0</v>
          </cell>
          <cell r="Y4604">
            <v>0</v>
          </cell>
          <cell r="Z4604">
            <v>-351.9</v>
          </cell>
          <cell r="AA4604">
            <v>0</v>
          </cell>
          <cell r="AB4604">
            <v>0</v>
          </cell>
          <cell r="AC4604">
            <v>0</v>
          </cell>
          <cell r="AD4604">
            <v>0</v>
          </cell>
        </row>
        <row r="4605">
          <cell r="B4605" t="str">
            <v>MASON CO-REGULATEDRESIDENTIAL64RE1</v>
          </cell>
          <cell r="J4605" t="str">
            <v>64RE1</v>
          </cell>
          <cell r="K4605" t="str">
            <v>1-64 GAL EOW</v>
          </cell>
          <cell r="S4605">
            <v>0</v>
          </cell>
          <cell r="T4605">
            <v>0</v>
          </cell>
          <cell r="U4605">
            <v>0</v>
          </cell>
          <cell r="V4605">
            <v>0</v>
          </cell>
          <cell r="W4605">
            <v>0</v>
          </cell>
          <cell r="X4605">
            <v>0</v>
          </cell>
          <cell r="Y4605">
            <v>0</v>
          </cell>
          <cell r="Z4605">
            <v>-118.99</v>
          </cell>
          <cell r="AA4605">
            <v>0</v>
          </cell>
          <cell r="AB4605">
            <v>0</v>
          </cell>
          <cell r="AC4605">
            <v>0</v>
          </cell>
          <cell r="AD4605">
            <v>0</v>
          </cell>
        </row>
        <row r="4606">
          <cell r="B4606" t="str">
            <v>MASON CO-REGULATEDRESIDENTIAL64ROCC1</v>
          </cell>
          <cell r="J4606" t="str">
            <v>64ROCC1</v>
          </cell>
          <cell r="K4606" t="str">
            <v>1-64 GAL ON CALL PICKUP</v>
          </cell>
          <cell r="S4606">
            <v>0</v>
          </cell>
          <cell r="T4606">
            <v>0</v>
          </cell>
          <cell r="U4606">
            <v>0</v>
          </cell>
          <cell r="V4606">
            <v>0</v>
          </cell>
          <cell r="W4606">
            <v>0</v>
          </cell>
          <cell r="X4606">
            <v>0</v>
          </cell>
          <cell r="Y4606">
            <v>0</v>
          </cell>
          <cell r="Z4606">
            <v>37.880000000000003</v>
          </cell>
          <cell r="AA4606">
            <v>0</v>
          </cell>
          <cell r="AB4606">
            <v>0</v>
          </cell>
          <cell r="AC4606">
            <v>0</v>
          </cell>
          <cell r="AD4606">
            <v>0</v>
          </cell>
        </row>
        <row r="4607">
          <cell r="B4607" t="str">
            <v>MASON CO-REGULATEDRESIDENTIAL64RW1</v>
          </cell>
          <cell r="J4607" t="str">
            <v>64RW1</v>
          </cell>
          <cell r="K4607" t="str">
            <v>1-64 GAL CART WEEKLY SVC</v>
          </cell>
          <cell r="S4607">
            <v>0</v>
          </cell>
          <cell r="T4607">
            <v>0</v>
          </cell>
          <cell r="U4607">
            <v>0</v>
          </cell>
          <cell r="V4607">
            <v>0</v>
          </cell>
          <cell r="W4607">
            <v>0</v>
          </cell>
          <cell r="X4607">
            <v>0</v>
          </cell>
          <cell r="Y4607">
            <v>0</v>
          </cell>
          <cell r="Z4607">
            <v>-274.56</v>
          </cell>
          <cell r="AA4607">
            <v>0</v>
          </cell>
          <cell r="AB4607">
            <v>0</v>
          </cell>
          <cell r="AC4607">
            <v>0</v>
          </cell>
          <cell r="AD4607">
            <v>0</v>
          </cell>
        </row>
        <row r="4608">
          <cell r="B4608" t="str">
            <v>MASON CO-REGULATEDRESIDENTIAL96RE1</v>
          </cell>
          <cell r="J4608" t="str">
            <v>96RE1</v>
          </cell>
          <cell r="K4608" t="str">
            <v>1-96 GAL EOW</v>
          </cell>
          <cell r="S4608">
            <v>0</v>
          </cell>
          <cell r="T4608">
            <v>0</v>
          </cell>
          <cell r="U4608">
            <v>0</v>
          </cell>
          <cell r="V4608">
            <v>0</v>
          </cell>
          <cell r="W4608">
            <v>0</v>
          </cell>
          <cell r="X4608">
            <v>0</v>
          </cell>
          <cell r="Y4608">
            <v>0</v>
          </cell>
          <cell r="Z4608">
            <v>-55.26</v>
          </cell>
          <cell r="AA4608">
            <v>0</v>
          </cell>
          <cell r="AB4608">
            <v>0</v>
          </cell>
          <cell r="AC4608">
            <v>0</v>
          </cell>
          <cell r="AD4608">
            <v>0</v>
          </cell>
        </row>
        <row r="4609">
          <cell r="B4609" t="str">
            <v>MASON CO-REGULATEDRESIDENTIAL96ROCC1</v>
          </cell>
          <cell r="J4609" t="str">
            <v>96ROCC1</v>
          </cell>
          <cell r="K4609" t="str">
            <v>1-96 GAL ON CALL PICKUP</v>
          </cell>
          <cell r="S4609">
            <v>0</v>
          </cell>
          <cell r="T4609">
            <v>0</v>
          </cell>
          <cell r="U4609">
            <v>0</v>
          </cell>
          <cell r="V4609">
            <v>0</v>
          </cell>
          <cell r="W4609">
            <v>0</v>
          </cell>
          <cell r="X4609">
            <v>0</v>
          </cell>
          <cell r="Y4609">
            <v>0</v>
          </cell>
          <cell r="Z4609">
            <v>163.38</v>
          </cell>
          <cell r="AA4609">
            <v>0</v>
          </cell>
          <cell r="AB4609">
            <v>0</v>
          </cell>
          <cell r="AC4609">
            <v>0</v>
          </cell>
          <cell r="AD4609">
            <v>0</v>
          </cell>
        </row>
        <row r="4610">
          <cell r="B4610" t="str">
            <v>MASON CO-REGULATEDRESIDENTIAL96RW1</v>
          </cell>
          <cell r="J4610" t="str">
            <v>96RW1</v>
          </cell>
          <cell r="K4610" t="str">
            <v>1-96 GAL CART WEEKLY SVC</v>
          </cell>
          <cell r="S4610">
            <v>0</v>
          </cell>
          <cell r="T4610">
            <v>0</v>
          </cell>
          <cell r="U4610">
            <v>0</v>
          </cell>
          <cell r="V4610">
            <v>0</v>
          </cell>
          <cell r="W4610">
            <v>0</v>
          </cell>
          <cell r="X4610">
            <v>0</v>
          </cell>
          <cell r="Y4610">
            <v>0</v>
          </cell>
          <cell r="Z4610">
            <v>-326.33999999999997</v>
          </cell>
          <cell r="AA4610">
            <v>0</v>
          </cell>
          <cell r="AB4610">
            <v>0</v>
          </cell>
          <cell r="AC4610">
            <v>0</v>
          </cell>
          <cell r="AD4610">
            <v>0</v>
          </cell>
        </row>
        <row r="4611">
          <cell r="B4611" t="str">
            <v>MASON CO-REGULATEDRESIDENTIALADJOTHR</v>
          </cell>
          <cell r="J4611" t="str">
            <v>ADJOTHR</v>
          </cell>
          <cell r="K4611" t="str">
            <v>ADJUSTMENT</v>
          </cell>
          <cell r="S4611">
            <v>0</v>
          </cell>
          <cell r="T4611">
            <v>0</v>
          </cell>
          <cell r="U4611">
            <v>0</v>
          </cell>
          <cell r="V4611">
            <v>0</v>
          </cell>
          <cell r="W4611">
            <v>0</v>
          </cell>
          <cell r="X4611">
            <v>0</v>
          </cell>
          <cell r="Y4611">
            <v>0</v>
          </cell>
          <cell r="Z4611">
            <v>-2.74</v>
          </cell>
          <cell r="AA4611">
            <v>0</v>
          </cell>
          <cell r="AB4611">
            <v>0</v>
          </cell>
          <cell r="AC4611">
            <v>0</v>
          </cell>
          <cell r="AD4611">
            <v>0</v>
          </cell>
        </row>
        <row r="4612">
          <cell r="B4612" t="str">
            <v>MASON CO-REGULATEDRESIDENTIALDRVNRE1RECY</v>
          </cell>
          <cell r="J4612" t="str">
            <v>DRVNRE1RECY</v>
          </cell>
          <cell r="K4612" t="str">
            <v>DRIVE IN UP TO 250 EOW-RE</v>
          </cell>
          <cell r="S4612">
            <v>0</v>
          </cell>
          <cell r="T4612">
            <v>0</v>
          </cell>
          <cell r="U4612">
            <v>0</v>
          </cell>
          <cell r="V4612">
            <v>0</v>
          </cell>
          <cell r="W4612">
            <v>0</v>
          </cell>
          <cell r="X4612">
            <v>0</v>
          </cell>
          <cell r="Y4612">
            <v>0</v>
          </cell>
          <cell r="Z4612">
            <v>-1.32</v>
          </cell>
          <cell r="AA4612">
            <v>0</v>
          </cell>
          <cell r="AB4612">
            <v>0</v>
          </cell>
          <cell r="AC4612">
            <v>0</v>
          </cell>
          <cell r="AD4612">
            <v>0</v>
          </cell>
        </row>
        <row r="4613">
          <cell r="B4613" t="str">
            <v>MASON CO-REGULATEDRESIDENTIALDRVNRE2</v>
          </cell>
          <cell r="J4613" t="str">
            <v>DRVNRE2</v>
          </cell>
          <cell r="K4613" t="str">
            <v>DRIVE IN OVER 250'-EOW</v>
          </cell>
          <cell r="S4613">
            <v>0</v>
          </cell>
          <cell r="T4613">
            <v>0</v>
          </cell>
          <cell r="U4613">
            <v>0</v>
          </cell>
          <cell r="V4613">
            <v>0</v>
          </cell>
          <cell r="W4613">
            <v>0</v>
          </cell>
          <cell r="X4613">
            <v>0</v>
          </cell>
          <cell r="Y4613">
            <v>0</v>
          </cell>
          <cell r="Z4613">
            <v>-1.52</v>
          </cell>
          <cell r="AA4613">
            <v>0</v>
          </cell>
          <cell r="AB4613">
            <v>0</v>
          </cell>
          <cell r="AC4613">
            <v>0</v>
          </cell>
          <cell r="AD4613">
            <v>0</v>
          </cell>
        </row>
        <row r="4614">
          <cell r="B4614" t="str">
            <v>MASON CO-REGULATEDRESIDENTIALDRVNRE2RECY</v>
          </cell>
          <cell r="J4614" t="str">
            <v>DRVNRE2RECY</v>
          </cell>
          <cell r="K4614" t="str">
            <v>DRIVE IN OVER 250 EOW-REC</v>
          </cell>
          <cell r="S4614">
            <v>0</v>
          </cell>
          <cell r="T4614">
            <v>0</v>
          </cell>
          <cell r="U4614">
            <v>0</v>
          </cell>
          <cell r="V4614">
            <v>0</v>
          </cell>
          <cell r="W4614">
            <v>0</v>
          </cell>
          <cell r="X4614">
            <v>0</v>
          </cell>
          <cell r="Y4614">
            <v>0</v>
          </cell>
          <cell r="Z4614">
            <v>-1.65</v>
          </cell>
          <cell r="AA4614">
            <v>0</v>
          </cell>
          <cell r="AB4614">
            <v>0</v>
          </cell>
          <cell r="AC4614">
            <v>0</v>
          </cell>
          <cell r="AD4614">
            <v>0</v>
          </cell>
        </row>
        <row r="4615">
          <cell r="B4615" t="str">
            <v>MASON CO-REGULATEDRESIDENTIALDRVNRW1</v>
          </cell>
          <cell r="J4615" t="str">
            <v>DRVNRW1</v>
          </cell>
          <cell r="K4615" t="str">
            <v>DRIVE IN UP TO 250'</v>
          </cell>
          <cell r="S4615">
            <v>0</v>
          </cell>
          <cell r="T4615">
            <v>0</v>
          </cell>
          <cell r="U4615">
            <v>0</v>
          </cell>
          <cell r="V4615">
            <v>0</v>
          </cell>
          <cell r="W4615">
            <v>0</v>
          </cell>
          <cell r="X4615">
            <v>0</v>
          </cell>
          <cell r="Y4615">
            <v>0</v>
          </cell>
          <cell r="Z4615">
            <v>-4.28</v>
          </cell>
          <cell r="AA4615">
            <v>0</v>
          </cell>
          <cell r="AB4615">
            <v>0</v>
          </cell>
          <cell r="AC4615">
            <v>0</v>
          </cell>
          <cell r="AD4615">
            <v>0</v>
          </cell>
        </row>
        <row r="4616">
          <cell r="B4616" t="str">
            <v>MASON CO-REGULATEDRESIDENTIALDRVNRW2</v>
          </cell>
          <cell r="J4616" t="str">
            <v>DRVNRW2</v>
          </cell>
          <cell r="K4616" t="str">
            <v>DRIVE IN OVER 250'</v>
          </cell>
          <cell r="S4616">
            <v>0</v>
          </cell>
          <cell r="T4616">
            <v>0</v>
          </cell>
          <cell r="U4616">
            <v>0</v>
          </cell>
          <cell r="V4616">
            <v>0</v>
          </cell>
          <cell r="W4616">
            <v>0</v>
          </cell>
          <cell r="X4616">
            <v>0</v>
          </cell>
          <cell r="Y4616">
            <v>0</v>
          </cell>
          <cell r="Z4616">
            <v>-1.35</v>
          </cell>
          <cell r="AA4616">
            <v>0</v>
          </cell>
          <cell r="AB4616">
            <v>0</v>
          </cell>
          <cell r="AC4616">
            <v>0</v>
          </cell>
          <cell r="AD4616">
            <v>0</v>
          </cell>
        </row>
        <row r="4617">
          <cell r="B4617" t="str">
            <v>MASON CO-REGULATEDRESIDENTIALEXPUR</v>
          </cell>
          <cell r="J4617" t="str">
            <v>EXPUR</v>
          </cell>
          <cell r="K4617" t="str">
            <v>EXTRA PICKUP</v>
          </cell>
          <cell r="S4617">
            <v>0</v>
          </cell>
          <cell r="T4617">
            <v>0</v>
          </cell>
          <cell r="U4617">
            <v>0</v>
          </cell>
          <cell r="V4617">
            <v>0</v>
          </cell>
          <cell r="W4617">
            <v>0</v>
          </cell>
          <cell r="X4617">
            <v>0</v>
          </cell>
          <cell r="Y4617">
            <v>0</v>
          </cell>
          <cell r="Z4617">
            <v>642.24</v>
          </cell>
          <cell r="AA4617">
            <v>0</v>
          </cell>
          <cell r="AB4617">
            <v>0</v>
          </cell>
          <cell r="AC4617">
            <v>0</v>
          </cell>
          <cell r="AD4617">
            <v>0</v>
          </cell>
        </row>
        <row r="4618">
          <cell r="B4618" t="str">
            <v>MASON CO-REGULATEDRESIDENTIALEXTRAR</v>
          </cell>
          <cell r="J4618" t="str">
            <v>EXTRAR</v>
          </cell>
          <cell r="K4618" t="str">
            <v>EXTRA CAN/BAGS</v>
          </cell>
          <cell r="S4618">
            <v>0</v>
          </cell>
          <cell r="T4618">
            <v>0</v>
          </cell>
          <cell r="U4618">
            <v>0</v>
          </cell>
          <cell r="V4618">
            <v>0</v>
          </cell>
          <cell r="W4618">
            <v>0</v>
          </cell>
          <cell r="X4618">
            <v>0</v>
          </cell>
          <cell r="Y4618">
            <v>0</v>
          </cell>
          <cell r="Z4618">
            <v>4468.92</v>
          </cell>
          <cell r="AA4618">
            <v>0</v>
          </cell>
          <cell r="AB4618">
            <v>0</v>
          </cell>
          <cell r="AC4618">
            <v>0</v>
          </cell>
          <cell r="AD4618">
            <v>0</v>
          </cell>
        </row>
        <row r="4619">
          <cell r="B4619" t="str">
            <v>MASON CO-REGULATEDRESIDENTIALOFOWR</v>
          </cell>
          <cell r="J4619" t="str">
            <v>OFOWR</v>
          </cell>
          <cell r="K4619" t="str">
            <v>OVERFILL/OVERWEIGHT CHG</v>
          </cell>
          <cell r="S4619">
            <v>0</v>
          </cell>
          <cell r="T4619">
            <v>0</v>
          </cell>
          <cell r="U4619">
            <v>0</v>
          </cell>
          <cell r="V4619">
            <v>0</v>
          </cell>
          <cell r="W4619">
            <v>0</v>
          </cell>
          <cell r="X4619">
            <v>0</v>
          </cell>
          <cell r="Y4619">
            <v>0</v>
          </cell>
          <cell r="Z4619">
            <v>1726.02</v>
          </cell>
          <cell r="AA4619">
            <v>0</v>
          </cell>
          <cell r="AB4619">
            <v>0</v>
          </cell>
          <cell r="AC4619">
            <v>0</v>
          </cell>
          <cell r="AD4619">
            <v>0</v>
          </cell>
        </row>
        <row r="4620">
          <cell r="B4620" t="str">
            <v>MASON CO-REGULATEDRESIDENTIALRECYCLECR</v>
          </cell>
          <cell r="J4620" t="str">
            <v>RECYCLECR</v>
          </cell>
          <cell r="K4620" t="str">
            <v>VALUE OF RECYCLABLES</v>
          </cell>
          <cell r="S4620">
            <v>0</v>
          </cell>
          <cell r="T4620">
            <v>0</v>
          </cell>
          <cell r="U4620">
            <v>0</v>
          </cell>
          <cell r="V4620">
            <v>0</v>
          </cell>
          <cell r="W4620">
            <v>0</v>
          </cell>
          <cell r="X4620">
            <v>0</v>
          </cell>
          <cell r="Y4620">
            <v>0</v>
          </cell>
          <cell r="Z4620">
            <v>54.67</v>
          </cell>
          <cell r="AA4620">
            <v>0</v>
          </cell>
          <cell r="AB4620">
            <v>0</v>
          </cell>
          <cell r="AC4620">
            <v>0</v>
          </cell>
          <cell r="AD4620">
            <v>0</v>
          </cell>
        </row>
        <row r="4621">
          <cell r="B4621" t="str">
            <v>MASON CO-REGULATEDRESIDENTIALRECYONLY</v>
          </cell>
          <cell r="J4621" t="str">
            <v>RECYONLY</v>
          </cell>
          <cell r="K4621" t="str">
            <v>RECYCLE SERVICE ONLY</v>
          </cell>
          <cell r="S4621">
            <v>0</v>
          </cell>
          <cell r="T4621">
            <v>0</v>
          </cell>
          <cell r="U4621">
            <v>0</v>
          </cell>
          <cell r="V4621">
            <v>0</v>
          </cell>
          <cell r="W4621">
            <v>0</v>
          </cell>
          <cell r="X4621">
            <v>0</v>
          </cell>
          <cell r="Y4621">
            <v>0</v>
          </cell>
          <cell r="Z4621">
            <v>-4.91</v>
          </cell>
          <cell r="AA4621">
            <v>0</v>
          </cell>
          <cell r="AB4621">
            <v>0</v>
          </cell>
          <cell r="AC4621">
            <v>0</v>
          </cell>
          <cell r="AD4621">
            <v>0</v>
          </cell>
        </row>
        <row r="4622">
          <cell r="B4622" t="str">
            <v>MASON CO-REGULATEDRESIDENTIALRECYR</v>
          </cell>
          <cell r="J4622" t="str">
            <v>RECYR</v>
          </cell>
          <cell r="K4622" t="str">
            <v>RESIDENTIAL RECYCLE</v>
          </cell>
          <cell r="S4622">
            <v>0</v>
          </cell>
          <cell r="T4622">
            <v>0</v>
          </cell>
          <cell r="U4622">
            <v>0</v>
          </cell>
          <cell r="V4622">
            <v>0</v>
          </cell>
          <cell r="W4622">
            <v>0</v>
          </cell>
          <cell r="X4622">
            <v>0</v>
          </cell>
          <cell r="Y4622">
            <v>0</v>
          </cell>
          <cell r="Z4622">
            <v>-293.07</v>
          </cell>
          <cell r="AA4622">
            <v>0</v>
          </cell>
          <cell r="AB4622">
            <v>0</v>
          </cell>
          <cell r="AC4622">
            <v>0</v>
          </cell>
          <cell r="AD4622">
            <v>0</v>
          </cell>
        </row>
        <row r="4623">
          <cell r="B4623" t="str">
            <v>MASON CO-REGULATEDRESIDENTIALRECYRNB</v>
          </cell>
          <cell r="J4623" t="str">
            <v>RECYRNB</v>
          </cell>
          <cell r="K4623" t="str">
            <v>RECYCLE PROGRAM W/O BINS</v>
          </cell>
          <cell r="S4623">
            <v>0</v>
          </cell>
          <cell r="T4623">
            <v>0</v>
          </cell>
          <cell r="U4623">
            <v>0</v>
          </cell>
          <cell r="V4623">
            <v>0</v>
          </cell>
          <cell r="W4623">
            <v>0</v>
          </cell>
          <cell r="X4623">
            <v>0</v>
          </cell>
          <cell r="Y4623">
            <v>0</v>
          </cell>
          <cell r="Z4623">
            <v>-18.32</v>
          </cell>
          <cell r="AA4623">
            <v>0</v>
          </cell>
          <cell r="AB4623">
            <v>0</v>
          </cell>
          <cell r="AC4623">
            <v>0</v>
          </cell>
          <cell r="AD4623">
            <v>0</v>
          </cell>
        </row>
        <row r="4624">
          <cell r="B4624" t="str">
            <v>MASON CO-REGULATEDRESIDENTIALREDELIVER</v>
          </cell>
          <cell r="J4624" t="str">
            <v>REDELIVER</v>
          </cell>
          <cell r="K4624" t="str">
            <v>DELIVERY CHARGE</v>
          </cell>
          <cell r="S4624">
            <v>0</v>
          </cell>
          <cell r="T4624">
            <v>0</v>
          </cell>
          <cell r="U4624">
            <v>0</v>
          </cell>
          <cell r="V4624">
            <v>0</v>
          </cell>
          <cell r="W4624">
            <v>0</v>
          </cell>
          <cell r="X4624">
            <v>0</v>
          </cell>
          <cell r="Y4624">
            <v>0</v>
          </cell>
          <cell r="Z4624">
            <v>87.7</v>
          </cell>
          <cell r="AA4624">
            <v>0</v>
          </cell>
          <cell r="AB4624">
            <v>0</v>
          </cell>
          <cell r="AC4624">
            <v>0</v>
          </cell>
          <cell r="AD4624">
            <v>0</v>
          </cell>
        </row>
        <row r="4625">
          <cell r="B4625" t="str">
            <v>MASON CO-REGULATEDRESIDENTIALRESTART</v>
          </cell>
          <cell r="J4625" t="str">
            <v>RESTART</v>
          </cell>
          <cell r="K4625" t="str">
            <v>SERVICE RESTART FEE</v>
          </cell>
          <cell r="S4625">
            <v>0</v>
          </cell>
          <cell r="T4625">
            <v>0</v>
          </cell>
          <cell r="U4625">
            <v>0</v>
          </cell>
          <cell r="V4625">
            <v>0</v>
          </cell>
          <cell r="W4625">
            <v>0</v>
          </cell>
          <cell r="X4625">
            <v>0</v>
          </cell>
          <cell r="Y4625">
            <v>0</v>
          </cell>
          <cell r="Z4625">
            <v>779.87</v>
          </cell>
          <cell r="AA4625">
            <v>0</v>
          </cell>
          <cell r="AB4625">
            <v>0</v>
          </cell>
          <cell r="AC4625">
            <v>0</v>
          </cell>
          <cell r="AD4625">
            <v>0</v>
          </cell>
        </row>
        <row r="4626">
          <cell r="B4626" t="str">
            <v>MASON CO-REGULATEDRESIDENTIALWLKNRE1</v>
          </cell>
          <cell r="J4626" t="str">
            <v>WLKNRE1</v>
          </cell>
          <cell r="K4626" t="str">
            <v>WALK IN 5'-25'-EOW</v>
          </cell>
          <cell r="S4626">
            <v>0</v>
          </cell>
          <cell r="T4626">
            <v>0</v>
          </cell>
          <cell r="U4626">
            <v>0</v>
          </cell>
          <cell r="V4626">
            <v>0</v>
          </cell>
          <cell r="W4626">
            <v>0</v>
          </cell>
          <cell r="X4626">
            <v>0</v>
          </cell>
          <cell r="Y4626">
            <v>0</v>
          </cell>
          <cell r="Z4626">
            <v>-1.02</v>
          </cell>
          <cell r="AA4626">
            <v>0</v>
          </cell>
          <cell r="AB4626">
            <v>0</v>
          </cell>
          <cell r="AC4626">
            <v>0</v>
          </cell>
          <cell r="AD4626">
            <v>0</v>
          </cell>
        </row>
        <row r="4627">
          <cell r="B4627" t="str">
            <v>MASON CO-REGULATEDRESIDENTIALWLKNRW1</v>
          </cell>
          <cell r="J4627" t="str">
            <v>WLKNRW1</v>
          </cell>
          <cell r="K4627" t="str">
            <v>WALK IN 5'-25'</v>
          </cell>
          <cell r="S4627">
            <v>0</v>
          </cell>
          <cell r="T4627">
            <v>0</v>
          </cell>
          <cell r="U4627">
            <v>0</v>
          </cell>
          <cell r="V4627">
            <v>0</v>
          </cell>
          <cell r="W4627">
            <v>0</v>
          </cell>
          <cell r="X4627">
            <v>0</v>
          </cell>
          <cell r="Y4627">
            <v>0</v>
          </cell>
          <cell r="Z4627">
            <v>-2.85</v>
          </cell>
          <cell r="AA4627">
            <v>0</v>
          </cell>
          <cell r="AB4627">
            <v>0</v>
          </cell>
          <cell r="AC4627">
            <v>0</v>
          </cell>
          <cell r="AD4627">
            <v>0</v>
          </cell>
        </row>
        <row r="4628">
          <cell r="B4628" t="str">
            <v>MASON CO-REGULATEDRESIDENTIAL35ROCC1</v>
          </cell>
          <cell r="J4628" t="str">
            <v>35ROCC1</v>
          </cell>
          <cell r="K4628" t="str">
            <v>1-35 GAL ON CALL PICKUP</v>
          </cell>
          <cell r="S4628">
            <v>0</v>
          </cell>
          <cell r="T4628">
            <v>0</v>
          </cell>
          <cell r="U4628">
            <v>0</v>
          </cell>
          <cell r="V4628">
            <v>0</v>
          </cell>
          <cell r="W4628">
            <v>0</v>
          </cell>
          <cell r="X4628">
            <v>0</v>
          </cell>
          <cell r="Y4628">
            <v>0</v>
          </cell>
          <cell r="Z4628">
            <v>64</v>
          </cell>
          <cell r="AA4628">
            <v>0</v>
          </cell>
          <cell r="AB4628">
            <v>0</v>
          </cell>
          <cell r="AC4628">
            <v>0</v>
          </cell>
          <cell r="AD4628">
            <v>0</v>
          </cell>
        </row>
        <row r="4629">
          <cell r="B4629" t="str">
            <v>MASON CO-REGULATEDRESIDENTIAL48ROCC1</v>
          </cell>
          <cell r="J4629" t="str">
            <v>48ROCC1</v>
          </cell>
          <cell r="K4629" t="str">
            <v>1-48 GAL ON CALL PICKUP</v>
          </cell>
          <cell r="S4629">
            <v>0</v>
          </cell>
          <cell r="T4629">
            <v>0</v>
          </cell>
          <cell r="U4629">
            <v>0</v>
          </cell>
          <cell r="V4629">
            <v>0</v>
          </cell>
          <cell r="W4629">
            <v>0</v>
          </cell>
          <cell r="X4629">
            <v>0</v>
          </cell>
          <cell r="Y4629">
            <v>0</v>
          </cell>
          <cell r="Z4629">
            <v>8.02</v>
          </cell>
          <cell r="AA4629">
            <v>0</v>
          </cell>
          <cell r="AB4629">
            <v>0</v>
          </cell>
          <cell r="AC4629">
            <v>0</v>
          </cell>
          <cell r="AD4629">
            <v>0</v>
          </cell>
        </row>
        <row r="4630">
          <cell r="B4630" t="str">
            <v>MASON CO-REGULATEDRESIDENTIAL96ROCC1</v>
          </cell>
          <cell r="J4630" t="str">
            <v>96ROCC1</v>
          </cell>
          <cell r="K4630" t="str">
            <v>1-96 GAL ON CALL PICKUP</v>
          </cell>
          <cell r="S4630">
            <v>0</v>
          </cell>
          <cell r="T4630">
            <v>0</v>
          </cell>
          <cell r="U4630">
            <v>0</v>
          </cell>
          <cell r="V4630">
            <v>0</v>
          </cell>
          <cell r="W4630">
            <v>0</v>
          </cell>
          <cell r="X4630">
            <v>0</v>
          </cell>
          <cell r="Y4630">
            <v>0</v>
          </cell>
          <cell r="Z4630">
            <v>23.34</v>
          </cell>
          <cell r="AA4630">
            <v>0</v>
          </cell>
          <cell r="AB4630">
            <v>0</v>
          </cell>
          <cell r="AC4630">
            <v>0</v>
          </cell>
          <cell r="AD4630">
            <v>0</v>
          </cell>
        </row>
        <row r="4631">
          <cell r="B4631" t="str">
            <v>MASON CO-REGULATEDRESIDENTIALDRVNRE1RECYMA</v>
          </cell>
          <cell r="J4631" t="str">
            <v>DRVNRE1RECYMA</v>
          </cell>
          <cell r="K4631" t="str">
            <v>DRIVE IN UP TO 250 EOW-RE</v>
          </cell>
          <cell r="S4631">
            <v>0</v>
          </cell>
          <cell r="T4631">
            <v>0</v>
          </cell>
          <cell r="U4631">
            <v>0</v>
          </cell>
          <cell r="V4631">
            <v>0</v>
          </cell>
          <cell r="W4631">
            <v>0</v>
          </cell>
          <cell r="X4631">
            <v>0</v>
          </cell>
          <cell r="Y4631">
            <v>0</v>
          </cell>
          <cell r="Z4631">
            <v>60.49</v>
          </cell>
          <cell r="AA4631">
            <v>0</v>
          </cell>
          <cell r="AB4631">
            <v>0</v>
          </cell>
          <cell r="AC4631">
            <v>0</v>
          </cell>
          <cell r="AD4631">
            <v>0</v>
          </cell>
        </row>
        <row r="4632">
          <cell r="B4632" t="str">
            <v>MASON CO-REGULATEDRESIDENTIALDRVNRE2RECYMA</v>
          </cell>
          <cell r="J4632" t="str">
            <v>DRVNRE2RECYMA</v>
          </cell>
          <cell r="K4632" t="str">
            <v>DRIVE IN OVER 250 EOW-REC</v>
          </cell>
          <cell r="S4632">
            <v>0</v>
          </cell>
          <cell r="T4632">
            <v>0</v>
          </cell>
          <cell r="U4632">
            <v>0</v>
          </cell>
          <cell r="V4632">
            <v>0</v>
          </cell>
          <cell r="W4632">
            <v>0</v>
          </cell>
          <cell r="X4632">
            <v>0</v>
          </cell>
          <cell r="Y4632">
            <v>0</v>
          </cell>
          <cell r="Z4632">
            <v>9.9</v>
          </cell>
          <cell r="AA4632">
            <v>0</v>
          </cell>
          <cell r="AB4632">
            <v>0</v>
          </cell>
          <cell r="AC4632">
            <v>0</v>
          </cell>
          <cell r="AD4632">
            <v>0</v>
          </cell>
        </row>
        <row r="4633">
          <cell r="B4633" t="str">
            <v>MASON CO-REGULATEDRESIDENTIALDRVNRM1RECYMA</v>
          </cell>
          <cell r="J4633" t="str">
            <v>DRVNRM1RECYMA</v>
          </cell>
          <cell r="K4633" t="str">
            <v>DRIVE IN UP TO 125 MONTHL</v>
          </cell>
          <cell r="S4633">
            <v>0</v>
          </cell>
          <cell r="T4633">
            <v>0</v>
          </cell>
          <cell r="U4633">
            <v>0</v>
          </cell>
          <cell r="V4633">
            <v>0</v>
          </cell>
          <cell r="W4633">
            <v>0</v>
          </cell>
          <cell r="X4633">
            <v>0</v>
          </cell>
          <cell r="Y4633">
            <v>0</v>
          </cell>
          <cell r="Z4633">
            <v>2.2000000000000002</v>
          </cell>
          <cell r="AA4633">
            <v>0</v>
          </cell>
          <cell r="AB4633">
            <v>0</v>
          </cell>
          <cell r="AC4633">
            <v>0</v>
          </cell>
          <cell r="AD4633">
            <v>0</v>
          </cell>
        </row>
        <row r="4634">
          <cell r="B4634" t="str">
            <v>MASON CO-REGULATEDRESIDENTIALRECYCLECR</v>
          </cell>
          <cell r="J4634" t="str">
            <v>RECYCLECR</v>
          </cell>
          <cell r="K4634" t="str">
            <v>VALUE OF RECYCLABLES</v>
          </cell>
          <cell r="S4634">
            <v>0</v>
          </cell>
          <cell r="T4634">
            <v>0</v>
          </cell>
          <cell r="U4634">
            <v>0</v>
          </cell>
          <cell r="V4634">
            <v>0</v>
          </cell>
          <cell r="W4634">
            <v>0</v>
          </cell>
          <cell r="X4634">
            <v>0</v>
          </cell>
          <cell r="Y4634">
            <v>0</v>
          </cell>
          <cell r="Z4634">
            <v>-19.3</v>
          </cell>
          <cell r="AA4634">
            <v>0</v>
          </cell>
          <cell r="AB4634">
            <v>0</v>
          </cell>
          <cell r="AC4634">
            <v>0</v>
          </cell>
          <cell r="AD4634">
            <v>0</v>
          </cell>
        </row>
        <row r="4635">
          <cell r="B4635" t="str">
            <v>MASON CO-REGULATEDRESIDENTIALRECYR</v>
          </cell>
          <cell r="J4635" t="str">
            <v>RECYR</v>
          </cell>
          <cell r="K4635" t="str">
            <v>RESIDENTIAL RECYCLE</v>
          </cell>
          <cell r="S4635">
            <v>0</v>
          </cell>
          <cell r="T4635">
            <v>0</v>
          </cell>
          <cell r="U4635">
            <v>0</v>
          </cell>
          <cell r="V4635">
            <v>0</v>
          </cell>
          <cell r="W4635">
            <v>0</v>
          </cell>
          <cell r="X4635">
            <v>0</v>
          </cell>
          <cell r="Y4635">
            <v>0</v>
          </cell>
          <cell r="Z4635">
            <v>91.6</v>
          </cell>
          <cell r="AA4635">
            <v>0</v>
          </cell>
          <cell r="AB4635">
            <v>0</v>
          </cell>
          <cell r="AC4635">
            <v>0</v>
          </cell>
          <cell r="AD4635">
            <v>0</v>
          </cell>
        </row>
        <row r="4636">
          <cell r="B4636" t="str">
            <v>MASON CO-REGULATEDRESIDENTIAL35ROCC1</v>
          </cell>
          <cell r="J4636" t="str">
            <v>35ROCC1</v>
          </cell>
          <cell r="K4636" t="str">
            <v>1-35 GAL ON CALL PICKUP</v>
          </cell>
          <cell r="S4636">
            <v>0</v>
          </cell>
          <cell r="T4636">
            <v>0</v>
          </cell>
          <cell r="U4636">
            <v>0</v>
          </cell>
          <cell r="V4636">
            <v>0</v>
          </cell>
          <cell r="W4636">
            <v>0</v>
          </cell>
          <cell r="X4636">
            <v>0</v>
          </cell>
          <cell r="Y4636">
            <v>0</v>
          </cell>
          <cell r="Z4636">
            <v>3360</v>
          </cell>
          <cell r="AA4636">
            <v>0</v>
          </cell>
          <cell r="AB4636">
            <v>0</v>
          </cell>
          <cell r="AC4636">
            <v>0</v>
          </cell>
          <cell r="AD4636">
            <v>0</v>
          </cell>
        </row>
        <row r="4637">
          <cell r="B4637" t="str">
            <v>MASON CO-REGULATEDRESIDENTIAL35RW1</v>
          </cell>
          <cell r="J4637" t="str">
            <v>35RW1</v>
          </cell>
          <cell r="K4637" t="str">
            <v>1-35 GAL CART WEEKLY SVC</v>
          </cell>
          <cell r="S4637">
            <v>0</v>
          </cell>
          <cell r="T4637">
            <v>0</v>
          </cell>
          <cell r="U4637">
            <v>0</v>
          </cell>
          <cell r="V4637">
            <v>0</v>
          </cell>
          <cell r="W4637">
            <v>0</v>
          </cell>
          <cell r="X4637">
            <v>0</v>
          </cell>
          <cell r="Y4637">
            <v>0</v>
          </cell>
          <cell r="Z4637">
            <v>-35.64</v>
          </cell>
          <cell r="AA4637">
            <v>0</v>
          </cell>
          <cell r="AB4637">
            <v>0</v>
          </cell>
          <cell r="AC4637">
            <v>0</v>
          </cell>
          <cell r="AD4637">
            <v>0</v>
          </cell>
        </row>
        <row r="4638">
          <cell r="B4638" t="str">
            <v>MASON CO-REGULATEDRESIDENTIAL48ROCC1</v>
          </cell>
          <cell r="J4638" t="str">
            <v>48ROCC1</v>
          </cell>
          <cell r="K4638" t="str">
            <v>1-48 GAL ON CALL PICKUP</v>
          </cell>
          <cell r="S4638">
            <v>0</v>
          </cell>
          <cell r="T4638">
            <v>0</v>
          </cell>
          <cell r="U4638">
            <v>0</v>
          </cell>
          <cell r="V4638">
            <v>0</v>
          </cell>
          <cell r="W4638">
            <v>0</v>
          </cell>
          <cell r="X4638">
            <v>0</v>
          </cell>
          <cell r="Y4638">
            <v>0</v>
          </cell>
          <cell r="Z4638">
            <v>320.8</v>
          </cell>
          <cell r="AA4638">
            <v>0</v>
          </cell>
          <cell r="AB4638">
            <v>0</v>
          </cell>
          <cell r="AC4638">
            <v>0</v>
          </cell>
          <cell r="AD4638">
            <v>0</v>
          </cell>
        </row>
        <row r="4639">
          <cell r="B4639" t="str">
            <v>MASON CO-REGULATEDRESIDENTIAL64ROCC1</v>
          </cell>
          <cell r="J4639" t="str">
            <v>64ROCC1</v>
          </cell>
          <cell r="K4639" t="str">
            <v>1-64 GAL ON CALL PICKUP</v>
          </cell>
          <cell r="S4639">
            <v>0</v>
          </cell>
          <cell r="T4639">
            <v>0</v>
          </cell>
          <cell r="U4639">
            <v>0</v>
          </cell>
          <cell r="V4639">
            <v>0</v>
          </cell>
          <cell r="W4639">
            <v>0</v>
          </cell>
          <cell r="X4639">
            <v>0</v>
          </cell>
          <cell r="Y4639">
            <v>0</v>
          </cell>
          <cell r="Z4639">
            <v>378.8</v>
          </cell>
          <cell r="AA4639">
            <v>0</v>
          </cell>
          <cell r="AB4639">
            <v>0</v>
          </cell>
          <cell r="AC4639">
            <v>0</v>
          </cell>
          <cell r="AD4639">
            <v>0</v>
          </cell>
        </row>
        <row r="4640">
          <cell r="B4640" t="str">
            <v>MASON CO-REGULATEDRESIDENTIAL96ROCC1</v>
          </cell>
          <cell r="J4640" t="str">
            <v>96ROCC1</v>
          </cell>
          <cell r="K4640" t="str">
            <v>1-96 GAL ON CALL PICKUP</v>
          </cell>
          <cell r="S4640">
            <v>0</v>
          </cell>
          <cell r="T4640">
            <v>0</v>
          </cell>
          <cell r="U4640">
            <v>0</v>
          </cell>
          <cell r="V4640">
            <v>0</v>
          </cell>
          <cell r="W4640">
            <v>0</v>
          </cell>
          <cell r="X4640">
            <v>0</v>
          </cell>
          <cell r="Y4640">
            <v>0</v>
          </cell>
          <cell r="Z4640">
            <v>793.56</v>
          </cell>
          <cell r="AA4640">
            <v>0</v>
          </cell>
          <cell r="AB4640">
            <v>0</v>
          </cell>
          <cell r="AC4640">
            <v>0</v>
          </cell>
          <cell r="AD4640">
            <v>0</v>
          </cell>
        </row>
        <row r="4641">
          <cell r="B4641" t="str">
            <v>MASON CO-REGULATEDRESIDENTIALDRVNRE2RECY</v>
          </cell>
          <cell r="J4641" t="str">
            <v>DRVNRE2RECY</v>
          </cell>
          <cell r="K4641" t="str">
            <v>DRIVE IN OVER 250 EOW-REC</v>
          </cell>
          <cell r="S4641">
            <v>0</v>
          </cell>
          <cell r="T4641">
            <v>0</v>
          </cell>
          <cell r="U4641">
            <v>0</v>
          </cell>
          <cell r="V4641">
            <v>0</v>
          </cell>
          <cell r="W4641">
            <v>0</v>
          </cell>
          <cell r="X4641">
            <v>0</v>
          </cell>
          <cell r="Y4641">
            <v>0</v>
          </cell>
          <cell r="Z4641">
            <v>-1.65</v>
          </cell>
          <cell r="AA4641">
            <v>0</v>
          </cell>
          <cell r="AB4641">
            <v>0</v>
          </cell>
          <cell r="AC4641">
            <v>0</v>
          </cell>
          <cell r="AD4641">
            <v>0</v>
          </cell>
        </row>
        <row r="4642">
          <cell r="B4642" t="str">
            <v>MASON CO-REGULATEDRESIDENTIALDRVNRM1</v>
          </cell>
          <cell r="J4642" t="str">
            <v>DRVNRM1</v>
          </cell>
          <cell r="K4642" t="str">
            <v>DRIVE IN UP TO 250'-MTHLY</v>
          </cell>
          <cell r="S4642">
            <v>0</v>
          </cell>
          <cell r="T4642">
            <v>0</v>
          </cell>
          <cell r="U4642">
            <v>0</v>
          </cell>
          <cell r="V4642">
            <v>0</v>
          </cell>
          <cell r="W4642">
            <v>0</v>
          </cell>
          <cell r="X4642">
            <v>0</v>
          </cell>
          <cell r="Y4642">
            <v>0</v>
          </cell>
          <cell r="Z4642">
            <v>6.66</v>
          </cell>
          <cell r="AA4642">
            <v>0</v>
          </cell>
          <cell r="AB4642">
            <v>0</v>
          </cell>
          <cell r="AC4642">
            <v>0</v>
          </cell>
          <cell r="AD4642">
            <v>0</v>
          </cell>
        </row>
        <row r="4643">
          <cell r="B4643" t="str">
            <v>MASON CO-REGULATEDRESIDENTIALDRVNRW2</v>
          </cell>
          <cell r="J4643" t="str">
            <v>DRVNRW2</v>
          </cell>
          <cell r="K4643" t="str">
            <v>DRIVE IN OVER 250'</v>
          </cell>
          <cell r="S4643">
            <v>0</v>
          </cell>
          <cell r="T4643">
            <v>0</v>
          </cell>
          <cell r="U4643">
            <v>0</v>
          </cell>
          <cell r="V4643">
            <v>0</v>
          </cell>
          <cell r="W4643">
            <v>0</v>
          </cell>
          <cell r="X4643">
            <v>0</v>
          </cell>
          <cell r="Y4643">
            <v>0</v>
          </cell>
          <cell r="Z4643">
            <v>-4.05</v>
          </cell>
          <cell r="AA4643">
            <v>0</v>
          </cell>
          <cell r="AB4643">
            <v>0</v>
          </cell>
          <cell r="AC4643">
            <v>0</v>
          </cell>
          <cell r="AD4643">
            <v>0</v>
          </cell>
        </row>
        <row r="4644">
          <cell r="B4644" t="str">
            <v>MASON CO-REGULATEDRESIDENTIALEXPUR</v>
          </cell>
          <cell r="J4644" t="str">
            <v>EXPUR</v>
          </cell>
          <cell r="K4644" t="str">
            <v>EXTRA PICKUP</v>
          </cell>
          <cell r="S4644">
            <v>0</v>
          </cell>
          <cell r="T4644">
            <v>0</v>
          </cell>
          <cell r="U4644">
            <v>0</v>
          </cell>
          <cell r="V4644">
            <v>0</v>
          </cell>
          <cell r="W4644">
            <v>0</v>
          </cell>
          <cell r="X4644">
            <v>0</v>
          </cell>
          <cell r="Y4644">
            <v>0</v>
          </cell>
          <cell r="Z4644">
            <v>22.3</v>
          </cell>
          <cell r="AA4644">
            <v>0</v>
          </cell>
          <cell r="AB4644">
            <v>0</v>
          </cell>
          <cell r="AC4644">
            <v>0</v>
          </cell>
          <cell r="AD4644">
            <v>0</v>
          </cell>
        </row>
        <row r="4645">
          <cell r="B4645" t="str">
            <v>MASON CO-REGULATEDRESIDENTIALEXTRAR</v>
          </cell>
          <cell r="J4645" t="str">
            <v>EXTRAR</v>
          </cell>
          <cell r="K4645" t="str">
            <v>EXTRA CAN/BAGS</v>
          </cell>
          <cell r="S4645">
            <v>0</v>
          </cell>
          <cell r="T4645">
            <v>0</v>
          </cell>
          <cell r="U4645">
            <v>0</v>
          </cell>
          <cell r="V4645">
            <v>0</v>
          </cell>
          <cell r="W4645">
            <v>0</v>
          </cell>
          <cell r="X4645">
            <v>0</v>
          </cell>
          <cell r="Y4645">
            <v>0</v>
          </cell>
          <cell r="Z4645">
            <v>356.8</v>
          </cell>
          <cell r="AA4645">
            <v>0</v>
          </cell>
          <cell r="AB4645">
            <v>0</v>
          </cell>
          <cell r="AC4645">
            <v>0</v>
          </cell>
          <cell r="AD4645">
            <v>0</v>
          </cell>
        </row>
        <row r="4646">
          <cell r="B4646" t="str">
            <v>MASON CO-REGULATEDRESIDENTIALOFOWR</v>
          </cell>
          <cell r="J4646" t="str">
            <v>OFOWR</v>
          </cell>
          <cell r="K4646" t="str">
            <v>OVERFILL/OVERWEIGHT CHG</v>
          </cell>
          <cell r="S4646">
            <v>0</v>
          </cell>
          <cell r="T4646">
            <v>0</v>
          </cell>
          <cell r="U4646">
            <v>0</v>
          </cell>
          <cell r="V4646">
            <v>0</v>
          </cell>
          <cell r="W4646">
            <v>0</v>
          </cell>
          <cell r="X4646">
            <v>0</v>
          </cell>
          <cell r="Y4646">
            <v>0</v>
          </cell>
          <cell r="Z4646">
            <v>31.22</v>
          </cell>
          <cell r="AA4646">
            <v>0</v>
          </cell>
          <cell r="AB4646">
            <v>0</v>
          </cell>
          <cell r="AC4646">
            <v>0</v>
          </cell>
          <cell r="AD4646">
            <v>0</v>
          </cell>
        </row>
        <row r="4647">
          <cell r="B4647" t="str">
            <v>MASON CO-REGULATEDRESIDENTIALRECYCLECR</v>
          </cell>
          <cell r="J4647" t="str">
            <v>RECYCLECR</v>
          </cell>
          <cell r="K4647" t="str">
            <v>VALUE OF RECYCLABLES</v>
          </cell>
          <cell r="S4647">
            <v>0</v>
          </cell>
          <cell r="T4647">
            <v>0</v>
          </cell>
          <cell r="U4647">
            <v>0</v>
          </cell>
          <cell r="V4647">
            <v>0</v>
          </cell>
          <cell r="W4647">
            <v>0</v>
          </cell>
          <cell r="X4647">
            <v>0</v>
          </cell>
          <cell r="Y4647">
            <v>0</v>
          </cell>
          <cell r="Z4647">
            <v>0.97</v>
          </cell>
          <cell r="AA4647">
            <v>0</v>
          </cell>
          <cell r="AB4647">
            <v>0</v>
          </cell>
          <cell r="AC4647">
            <v>0</v>
          </cell>
          <cell r="AD4647">
            <v>0</v>
          </cell>
        </row>
        <row r="4648">
          <cell r="B4648" t="str">
            <v>MASON CO-REGULATEDRESIDENTIALRECYR</v>
          </cell>
          <cell r="J4648" t="str">
            <v>RECYR</v>
          </cell>
          <cell r="K4648" t="str">
            <v>RESIDENTIAL RECYCLE</v>
          </cell>
          <cell r="S4648">
            <v>0</v>
          </cell>
          <cell r="T4648">
            <v>0</v>
          </cell>
          <cell r="U4648">
            <v>0</v>
          </cell>
          <cell r="V4648">
            <v>0</v>
          </cell>
          <cell r="W4648">
            <v>0</v>
          </cell>
          <cell r="X4648">
            <v>0</v>
          </cell>
          <cell r="Y4648">
            <v>0</v>
          </cell>
          <cell r="Z4648">
            <v>-4.58</v>
          </cell>
          <cell r="AA4648">
            <v>0</v>
          </cell>
          <cell r="AB4648">
            <v>0</v>
          </cell>
          <cell r="AC4648">
            <v>0</v>
          </cell>
          <cell r="AD4648">
            <v>0</v>
          </cell>
        </row>
        <row r="4649">
          <cell r="B4649" t="str">
            <v>MASON CO-REGULATEDRESIDENTIALRESTART</v>
          </cell>
          <cell r="J4649" t="str">
            <v>RESTART</v>
          </cell>
          <cell r="K4649" t="str">
            <v>SERVICE RESTART FEE</v>
          </cell>
          <cell r="S4649">
            <v>0</v>
          </cell>
          <cell r="T4649">
            <v>0</v>
          </cell>
          <cell r="U4649">
            <v>0</v>
          </cell>
          <cell r="V4649">
            <v>0</v>
          </cell>
          <cell r="W4649">
            <v>0</v>
          </cell>
          <cell r="X4649">
            <v>0</v>
          </cell>
          <cell r="Y4649">
            <v>0</v>
          </cell>
          <cell r="Z4649">
            <v>21.71</v>
          </cell>
          <cell r="AA4649">
            <v>0</v>
          </cell>
          <cell r="AB4649">
            <v>0</v>
          </cell>
          <cell r="AC4649">
            <v>0</v>
          </cell>
          <cell r="AD4649">
            <v>0</v>
          </cell>
        </row>
        <row r="4650">
          <cell r="B4650" t="str">
            <v>MASON CO-REGULATEDRESIDENTIALWLKNRM1</v>
          </cell>
          <cell r="J4650" t="str">
            <v>WLKNRM1</v>
          </cell>
          <cell r="K4650" t="str">
            <v>WALK IN 5'-25'-MTHLY</v>
          </cell>
          <cell r="S4650">
            <v>0</v>
          </cell>
          <cell r="T4650">
            <v>0</v>
          </cell>
          <cell r="U4650">
            <v>0</v>
          </cell>
          <cell r="V4650">
            <v>0</v>
          </cell>
          <cell r="W4650">
            <v>0</v>
          </cell>
          <cell r="X4650">
            <v>0</v>
          </cell>
          <cell r="Y4650">
            <v>0</v>
          </cell>
          <cell r="Z4650">
            <v>3.54</v>
          </cell>
          <cell r="AA4650">
            <v>0</v>
          </cell>
          <cell r="AB4650">
            <v>0</v>
          </cell>
          <cell r="AC4650">
            <v>0</v>
          </cell>
          <cell r="AD4650">
            <v>0</v>
          </cell>
        </row>
        <row r="4651">
          <cell r="B4651" t="str">
            <v>MASON CO-REGULATEDRESIDENTIALWLKNRW1</v>
          </cell>
          <cell r="J4651" t="str">
            <v>WLKNRW1</v>
          </cell>
          <cell r="K4651" t="str">
            <v>WALK IN 5'-25'</v>
          </cell>
          <cell r="S4651">
            <v>0</v>
          </cell>
          <cell r="T4651">
            <v>0</v>
          </cell>
          <cell r="U4651">
            <v>0</v>
          </cell>
          <cell r="V4651">
            <v>0</v>
          </cell>
          <cell r="W4651">
            <v>0</v>
          </cell>
          <cell r="X4651">
            <v>0</v>
          </cell>
          <cell r="Y4651">
            <v>0</v>
          </cell>
          <cell r="Z4651">
            <v>-1.71</v>
          </cell>
          <cell r="AA4651">
            <v>0</v>
          </cell>
          <cell r="AB4651">
            <v>0</v>
          </cell>
          <cell r="AC4651">
            <v>0</v>
          </cell>
          <cell r="AD4651">
            <v>0</v>
          </cell>
        </row>
        <row r="4652">
          <cell r="B4652" t="str">
            <v>MASON CO-REGULATEDROLLOFFROLID</v>
          </cell>
          <cell r="J4652" t="str">
            <v>ROLID</v>
          </cell>
          <cell r="K4652" t="str">
            <v>ROLL OFF-LID</v>
          </cell>
          <cell r="S4652">
            <v>0</v>
          </cell>
          <cell r="T4652">
            <v>0</v>
          </cell>
          <cell r="U4652">
            <v>0</v>
          </cell>
          <cell r="V4652">
            <v>0</v>
          </cell>
          <cell r="W4652">
            <v>0</v>
          </cell>
          <cell r="X4652">
            <v>0</v>
          </cell>
          <cell r="Y4652">
            <v>0</v>
          </cell>
          <cell r="Z4652">
            <v>291.2</v>
          </cell>
          <cell r="AA4652">
            <v>0</v>
          </cell>
          <cell r="AB4652">
            <v>0</v>
          </cell>
          <cell r="AC4652">
            <v>0</v>
          </cell>
          <cell r="AD4652">
            <v>0</v>
          </cell>
        </row>
        <row r="4653">
          <cell r="B4653" t="str">
            <v>MASON CO-REGULATEDROLLOFFRORENT10D</v>
          </cell>
          <cell r="J4653" t="str">
            <v>RORENT10D</v>
          </cell>
          <cell r="K4653" t="str">
            <v>10YD ROLL OFF DAILY RENT</v>
          </cell>
          <cell r="S4653">
            <v>0</v>
          </cell>
          <cell r="T4653">
            <v>0</v>
          </cell>
          <cell r="U4653">
            <v>0</v>
          </cell>
          <cell r="V4653">
            <v>0</v>
          </cell>
          <cell r="W4653">
            <v>0</v>
          </cell>
          <cell r="X4653">
            <v>0</v>
          </cell>
          <cell r="Y4653">
            <v>0</v>
          </cell>
          <cell r="Z4653">
            <v>190.65</v>
          </cell>
          <cell r="AA4653">
            <v>0</v>
          </cell>
          <cell r="AB4653">
            <v>0</v>
          </cell>
          <cell r="AC4653">
            <v>0</v>
          </cell>
          <cell r="AD4653">
            <v>0</v>
          </cell>
        </row>
        <row r="4654">
          <cell r="B4654" t="str">
            <v>MASON CO-REGULATEDROLLOFFRORENT10M</v>
          </cell>
          <cell r="J4654" t="str">
            <v>RORENT10M</v>
          </cell>
          <cell r="K4654" t="str">
            <v>10YD ROLL OFF MTHLY RENT</v>
          </cell>
          <cell r="S4654">
            <v>0</v>
          </cell>
          <cell r="T4654">
            <v>0</v>
          </cell>
          <cell r="U4654">
            <v>0</v>
          </cell>
          <cell r="V4654">
            <v>0</v>
          </cell>
          <cell r="W4654">
            <v>0</v>
          </cell>
          <cell r="X4654">
            <v>0</v>
          </cell>
          <cell r="Y4654">
            <v>0</v>
          </cell>
          <cell r="Z4654">
            <v>83.93</v>
          </cell>
          <cell r="AA4654">
            <v>0</v>
          </cell>
          <cell r="AB4654">
            <v>0</v>
          </cell>
          <cell r="AC4654">
            <v>0</v>
          </cell>
          <cell r="AD4654">
            <v>0</v>
          </cell>
        </row>
        <row r="4655">
          <cell r="B4655" t="str">
            <v>MASON CO-REGULATEDROLLOFFRORENT20D</v>
          </cell>
          <cell r="J4655" t="str">
            <v>RORENT20D</v>
          </cell>
          <cell r="K4655" t="str">
            <v>20YD ROLL OFF-DAILY RENT</v>
          </cell>
          <cell r="S4655">
            <v>0</v>
          </cell>
          <cell r="T4655">
            <v>0</v>
          </cell>
          <cell r="U4655">
            <v>0</v>
          </cell>
          <cell r="V4655">
            <v>0</v>
          </cell>
          <cell r="W4655">
            <v>0</v>
          </cell>
          <cell r="X4655">
            <v>0</v>
          </cell>
          <cell r="Y4655">
            <v>0</v>
          </cell>
          <cell r="Z4655">
            <v>2758.59</v>
          </cell>
          <cell r="AA4655">
            <v>0</v>
          </cell>
          <cell r="AB4655">
            <v>0</v>
          </cell>
          <cell r="AC4655">
            <v>0</v>
          </cell>
          <cell r="AD4655">
            <v>0</v>
          </cell>
        </row>
        <row r="4656">
          <cell r="B4656" t="str">
            <v>MASON CO-REGULATEDROLLOFFRORENT20M</v>
          </cell>
          <cell r="J4656" t="str">
            <v>RORENT20M</v>
          </cell>
          <cell r="K4656" t="str">
            <v>20YD ROLL OFF-MNTHLY RENT</v>
          </cell>
          <cell r="S4656">
            <v>0</v>
          </cell>
          <cell r="T4656">
            <v>0</v>
          </cell>
          <cell r="U4656">
            <v>0</v>
          </cell>
          <cell r="V4656">
            <v>0</v>
          </cell>
          <cell r="W4656">
            <v>0</v>
          </cell>
          <cell r="X4656">
            <v>0</v>
          </cell>
          <cell r="Y4656">
            <v>0</v>
          </cell>
          <cell r="Z4656">
            <v>1949.6</v>
          </cell>
          <cell r="AA4656">
            <v>0</v>
          </cell>
          <cell r="AB4656">
            <v>0</v>
          </cell>
          <cell r="AC4656">
            <v>0</v>
          </cell>
          <cell r="AD4656">
            <v>0</v>
          </cell>
        </row>
        <row r="4657">
          <cell r="B4657" t="str">
            <v>MASON CO-REGULATEDROLLOFFRORENT40D</v>
          </cell>
          <cell r="J4657" t="str">
            <v>RORENT40D</v>
          </cell>
          <cell r="K4657" t="str">
            <v>40YD ROLL OFF-DAILY RENT</v>
          </cell>
          <cell r="S4657">
            <v>0</v>
          </cell>
          <cell r="T4657">
            <v>0</v>
          </cell>
          <cell r="U4657">
            <v>0</v>
          </cell>
          <cell r="V4657">
            <v>0</v>
          </cell>
          <cell r="W4657">
            <v>0</v>
          </cell>
          <cell r="X4657">
            <v>0</v>
          </cell>
          <cell r="Y4657">
            <v>0</v>
          </cell>
          <cell r="Z4657">
            <v>2828.54</v>
          </cell>
          <cell r="AA4657">
            <v>0</v>
          </cell>
          <cell r="AB4657">
            <v>0</v>
          </cell>
          <cell r="AC4657">
            <v>0</v>
          </cell>
          <cell r="AD4657">
            <v>0</v>
          </cell>
        </row>
        <row r="4658">
          <cell r="B4658" t="str">
            <v>MASON CO-REGULATEDROLLOFFRORENT40M</v>
          </cell>
          <cell r="J4658" t="str">
            <v>RORENT40M</v>
          </cell>
          <cell r="K4658" t="str">
            <v>40YD ROLL OFF-MNTHLY RENT</v>
          </cell>
          <cell r="S4658">
            <v>0</v>
          </cell>
          <cell r="T4658">
            <v>0</v>
          </cell>
          <cell r="U4658">
            <v>0</v>
          </cell>
          <cell r="V4658">
            <v>0</v>
          </cell>
          <cell r="W4658">
            <v>0</v>
          </cell>
          <cell r="X4658">
            <v>0</v>
          </cell>
          <cell r="Y4658">
            <v>0</v>
          </cell>
          <cell r="Z4658">
            <v>331.48</v>
          </cell>
          <cell r="AA4658">
            <v>0</v>
          </cell>
          <cell r="AB4658">
            <v>0</v>
          </cell>
          <cell r="AC4658">
            <v>0</v>
          </cell>
          <cell r="AD4658">
            <v>0</v>
          </cell>
        </row>
        <row r="4659">
          <cell r="B4659" t="str">
            <v>MASON CO-REGULATEDROLLOFFCPHAUL10</v>
          </cell>
          <cell r="J4659" t="str">
            <v>CPHAUL10</v>
          </cell>
          <cell r="K4659" t="str">
            <v>10YD COMPACTOR-HAUL</v>
          </cell>
          <cell r="S4659">
            <v>0</v>
          </cell>
          <cell r="T4659">
            <v>0</v>
          </cell>
          <cell r="U4659">
            <v>0</v>
          </cell>
          <cell r="V4659">
            <v>0</v>
          </cell>
          <cell r="W4659">
            <v>0</v>
          </cell>
          <cell r="X4659">
            <v>0</v>
          </cell>
          <cell r="Y4659">
            <v>0</v>
          </cell>
          <cell r="Z4659">
            <v>126.71</v>
          </cell>
          <cell r="AA4659">
            <v>0</v>
          </cell>
          <cell r="AB4659">
            <v>0</v>
          </cell>
          <cell r="AC4659">
            <v>0</v>
          </cell>
          <cell r="AD4659">
            <v>0</v>
          </cell>
        </row>
        <row r="4660">
          <cell r="B4660" t="str">
            <v>MASON CO-REGULATEDROLLOFFCPHAUL15</v>
          </cell>
          <cell r="J4660" t="str">
            <v>CPHAUL15</v>
          </cell>
          <cell r="K4660" t="str">
            <v>15YD COMPACTOR-HAUL</v>
          </cell>
          <cell r="S4660">
            <v>0</v>
          </cell>
          <cell r="T4660">
            <v>0</v>
          </cell>
          <cell r="U4660">
            <v>0</v>
          </cell>
          <cell r="V4660">
            <v>0</v>
          </cell>
          <cell r="W4660">
            <v>0</v>
          </cell>
          <cell r="X4660">
            <v>0</v>
          </cell>
          <cell r="Y4660">
            <v>0</v>
          </cell>
          <cell r="Z4660">
            <v>1023.19</v>
          </cell>
          <cell r="AA4660">
            <v>0</v>
          </cell>
          <cell r="AB4660">
            <v>0</v>
          </cell>
          <cell r="AC4660">
            <v>0</v>
          </cell>
          <cell r="AD4660">
            <v>0</v>
          </cell>
        </row>
        <row r="4661">
          <cell r="B4661" t="str">
            <v>MASON CO-REGULATEDROLLOFFCPHAUL20</v>
          </cell>
          <cell r="J4661" t="str">
            <v>CPHAUL20</v>
          </cell>
          <cell r="K4661" t="str">
            <v>20YD COMPACTOR-HAUL</v>
          </cell>
          <cell r="S4661">
            <v>0</v>
          </cell>
          <cell r="T4661">
            <v>0</v>
          </cell>
          <cell r="U4661">
            <v>0</v>
          </cell>
          <cell r="V4661">
            <v>0</v>
          </cell>
          <cell r="W4661">
            <v>0</v>
          </cell>
          <cell r="X4661">
            <v>0</v>
          </cell>
          <cell r="Y4661">
            <v>0</v>
          </cell>
          <cell r="Z4661">
            <v>155.93</v>
          </cell>
          <cell r="AA4661">
            <v>0</v>
          </cell>
          <cell r="AB4661">
            <v>0</v>
          </cell>
          <cell r="AC4661">
            <v>0</v>
          </cell>
          <cell r="AD4661">
            <v>0</v>
          </cell>
        </row>
        <row r="4662">
          <cell r="B4662" t="str">
            <v>MASON CO-REGULATEDROLLOFFCPHAUL25</v>
          </cell>
          <cell r="J4662" t="str">
            <v>CPHAUL25</v>
          </cell>
          <cell r="K4662" t="str">
            <v>25YD COMPACTOR-HAUL</v>
          </cell>
          <cell r="S4662">
            <v>0</v>
          </cell>
          <cell r="T4662">
            <v>0</v>
          </cell>
          <cell r="U4662">
            <v>0</v>
          </cell>
          <cell r="V4662">
            <v>0</v>
          </cell>
          <cell r="W4662">
            <v>0</v>
          </cell>
          <cell r="X4662">
            <v>0</v>
          </cell>
          <cell r="Y4662">
            <v>0</v>
          </cell>
          <cell r="Z4662">
            <v>1877.59</v>
          </cell>
          <cell r="AA4662">
            <v>0</v>
          </cell>
          <cell r="AB4662">
            <v>0</v>
          </cell>
          <cell r="AC4662">
            <v>0</v>
          </cell>
          <cell r="AD4662">
            <v>0</v>
          </cell>
        </row>
        <row r="4663">
          <cell r="B4663" t="str">
            <v>MASON CO-REGULATEDROLLOFFDISPMC-TON</v>
          </cell>
          <cell r="J4663" t="str">
            <v>DISPMC-TON</v>
          </cell>
          <cell r="K4663" t="str">
            <v>MC LANDFILL PER TON</v>
          </cell>
          <cell r="S4663">
            <v>0</v>
          </cell>
          <cell r="T4663">
            <v>0</v>
          </cell>
          <cell r="U4663">
            <v>0</v>
          </cell>
          <cell r="V4663">
            <v>0</v>
          </cell>
          <cell r="W4663">
            <v>0</v>
          </cell>
          <cell r="X4663">
            <v>0</v>
          </cell>
          <cell r="Y4663">
            <v>0</v>
          </cell>
          <cell r="Z4663">
            <v>37560.120000000003</v>
          </cell>
          <cell r="AA4663">
            <v>0</v>
          </cell>
          <cell r="AB4663">
            <v>0</v>
          </cell>
          <cell r="AC4663">
            <v>0</v>
          </cell>
          <cell r="AD4663">
            <v>0</v>
          </cell>
        </row>
        <row r="4664">
          <cell r="B4664" t="str">
            <v>MASON CO-REGULATEDROLLOFFDISPMCMISC</v>
          </cell>
          <cell r="J4664" t="str">
            <v>DISPMCMISC</v>
          </cell>
          <cell r="K4664" t="str">
            <v>DISPOSAL MISCELLANOUS</v>
          </cell>
          <cell r="S4664">
            <v>0</v>
          </cell>
          <cell r="T4664">
            <v>0</v>
          </cell>
          <cell r="U4664">
            <v>0</v>
          </cell>
          <cell r="V4664">
            <v>0</v>
          </cell>
          <cell r="W4664">
            <v>0</v>
          </cell>
          <cell r="X4664">
            <v>0</v>
          </cell>
          <cell r="Y4664">
            <v>0</v>
          </cell>
          <cell r="Z4664">
            <v>252.5</v>
          </cell>
          <cell r="AA4664">
            <v>0</v>
          </cell>
          <cell r="AB4664">
            <v>0</v>
          </cell>
          <cell r="AC4664">
            <v>0</v>
          </cell>
          <cell r="AD4664">
            <v>0</v>
          </cell>
        </row>
        <row r="4665">
          <cell r="B4665" t="str">
            <v>MASON CO-REGULATEDROLLOFFRODEL</v>
          </cell>
          <cell r="J4665" t="str">
            <v>RODEL</v>
          </cell>
          <cell r="K4665" t="str">
            <v>ROLL OFF-DELIVERY</v>
          </cell>
          <cell r="S4665">
            <v>0</v>
          </cell>
          <cell r="T4665">
            <v>0</v>
          </cell>
          <cell r="U4665">
            <v>0</v>
          </cell>
          <cell r="V4665">
            <v>0</v>
          </cell>
          <cell r="W4665">
            <v>0</v>
          </cell>
          <cell r="X4665">
            <v>0</v>
          </cell>
          <cell r="Y4665">
            <v>0</v>
          </cell>
          <cell r="Z4665">
            <v>2650.64</v>
          </cell>
          <cell r="AA4665">
            <v>0</v>
          </cell>
          <cell r="AB4665">
            <v>0</v>
          </cell>
          <cell r="AC4665">
            <v>0</v>
          </cell>
          <cell r="AD4665">
            <v>0</v>
          </cell>
        </row>
        <row r="4666">
          <cell r="B4666" t="str">
            <v>MASON CO-REGULATEDROLLOFFROHAUL10</v>
          </cell>
          <cell r="J4666" t="str">
            <v>ROHAUL10</v>
          </cell>
          <cell r="K4666" t="str">
            <v>10YD ROLL OFF HAUL</v>
          </cell>
          <cell r="S4666">
            <v>0</v>
          </cell>
          <cell r="T4666">
            <v>0</v>
          </cell>
          <cell r="U4666">
            <v>0</v>
          </cell>
          <cell r="V4666">
            <v>0</v>
          </cell>
          <cell r="W4666">
            <v>0</v>
          </cell>
          <cell r="X4666">
            <v>0</v>
          </cell>
          <cell r="Y4666">
            <v>0</v>
          </cell>
          <cell r="Z4666">
            <v>167.86</v>
          </cell>
          <cell r="AA4666">
            <v>0</v>
          </cell>
          <cell r="AB4666">
            <v>0</v>
          </cell>
          <cell r="AC4666">
            <v>0</v>
          </cell>
          <cell r="AD4666">
            <v>0</v>
          </cell>
        </row>
        <row r="4667">
          <cell r="B4667" t="str">
            <v>MASON CO-REGULATEDROLLOFFROHAUL10T</v>
          </cell>
          <cell r="J4667" t="str">
            <v>ROHAUL10T</v>
          </cell>
          <cell r="K4667" t="str">
            <v>ROHAUL10T</v>
          </cell>
          <cell r="S4667">
            <v>0</v>
          </cell>
          <cell r="T4667">
            <v>0</v>
          </cell>
          <cell r="U4667">
            <v>0</v>
          </cell>
          <cell r="V4667">
            <v>0</v>
          </cell>
          <cell r="W4667">
            <v>0</v>
          </cell>
          <cell r="X4667">
            <v>0</v>
          </cell>
          <cell r="Y4667">
            <v>0</v>
          </cell>
          <cell r="Z4667">
            <v>335.72</v>
          </cell>
          <cell r="AA4667">
            <v>0</v>
          </cell>
          <cell r="AB4667">
            <v>0</v>
          </cell>
          <cell r="AC4667">
            <v>0</v>
          </cell>
          <cell r="AD4667">
            <v>0</v>
          </cell>
        </row>
        <row r="4668">
          <cell r="B4668" t="str">
            <v>MASON CO-REGULATEDROLLOFFROHAUL20</v>
          </cell>
          <cell r="J4668" t="str">
            <v>ROHAUL20</v>
          </cell>
          <cell r="K4668" t="str">
            <v>20YD ROLL OFF-HAUL</v>
          </cell>
          <cell r="S4668">
            <v>0</v>
          </cell>
          <cell r="T4668">
            <v>0</v>
          </cell>
          <cell r="U4668">
            <v>0</v>
          </cell>
          <cell r="V4668">
            <v>0</v>
          </cell>
          <cell r="W4668">
            <v>0</v>
          </cell>
          <cell r="X4668">
            <v>0</v>
          </cell>
          <cell r="Y4668">
            <v>0</v>
          </cell>
          <cell r="Z4668">
            <v>5556.36</v>
          </cell>
          <cell r="AA4668">
            <v>0</v>
          </cell>
          <cell r="AB4668">
            <v>0</v>
          </cell>
          <cell r="AC4668">
            <v>0</v>
          </cell>
          <cell r="AD4668">
            <v>0</v>
          </cell>
        </row>
        <row r="4669">
          <cell r="B4669" t="str">
            <v>MASON CO-REGULATEDROLLOFFROHAUL20T</v>
          </cell>
          <cell r="J4669" t="str">
            <v>ROHAUL20T</v>
          </cell>
          <cell r="K4669" t="str">
            <v>20YD ROLL OFF TEMP HAUL</v>
          </cell>
          <cell r="S4669">
            <v>0</v>
          </cell>
          <cell r="T4669">
            <v>0</v>
          </cell>
          <cell r="U4669">
            <v>0</v>
          </cell>
          <cell r="V4669">
            <v>0</v>
          </cell>
          <cell r="W4669">
            <v>0</v>
          </cell>
          <cell r="X4669">
            <v>0</v>
          </cell>
          <cell r="Y4669">
            <v>0</v>
          </cell>
          <cell r="Z4669">
            <v>3996.68</v>
          </cell>
          <cell r="AA4669">
            <v>0</v>
          </cell>
          <cell r="AB4669">
            <v>0</v>
          </cell>
          <cell r="AC4669">
            <v>0</v>
          </cell>
          <cell r="AD4669">
            <v>0</v>
          </cell>
        </row>
        <row r="4670">
          <cell r="B4670" t="str">
            <v>MASON CO-REGULATEDROLLOFFROHAUL30</v>
          </cell>
          <cell r="J4670" t="str">
            <v>ROHAUL30</v>
          </cell>
          <cell r="K4670" t="str">
            <v>30YD ROLL OFF-HAUL</v>
          </cell>
          <cell r="S4670">
            <v>0</v>
          </cell>
          <cell r="T4670">
            <v>0</v>
          </cell>
          <cell r="U4670">
            <v>0</v>
          </cell>
          <cell r="V4670">
            <v>0</v>
          </cell>
          <cell r="W4670">
            <v>0</v>
          </cell>
          <cell r="X4670">
            <v>0</v>
          </cell>
          <cell r="Y4670">
            <v>0</v>
          </cell>
          <cell r="Z4670">
            <v>379.2</v>
          </cell>
          <cell r="AA4670">
            <v>0</v>
          </cell>
          <cell r="AB4670">
            <v>0</v>
          </cell>
          <cell r="AC4670">
            <v>0</v>
          </cell>
          <cell r="AD4670">
            <v>0</v>
          </cell>
        </row>
        <row r="4671">
          <cell r="B4671" t="str">
            <v>MASON CO-REGULATEDROLLOFFROHAUL40</v>
          </cell>
          <cell r="J4671" t="str">
            <v>ROHAUL40</v>
          </cell>
          <cell r="K4671" t="str">
            <v>40YD ROLL OFF-HAUL</v>
          </cell>
          <cell r="S4671">
            <v>0</v>
          </cell>
          <cell r="T4671">
            <v>0</v>
          </cell>
          <cell r="U4671">
            <v>0</v>
          </cell>
          <cell r="V4671">
            <v>0</v>
          </cell>
          <cell r="W4671">
            <v>0</v>
          </cell>
          <cell r="X4671">
            <v>0</v>
          </cell>
          <cell r="Y4671">
            <v>0</v>
          </cell>
          <cell r="Z4671">
            <v>1491.66</v>
          </cell>
          <cell r="AA4671">
            <v>0</v>
          </cell>
          <cell r="AB4671">
            <v>0</v>
          </cell>
          <cell r="AC4671">
            <v>0</v>
          </cell>
          <cell r="AD4671">
            <v>0</v>
          </cell>
        </row>
        <row r="4672">
          <cell r="B4672" t="str">
            <v>MASON CO-REGULATEDROLLOFFROHAUL40T</v>
          </cell>
          <cell r="J4672" t="str">
            <v>ROHAUL40T</v>
          </cell>
          <cell r="K4672" t="str">
            <v>40YD ROLL OFF TEMP HAUL</v>
          </cell>
          <cell r="S4672">
            <v>0</v>
          </cell>
          <cell r="T4672">
            <v>0</v>
          </cell>
          <cell r="U4672">
            <v>0</v>
          </cell>
          <cell r="V4672">
            <v>0</v>
          </cell>
          <cell r="W4672">
            <v>0</v>
          </cell>
          <cell r="X4672">
            <v>0</v>
          </cell>
          <cell r="Y4672">
            <v>0</v>
          </cell>
          <cell r="Z4672">
            <v>1657.4</v>
          </cell>
          <cell r="AA4672">
            <v>0</v>
          </cell>
          <cell r="AB4672">
            <v>0</v>
          </cell>
          <cell r="AC4672">
            <v>0</v>
          </cell>
          <cell r="AD4672">
            <v>0</v>
          </cell>
        </row>
        <row r="4673">
          <cell r="B4673" t="str">
            <v>MASON CO-REGULATEDROLLOFFROHOUR</v>
          </cell>
          <cell r="J4673" t="str">
            <v>ROHOUR</v>
          </cell>
          <cell r="K4673" t="str">
            <v>ROLL OFF PER HOUR</v>
          </cell>
          <cell r="S4673">
            <v>0</v>
          </cell>
          <cell r="T4673">
            <v>0</v>
          </cell>
          <cell r="U4673">
            <v>0</v>
          </cell>
          <cell r="V4673">
            <v>0</v>
          </cell>
          <cell r="W4673">
            <v>0</v>
          </cell>
          <cell r="X4673">
            <v>0</v>
          </cell>
          <cell r="Y4673">
            <v>0</v>
          </cell>
          <cell r="Z4673">
            <v>70</v>
          </cell>
          <cell r="AA4673">
            <v>0</v>
          </cell>
          <cell r="AB4673">
            <v>0</v>
          </cell>
          <cell r="AC4673">
            <v>0</v>
          </cell>
          <cell r="AD4673">
            <v>0</v>
          </cell>
        </row>
        <row r="4674">
          <cell r="B4674" t="str">
            <v>MASON CO-REGULATEDROLLOFFROMILE</v>
          </cell>
          <cell r="J4674" t="str">
            <v>ROMILE</v>
          </cell>
          <cell r="K4674" t="str">
            <v>ROLL OFF-MILEAGE</v>
          </cell>
          <cell r="S4674">
            <v>0</v>
          </cell>
          <cell r="T4674">
            <v>0</v>
          </cell>
          <cell r="U4674">
            <v>0</v>
          </cell>
          <cell r="V4674">
            <v>0</v>
          </cell>
          <cell r="W4674">
            <v>0</v>
          </cell>
          <cell r="X4674">
            <v>0</v>
          </cell>
          <cell r="Y4674">
            <v>0</v>
          </cell>
          <cell r="Z4674">
            <v>1113.31</v>
          </cell>
          <cell r="AA4674">
            <v>0</v>
          </cell>
          <cell r="AB4674">
            <v>0</v>
          </cell>
          <cell r="AC4674">
            <v>0</v>
          </cell>
          <cell r="AD4674">
            <v>0</v>
          </cell>
        </row>
        <row r="4675">
          <cell r="B4675" t="str">
            <v>MASON CO-REGULATEDROLLOFFRORELOCATE</v>
          </cell>
          <cell r="J4675" t="str">
            <v>RORELOCATE</v>
          </cell>
          <cell r="K4675" t="str">
            <v>ROLL OFF RELOCATE</v>
          </cell>
          <cell r="S4675">
            <v>0</v>
          </cell>
          <cell r="T4675">
            <v>0</v>
          </cell>
          <cell r="U4675">
            <v>0</v>
          </cell>
          <cell r="V4675">
            <v>0</v>
          </cell>
          <cell r="W4675">
            <v>0</v>
          </cell>
          <cell r="X4675">
            <v>0</v>
          </cell>
          <cell r="Y4675">
            <v>0</v>
          </cell>
          <cell r="Z4675">
            <v>165.74</v>
          </cell>
          <cell r="AA4675">
            <v>0</v>
          </cell>
          <cell r="AB4675">
            <v>0</v>
          </cell>
          <cell r="AC4675">
            <v>0</v>
          </cell>
          <cell r="AD4675">
            <v>0</v>
          </cell>
        </row>
        <row r="4676">
          <cell r="B4676" t="str">
            <v>MASON CO-REGULATEDROLLOFFRORENT10D</v>
          </cell>
          <cell r="J4676" t="str">
            <v>RORENT10D</v>
          </cell>
          <cell r="K4676" t="str">
            <v>10YD ROLL OFF DAILY RENT</v>
          </cell>
          <cell r="S4676">
            <v>0</v>
          </cell>
          <cell r="T4676">
            <v>0</v>
          </cell>
          <cell r="U4676">
            <v>0</v>
          </cell>
          <cell r="V4676">
            <v>0</v>
          </cell>
          <cell r="W4676">
            <v>0</v>
          </cell>
          <cell r="X4676">
            <v>0</v>
          </cell>
          <cell r="Y4676">
            <v>0</v>
          </cell>
          <cell r="Z4676">
            <v>102.3</v>
          </cell>
          <cell r="AA4676">
            <v>0</v>
          </cell>
          <cell r="AB4676">
            <v>0</v>
          </cell>
          <cell r="AC4676">
            <v>0</v>
          </cell>
          <cell r="AD4676">
            <v>0</v>
          </cell>
        </row>
        <row r="4677">
          <cell r="B4677" t="str">
            <v>MASON CO-REGULATEDROLLOFFRORENT20D</v>
          </cell>
          <cell r="J4677" t="str">
            <v>RORENT20D</v>
          </cell>
          <cell r="K4677" t="str">
            <v>20YD ROLL OFF-DAILY RENT</v>
          </cell>
          <cell r="S4677">
            <v>0</v>
          </cell>
          <cell r="T4677">
            <v>0</v>
          </cell>
          <cell r="U4677">
            <v>0</v>
          </cell>
          <cell r="V4677">
            <v>0</v>
          </cell>
          <cell r="W4677">
            <v>0</v>
          </cell>
          <cell r="X4677">
            <v>0</v>
          </cell>
          <cell r="Y4677">
            <v>0</v>
          </cell>
          <cell r="Z4677">
            <v>1183.97</v>
          </cell>
          <cell r="AA4677">
            <v>0</v>
          </cell>
          <cell r="AB4677">
            <v>0</v>
          </cell>
          <cell r="AC4677">
            <v>0</v>
          </cell>
          <cell r="AD4677">
            <v>0</v>
          </cell>
        </row>
        <row r="4678">
          <cell r="B4678" t="str">
            <v>MASON CO-REGULATEDROLLOFFRORENT40D</v>
          </cell>
          <cell r="J4678" t="str">
            <v>RORENT40D</v>
          </cell>
          <cell r="K4678" t="str">
            <v>40YD ROLL OFF-DAILY RENT</v>
          </cell>
          <cell r="S4678">
            <v>0</v>
          </cell>
          <cell r="T4678">
            <v>0</v>
          </cell>
          <cell r="U4678">
            <v>0</v>
          </cell>
          <cell r="V4678">
            <v>0</v>
          </cell>
          <cell r="W4678">
            <v>0</v>
          </cell>
          <cell r="X4678">
            <v>0</v>
          </cell>
          <cell r="Y4678">
            <v>0</v>
          </cell>
          <cell r="Z4678">
            <v>406.78</v>
          </cell>
          <cell r="AA4678">
            <v>0</v>
          </cell>
          <cell r="AB4678">
            <v>0</v>
          </cell>
          <cell r="AC4678">
            <v>0</v>
          </cell>
          <cell r="AD4678">
            <v>0</v>
          </cell>
        </row>
        <row r="4679">
          <cell r="B4679" t="str">
            <v>MASON CO-REGULATEDROLLOFFROTARP</v>
          </cell>
          <cell r="J4679" t="str">
            <v>ROTARP</v>
          </cell>
          <cell r="K4679" t="str">
            <v>TARPING CHARGE</v>
          </cell>
          <cell r="S4679">
            <v>0</v>
          </cell>
          <cell r="T4679">
            <v>0</v>
          </cell>
          <cell r="U4679">
            <v>0</v>
          </cell>
          <cell r="V4679">
            <v>0</v>
          </cell>
          <cell r="W4679">
            <v>0</v>
          </cell>
          <cell r="X4679">
            <v>0</v>
          </cell>
          <cell r="Y4679">
            <v>0</v>
          </cell>
          <cell r="Z4679">
            <v>11.12</v>
          </cell>
          <cell r="AA4679">
            <v>0</v>
          </cell>
          <cell r="AB4679">
            <v>0</v>
          </cell>
          <cell r="AC4679">
            <v>0</v>
          </cell>
          <cell r="AD4679">
            <v>0</v>
          </cell>
        </row>
        <row r="4680">
          <cell r="B4680" t="str">
            <v>MASON CO-REGULATEDROLLOFFSP</v>
          </cell>
          <cell r="J4680" t="str">
            <v>SP</v>
          </cell>
          <cell r="K4680" t="str">
            <v>SPECIAL PICKUP</v>
          </cell>
          <cell r="S4680">
            <v>0</v>
          </cell>
          <cell r="T4680">
            <v>0</v>
          </cell>
          <cell r="U4680">
            <v>0</v>
          </cell>
          <cell r="V4680">
            <v>0</v>
          </cell>
          <cell r="W4680">
            <v>0</v>
          </cell>
          <cell r="X4680">
            <v>0</v>
          </cell>
          <cell r="Y4680">
            <v>0</v>
          </cell>
          <cell r="Z4680">
            <v>455.04</v>
          </cell>
          <cell r="AA4680">
            <v>0</v>
          </cell>
          <cell r="AB4680">
            <v>0</v>
          </cell>
          <cell r="AC4680">
            <v>0</v>
          </cell>
          <cell r="AD4680">
            <v>0</v>
          </cell>
        </row>
        <row r="4681">
          <cell r="B4681" t="str">
            <v>MASON CO-REGULATEDSURCFUEL-RES MASON</v>
          </cell>
          <cell r="J4681" t="str">
            <v>FUEL-RES MASON</v>
          </cell>
          <cell r="K4681" t="str">
            <v>FUEL &amp; MATERIAL SURCHARGE</v>
          </cell>
          <cell r="S4681">
            <v>0</v>
          </cell>
          <cell r="T4681">
            <v>0</v>
          </cell>
          <cell r="U4681">
            <v>0</v>
          </cell>
          <cell r="V4681">
            <v>0</v>
          </cell>
          <cell r="W4681">
            <v>0</v>
          </cell>
          <cell r="X4681">
            <v>0</v>
          </cell>
          <cell r="Y4681">
            <v>0</v>
          </cell>
          <cell r="Z4681">
            <v>0</v>
          </cell>
          <cell r="AA4681">
            <v>0</v>
          </cell>
          <cell r="AB4681">
            <v>0</v>
          </cell>
          <cell r="AC4681">
            <v>0</v>
          </cell>
          <cell r="AD4681">
            <v>0</v>
          </cell>
        </row>
        <row r="4682">
          <cell r="B4682" t="str">
            <v>MASON CO-REGULATEDSURCFUEL-COM MASON</v>
          </cell>
          <cell r="J4682" t="str">
            <v>FUEL-COM MASON</v>
          </cell>
          <cell r="K4682" t="str">
            <v>FUEL &amp; MATERIAL SURCHARGE</v>
          </cell>
          <cell r="S4682">
            <v>0</v>
          </cell>
          <cell r="T4682">
            <v>0</v>
          </cell>
          <cell r="U4682">
            <v>0</v>
          </cell>
          <cell r="V4682">
            <v>0</v>
          </cell>
          <cell r="W4682">
            <v>0</v>
          </cell>
          <cell r="X4682">
            <v>0</v>
          </cell>
          <cell r="Y4682">
            <v>0</v>
          </cell>
          <cell r="Z4682">
            <v>0</v>
          </cell>
          <cell r="AA4682">
            <v>0</v>
          </cell>
          <cell r="AB4682">
            <v>0</v>
          </cell>
          <cell r="AC4682">
            <v>0</v>
          </cell>
          <cell r="AD4682">
            <v>0</v>
          </cell>
        </row>
        <row r="4683">
          <cell r="B4683" t="str">
            <v>MASON CO-REGULATEDSURCFUEL-RECY MASON</v>
          </cell>
          <cell r="J4683" t="str">
            <v>FUEL-RECY MASON</v>
          </cell>
          <cell r="K4683" t="str">
            <v>FUEL &amp; MATERIAL SURCHARGE</v>
          </cell>
          <cell r="S4683">
            <v>0</v>
          </cell>
          <cell r="T4683">
            <v>0</v>
          </cell>
          <cell r="U4683">
            <v>0</v>
          </cell>
          <cell r="V4683">
            <v>0</v>
          </cell>
          <cell r="W4683">
            <v>0</v>
          </cell>
          <cell r="X4683">
            <v>0</v>
          </cell>
          <cell r="Y4683">
            <v>0</v>
          </cell>
          <cell r="Z4683">
            <v>0</v>
          </cell>
          <cell r="AA4683">
            <v>0</v>
          </cell>
          <cell r="AB4683">
            <v>0</v>
          </cell>
          <cell r="AC4683">
            <v>0</v>
          </cell>
          <cell r="AD4683">
            <v>0</v>
          </cell>
        </row>
        <row r="4684">
          <cell r="B4684" t="str">
            <v>MASON CO-REGULATEDSURCFUEL-RES MASON</v>
          </cell>
          <cell r="J4684" t="str">
            <v>FUEL-RES MASON</v>
          </cell>
          <cell r="K4684" t="str">
            <v>FUEL &amp; MATERIAL SURCHARGE</v>
          </cell>
          <cell r="S4684">
            <v>0</v>
          </cell>
          <cell r="T4684">
            <v>0</v>
          </cell>
          <cell r="U4684">
            <v>0</v>
          </cell>
          <cell r="V4684">
            <v>0</v>
          </cell>
          <cell r="W4684">
            <v>0</v>
          </cell>
          <cell r="X4684">
            <v>0</v>
          </cell>
          <cell r="Y4684">
            <v>0</v>
          </cell>
          <cell r="Z4684">
            <v>0</v>
          </cell>
          <cell r="AA4684">
            <v>0</v>
          </cell>
          <cell r="AB4684">
            <v>0</v>
          </cell>
          <cell r="AC4684">
            <v>0</v>
          </cell>
          <cell r="AD4684">
            <v>0</v>
          </cell>
        </row>
        <row r="4685">
          <cell r="B4685" t="str">
            <v>MASON CO-REGULATEDSURCFUEL-RO MASON</v>
          </cell>
          <cell r="J4685" t="str">
            <v>FUEL-RO MASON</v>
          </cell>
          <cell r="K4685" t="str">
            <v>FUEL &amp; MATERIAL SURCHARGE</v>
          </cell>
          <cell r="S4685">
            <v>0</v>
          </cell>
          <cell r="T4685">
            <v>0</v>
          </cell>
          <cell r="U4685">
            <v>0</v>
          </cell>
          <cell r="V4685">
            <v>0</v>
          </cell>
          <cell r="W4685">
            <v>0</v>
          </cell>
          <cell r="X4685">
            <v>0</v>
          </cell>
          <cell r="Y4685">
            <v>0</v>
          </cell>
          <cell r="Z4685">
            <v>0</v>
          </cell>
          <cell r="AA4685">
            <v>0</v>
          </cell>
          <cell r="AB4685">
            <v>0</v>
          </cell>
          <cell r="AC4685">
            <v>0</v>
          </cell>
          <cell r="AD4685">
            <v>0</v>
          </cell>
        </row>
        <row r="4686">
          <cell r="B4686" t="str">
            <v>MASON CO-REGULATEDSURCFUEL-RECY MASON</v>
          </cell>
          <cell r="J4686" t="str">
            <v>FUEL-RECY MASON</v>
          </cell>
          <cell r="K4686" t="str">
            <v>FUEL &amp; MATERIAL SURCHARGE</v>
          </cell>
          <cell r="S4686">
            <v>0</v>
          </cell>
          <cell r="T4686">
            <v>0</v>
          </cell>
          <cell r="U4686">
            <v>0</v>
          </cell>
          <cell r="V4686">
            <v>0</v>
          </cell>
          <cell r="W4686">
            <v>0</v>
          </cell>
          <cell r="X4686">
            <v>0</v>
          </cell>
          <cell r="Y4686">
            <v>0</v>
          </cell>
          <cell r="Z4686">
            <v>0</v>
          </cell>
          <cell r="AA4686">
            <v>0</v>
          </cell>
          <cell r="AB4686">
            <v>0</v>
          </cell>
          <cell r="AC4686">
            <v>0</v>
          </cell>
          <cell r="AD4686">
            <v>0</v>
          </cell>
        </row>
        <row r="4687">
          <cell r="B4687" t="str">
            <v>MASON CO-REGULATEDSURCFUEL-RES MASON</v>
          </cell>
          <cell r="J4687" t="str">
            <v>FUEL-RES MASON</v>
          </cell>
          <cell r="K4687" t="str">
            <v>FUEL &amp; MATERIAL SURCHARGE</v>
          </cell>
          <cell r="S4687">
            <v>0</v>
          </cell>
          <cell r="T4687">
            <v>0</v>
          </cell>
          <cell r="U4687">
            <v>0</v>
          </cell>
          <cell r="V4687">
            <v>0</v>
          </cell>
          <cell r="W4687">
            <v>0</v>
          </cell>
          <cell r="X4687">
            <v>0</v>
          </cell>
          <cell r="Y4687">
            <v>0</v>
          </cell>
          <cell r="Z4687">
            <v>0</v>
          </cell>
          <cell r="AA4687">
            <v>0</v>
          </cell>
          <cell r="AB4687">
            <v>0</v>
          </cell>
          <cell r="AC4687">
            <v>0</v>
          </cell>
          <cell r="AD4687">
            <v>0</v>
          </cell>
        </row>
        <row r="4688">
          <cell r="B4688" t="str">
            <v>MASON CO-REGULATEDSURCFUEL-RECY MASON</v>
          </cell>
          <cell r="J4688" t="str">
            <v>FUEL-RECY MASON</v>
          </cell>
          <cell r="K4688" t="str">
            <v>FUEL &amp; MATERIAL SURCHARGE</v>
          </cell>
          <cell r="S4688">
            <v>0</v>
          </cell>
          <cell r="T4688">
            <v>0</v>
          </cell>
          <cell r="U4688">
            <v>0</v>
          </cell>
          <cell r="V4688">
            <v>0</v>
          </cell>
          <cell r="W4688">
            <v>0</v>
          </cell>
          <cell r="X4688">
            <v>0</v>
          </cell>
          <cell r="Y4688">
            <v>0</v>
          </cell>
          <cell r="Z4688">
            <v>0</v>
          </cell>
          <cell r="AA4688">
            <v>0</v>
          </cell>
          <cell r="AB4688">
            <v>0</v>
          </cell>
          <cell r="AC4688">
            <v>0</v>
          </cell>
          <cell r="AD4688">
            <v>0</v>
          </cell>
        </row>
        <row r="4689">
          <cell r="B4689" t="str">
            <v>MASON CO-REGULATEDSURCFUEL-RES MASON</v>
          </cell>
          <cell r="J4689" t="str">
            <v>FUEL-RES MASON</v>
          </cell>
          <cell r="K4689" t="str">
            <v>FUEL &amp; MATERIAL SURCHARGE</v>
          </cell>
          <cell r="S4689">
            <v>0</v>
          </cell>
          <cell r="T4689">
            <v>0</v>
          </cell>
          <cell r="U4689">
            <v>0</v>
          </cell>
          <cell r="V4689">
            <v>0</v>
          </cell>
          <cell r="W4689">
            <v>0</v>
          </cell>
          <cell r="X4689">
            <v>0</v>
          </cell>
          <cell r="Y4689">
            <v>0</v>
          </cell>
          <cell r="Z4689">
            <v>0</v>
          </cell>
          <cell r="AA4689">
            <v>0</v>
          </cell>
          <cell r="AB4689">
            <v>0</v>
          </cell>
          <cell r="AC4689">
            <v>0</v>
          </cell>
          <cell r="AD4689">
            <v>0</v>
          </cell>
        </row>
        <row r="4690">
          <cell r="B4690" t="str">
            <v>MASON CO-REGULATEDSURCFUEL-ACCTG MASON</v>
          </cell>
          <cell r="J4690" t="str">
            <v>FUEL-ACCTG MASON</v>
          </cell>
          <cell r="K4690" t="str">
            <v>FUEL &amp; MATERIAL SURCHARGE</v>
          </cell>
          <cell r="S4690">
            <v>0</v>
          </cell>
          <cell r="T4690">
            <v>0</v>
          </cell>
          <cell r="U4690">
            <v>0</v>
          </cell>
          <cell r="V4690">
            <v>0</v>
          </cell>
          <cell r="W4690">
            <v>0</v>
          </cell>
          <cell r="X4690">
            <v>0</v>
          </cell>
          <cell r="Y4690">
            <v>0</v>
          </cell>
          <cell r="Z4690">
            <v>0</v>
          </cell>
          <cell r="AA4690">
            <v>0</v>
          </cell>
          <cell r="AB4690">
            <v>0</v>
          </cell>
          <cell r="AC4690">
            <v>0</v>
          </cell>
          <cell r="AD4690">
            <v>0</v>
          </cell>
        </row>
        <row r="4691">
          <cell r="B4691" t="str">
            <v>MASON CO-REGULATEDSURCFUEL-COM MASON</v>
          </cell>
          <cell r="J4691" t="str">
            <v>FUEL-COM MASON</v>
          </cell>
          <cell r="K4691" t="str">
            <v>FUEL &amp; MATERIAL SURCHARGE</v>
          </cell>
          <cell r="S4691">
            <v>0</v>
          </cell>
          <cell r="T4691">
            <v>0</v>
          </cell>
          <cell r="U4691">
            <v>0</v>
          </cell>
          <cell r="V4691">
            <v>0</v>
          </cell>
          <cell r="W4691">
            <v>0</v>
          </cell>
          <cell r="X4691">
            <v>0</v>
          </cell>
          <cell r="Y4691">
            <v>0</v>
          </cell>
          <cell r="Z4691">
            <v>0</v>
          </cell>
          <cell r="AA4691">
            <v>0</v>
          </cell>
          <cell r="AB4691">
            <v>0</v>
          </cell>
          <cell r="AC4691">
            <v>0</v>
          </cell>
          <cell r="AD4691">
            <v>0</v>
          </cell>
        </row>
        <row r="4692">
          <cell r="B4692" t="str">
            <v>MASON CO-REGULATEDSURCFUEL-RECY MASON</v>
          </cell>
          <cell r="J4692" t="str">
            <v>FUEL-RECY MASON</v>
          </cell>
          <cell r="K4692" t="str">
            <v>FUEL &amp; MATERIAL SURCHARGE</v>
          </cell>
          <cell r="S4692">
            <v>0</v>
          </cell>
          <cell r="T4692">
            <v>0</v>
          </cell>
          <cell r="U4692">
            <v>0</v>
          </cell>
          <cell r="V4692">
            <v>0</v>
          </cell>
          <cell r="W4692">
            <v>0</v>
          </cell>
          <cell r="X4692">
            <v>0</v>
          </cell>
          <cell r="Y4692">
            <v>0</v>
          </cell>
          <cell r="Z4692">
            <v>0</v>
          </cell>
          <cell r="AA4692">
            <v>0</v>
          </cell>
          <cell r="AB4692">
            <v>0</v>
          </cell>
          <cell r="AC4692">
            <v>0</v>
          </cell>
          <cell r="AD4692">
            <v>0</v>
          </cell>
        </row>
        <row r="4693">
          <cell r="B4693" t="str">
            <v>MASON CO-REGULATEDSURCFUEL-RES MASON</v>
          </cell>
          <cell r="J4693" t="str">
            <v>FUEL-RES MASON</v>
          </cell>
          <cell r="K4693" t="str">
            <v>FUEL &amp; MATERIAL SURCHARGE</v>
          </cell>
          <cell r="S4693">
            <v>0</v>
          </cell>
          <cell r="T4693">
            <v>0</v>
          </cell>
          <cell r="U4693">
            <v>0</v>
          </cell>
          <cell r="V4693">
            <v>0</v>
          </cell>
          <cell r="W4693">
            <v>0</v>
          </cell>
          <cell r="X4693">
            <v>0</v>
          </cell>
          <cell r="Y4693">
            <v>0</v>
          </cell>
          <cell r="Z4693">
            <v>0</v>
          </cell>
          <cell r="AA4693">
            <v>0</v>
          </cell>
          <cell r="AB4693">
            <v>0</v>
          </cell>
          <cell r="AC4693">
            <v>0</v>
          </cell>
          <cell r="AD4693">
            <v>0</v>
          </cell>
        </row>
        <row r="4694">
          <cell r="B4694" t="str">
            <v>MASON CO-REGULATEDSURCFUEL-COM MASON</v>
          </cell>
          <cell r="J4694" t="str">
            <v>FUEL-COM MASON</v>
          </cell>
          <cell r="K4694" t="str">
            <v>FUEL &amp; MATERIAL SURCHARGE</v>
          </cell>
          <cell r="S4694">
            <v>0</v>
          </cell>
          <cell r="T4694">
            <v>0</v>
          </cell>
          <cell r="U4694">
            <v>0</v>
          </cell>
          <cell r="V4694">
            <v>0</v>
          </cell>
          <cell r="W4694">
            <v>0</v>
          </cell>
          <cell r="X4694">
            <v>0</v>
          </cell>
          <cell r="Y4694">
            <v>0</v>
          </cell>
          <cell r="Z4694">
            <v>0</v>
          </cell>
          <cell r="AA4694">
            <v>0</v>
          </cell>
          <cell r="AB4694">
            <v>0</v>
          </cell>
          <cell r="AC4694">
            <v>0</v>
          </cell>
          <cell r="AD4694">
            <v>0</v>
          </cell>
        </row>
        <row r="4695">
          <cell r="B4695" t="str">
            <v>MASON CO-REGULATEDSURCFUEL-RECY MASON</v>
          </cell>
          <cell r="J4695" t="str">
            <v>FUEL-RECY MASON</v>
          </cell>
          <cell r="K4695" t="str">
            <v>FUEL &amp; MATERIAL SURCHARGE</v>
          </cell>
          <cell r="S4695">
            <v>0</v>
          </cell>
          <cell r="T4695">
            <v>0</v>
          </cell>
          <cell r="U4695">
            <v>0</v>
          </cell>
          <cell r="V4695">
            <v>0</v>
          </cell>
          <cell r="W4695">
            <v>0</v>
          </cell>
          <cell r="X4695">
            <v>0</v>
          </cell>
          <cell r="Y4695">
            <v>0</v>
          </cell>
          <cell r="Z4695">
            <v>0</v>
          </cell>
          <cell r="AA4695">
            <v>0</v>
          </cell>
          <cell r="AB4695">
            <v>0</v>
          </cell>
          <cell r="AC4695">
            <v>0</v>
          </cell>
          <cell r="AD4695">
            <v>0</v>
          </cell>
        </row>
        <row r="4696">
          <cell r="B4696" t="str">
            <v>MASON CO-REGULATEDSURCFUEL-RES MASON</v>
          </cell>
          <cell r="J4696" t="str">
            <v>FUEL-RES MASON</v>
          </cell>
          <cell r="K4696" t="str">
            <v>FUEL &amp; MATERIAL SURCHARGE</v>
          </cell>
          <cell r="S4696">
            <v>0</v>
          </cell>
          <cell r="T4696">
            <v>0</v>
          </cell>
          <cell r="U4696">
            <v>0</v>
          </cell>
          <cell r="V4696">
            <v>0</v>
          </cell>
          <cell r="W4696">
            <v>0</v>
          </cell>
          <cell r="X4696">
            <v>0</v>
          </cell>
          <cell r="Y4696">
            <v>0</v>
          </cell>
          <cell r="Z4696">
            <v>0</v>
          </cell>
          <cell r="AA4696">
            <v>0</v>
          </cell>
          <cell r="AB4696">
            <v>0</v>
          </cell>
          <cell r="AC4696">
            <v>0</v>
          </cell>
          <cell r="AD4696">
            <v>0</v>
          </cell>
        </row>
        <row r="4697">
          <cell r="B4697" t="str">
            <v>MASON CO-REGULATEDSURCFUEL-RO MASON</v>
          </cell>
          <cell r="J4697" t="str">
            <v>FUEL-RO MASON</v>
          </cell>
          <cell r="K4697" t="str">
            <v>FUEL &amp; MATERIAL SURCHARGE</v>
          </cell>
          <cell r="S4697">
            <v>0</v>
          </cell>
          <cell r="T4697">
            <v>0</v>
          </cell>
          <cell r="U4697">
            <v>0</v>
          </cell>
          <cell r="V4697">
            <v>0</v>
          </cell>
          <cell r="W4697">
            <v>0</v>
          </cell>
          <cell r="X4697">
            <v>0</v>
          </cell>
          <cell r="Y4697">
            <v>0</v>
          </cell>
          <cell r="Z4697">
            <v>0</v>
          </cell>
          <cell r="AA4697">
            <v>0</v>
          </cell>
          <cell r="AB4697">
            <v>0</v>
          </cell>
          <cell r="AC4697">
            <v>0</v>
          </cell>
          <cell r="AD4697">
            <v>0</v>
          </cell>
        </row>
        <row r="4698">
          <cell r="B4698" t="str">
            <v>MASON CO-REGULATEDSURCFUEL-RECY MASON</v>
          </cell>
          <cell r="J4698" t="str">
            <v>FUEL-RECY MASON</v>
          </cell>
          <cell r="K4698" t="str">
            <v>FUEL &amp; MATERIAL SURCHARGE</v>
          </cell>
          <cell r="S4698">
            <v>0</v>
          </cell>
          <cell r="T4698">
            <v>0</v>
          </cell>
          <cell r="U4698">
            <v>0</v>
          </cell>
          <cell r="V4698">
            <v>0</v>
          </cell>
          <cell r="W4698">
            <v>0</v>
          </cell>
          <cell r="X4698">
            <v>0</v>
          </cell>
          <cell r="Y4698">
            <v>0</v>
          </cell>
          <cell r="Z4698">
            <v>0</v>
          </cell>
          <cell r="AA4698">
            <v>0</v>
          </cell>
          <cell r="AB4698">
            <v>0</v>
          </cell>
          <cell r="AC4698">
            <v>0</v>
          </cell>
          <cell r="AD4698">
            <v>0</v>
          </cell>
        </row>
        <row r="4699">
          <cell r="B4699" t="str">
            <v>MASON CO-REGULATEDSURCFUEL-RES MASON</v>
          </cell>
          <cell r="J4699" t="str">
            <v>FUEL-RES MASON</v>
          </cell>
          <cell r="K4699" t="str">
            <v>FUEL &amp; MATERIAL SURCHARGE</v>
          </cell>
          <cell r="S4699">
            <v>0</v>
          </cell>
          <cell r="T4699">
            <v>0</v>
          </cell>
          <cell r="U4699">
            <v>0</v>
          </cell>
          <cell r="V4699">
            <v>0</v>
          </cell>
          <cell r="W4699">
            <v>0</v>
          </cell>
          <cell r="X4699">
            <v>0</v>
          </cell>
          <cell r="Y4699">
            <v>0</v>
          </cell>
          <cell r="Z4699">
            <v>0</v>
          </cell>
          <cell r="AA4699">
            <v>0</v>
          </cell>
          <cell r="AB4699">
            <v>0</v>
          </cell>
          <cell r="AC4699">
            <v>0</v>
          </cell>
          <cell r="AD4699">
            <v>0</v>
          </cell>
        </row>
        <row r="4700">
          <cell r="B4700" t="str">
            <v>MASON CO-REGULATEDSURCFUEL-COM MASON</v>
          </cell>
          <cell r="J4700" t="str">
            <v>FUEL-COM MASON</v>
          </cell>
          <cell r="K4700" t="str">
            <v>FUEL &amp; MATERIAL SURCHARGE</v>
          </cell>
          <cell r="S4700">
            <v>0</v>
          </cell>
          <cell r="T4700">
            <v>0</v>
          </cell>
          <cell r="U4700">
            <v>0</v>
          </cell>
          <cell r="V4700">
            <v>0</v>
          </cell>
          <cell r="W4700">
            <v>0</v>
          </cell>
          <cell r="X4700">
            <v>0</v>
          </cell>
          <cell r="Y4700">
            <v>0</v>
          </cell>
          <cell r="Z4700">
            <v>0</v>
          </cell>
          <cell r="AA4700">
            <v>0</v>
          </cell>
          <cell r="AB4700">
            <v>0</v>
          </cell>
          <cell r="AC4700">
            <v>0</v>
          </cell>
          <cell r="AD4700">
            <v>0</v>
          </cell>
        </row>
        <row r="4701">
          <cell r="B4701" t="str">
            <v>MASON CO-REGULATEDSURCFUEL-RO MASON</v>
          </cell>
          <cell r="J4701" t="str">
            <v>FUEL-RO MASON</v>
          </cell>
          <cell r="K4701" t="str">
            <v>FUEL &amp; MATERIAL SURCHARGE</v>
          </cell>
          <cell r="S4701">
            <v>0</v>
          </cell>
          <cell r="T4701">
            <v>0</v>
          </cell>
          <cell r="U4701">
            <v>0</v>
          </cell>
          <cell r="V4701">
            <v>0</v>
          </cell>
          <cell r="W4701">
            <v>0</v>
          </cell>
          <cell r="X4701">
            <v>0</v>
          </cell>
          <cell r="Y4701">
            <v>0</v>
          </cell>
          <cell r="Z4701">
            <v>0</v>
          </cell>
          <cell r="AA4701">
            <v>0</v>
          </cell>
          <cell r="AB4701">
            <v>0</v>
          </cell>
          <cell r="AC4701">
            <v>0</v>
          </cell>
          <cell r="AD4701">
            <v>0</v>
          </cell>
        </row>
        <row r="4702">
          <cell r="B4702" t="str">
            <v>MASON CO-REGULATEDTAXESREF</v>
          </cell>
          <cell r="J4702" t="str">
            <v>REF</v>
          </cell>
          <cell r="K4702" t="str">
            <v>3.6% WA Refuse Tax</v>
          </cell>
          <cell r="S4702">
            <v>0</v>
          </cell>
          <cell r="T4702">
            <v>0</v>
          </cell>
          <cell r="U4702">
            <v>0</v>
          </cell>
          <cell r="V4702">
            <v>0</v>
          </cell>
          <cell r="W4702">
            <v>0</v>
          </cell>
          <cell r="X4702">
            <v>0</v>
          </cell>
          <cell r="Y4702">
            <v>0</v>
          </cell>
          <cell r="Z4702">
            <v>2.4700000000000002</v>
          </cell>
          <cell r="AA4702">
            <v>0</v>
          </cell>
          <cell r="AB4702">
            <v>0</v>
          </cell>
          <cell r="AC4702">
            <v>0</v>
          </cell>
          <cell r="AD4702">
            <v>0</v>
          </cell>
        </row>
        <row r="4703">
          <cell r="B4703" t="str">
            <v>MASON CO-REGULATEDTAXESREF</v>
          </cell>
          <cell r="J4703" t="str">
            <v>REF</v>
          </cell>
          <cell r="K4703" t="str">
            <v>3.6% WA Refuse Tax</v>
          </cell>
          <cell r="S4703">
            <v>0</v>
          </cell>
          <cell r="T4703">
            <v>0</v>
          </cell>
          <cell r="U4703">
            <v>0</v>
          </cell>
          <cell r="V4703">
            <v>0</v>
          </cell>
          <cell r="W4703">
            <v>0</v>
          </cell>
          <cell r="X4703">
            <v>0</v>
          </cell>
          <cell r="Y4703">
            <v>0</v>
          </cell>
          <cell r="Z4703">
            <v>1854.73</v>
          </cell>
          <cell r="AA4703">
            <v>0</v>
          </cell>
          <cell r="AB4703">
            <v>0</v>
          </cell>
          <cell r="AC4703">
            <v>0</v>
          </cell>
          <cell r="AD4703">
            <v>0</v>
          </cell>
        </row>
        <row r="4704">
          <cell r="B4704" t="str">
            <v>MASON CO-REGULATEDTAXESSALES TAX</v>
          </cell>
          <cell r="J4704" t="str">
            <v>SALES TAX</v>
          </cell>
          <cell r="K4704" t="str">
            <v>8.5% Sales Tax</v>
          </cell>
          <cell r="S4704">
            <v>0</v>
          </cell>
          <cell r="T4704">
            <v>0</v>
          </cell>
          <cell r="U4704">
            <v>0</v>
          </cell>
          <cell r="V4704">
            <v>0</v>
          </cell>
          <cell r="W4704">
            <v>0</v>
          </cell>
          <cell r="X4704">
            <v>0</v>
          </cell>
          <cell r="Y4704">
            <v>0</v>
          </cell>
          <cell r="Z4704">
            <v>627.54999999999995</v>
          </cell>
          <cell r="AA4704">
            <v>0</v>
          </cell>
          <cell r="AB4704">
            <v>0</v>
          </cell>
          <cell r="AC4704">
            <v>0</v>
          </cell>
          <cell r="AD4704">
            <v>0</v>
          </cell>
        </row>
        <row r="4705">
          <cell r="B4705" t="str">
            <v>MASON CO-REGULATEDTAXESREF</v>
          </cell>
          <cell r="J4705" t="str">
            <v>REF</v>
          </cell>
          <cell r="K4705" t="str">
            <v>3.6% WA Refuse Tax</v>
          </cell>
          <cell r="S4705">
            <v>0</v>
          </cell>
          <cell r="T4705">
            <v>0</v>
          </cell>
          <cell r="U4705">
            <v>0</v>
          </cell>
          <cell r="V4705">
            <v>0</v>
          </cell>
          <cell r="W4705">
            <v>0</v>
          </cell>
          <cell r="X4705">
            <v>0</v>
          </cell>
          <cell r="Y4705">
            <v>0</v>
          </cell>
          <cell r="Z4705">
            <v>0.41</v>
          </cell>
          <cell r="AA4705">
            <v>0</v>
          </cell>
          <cell r="AB4705">
            <v>0</v>
          </cell>
          <cell r="AC4705">
            <v>0</v>
          </cell>
          <cell r="AD4705">
            <v>0</v>
          </cell>
        </row>
        <row r="4706">
          <cell r="B4706" t="str">
            <v>MASON CO-REGULATEDTAXESREF</v>
          </cell>
          <cell r="J4706" t="str">
            <v>REF</v>
          </cell>
          <cell r="K4706" t="str">
            <v>3.6% WA Refuse Tax</v>
          </cell>
          <cell r="S4706">
            <v>0</v>
          </cell>
          <cell r="T4706">
            <v>0</v>
          </cell>
          <cell r="U4706">
            <v>0</v>
          </cell>
          <cell r="V4706">
            <v>0</v>
          </cell>
          <cell r="W4706">
            <v>0</v>
          </cell>
          <cell r="X4706">
            <v>0</v>
          </cell>
          <cell r="Y4706">
            <v>0</v>
          </cell>
          <cell r="Z4706">
            <v>0.28999999999999998</v>
          </cell>
          <cell r="AA4706">
            <v>0</v>
          </cell>
          <cell r="AB4706">
            <v>0</v>
          </cell>
          <cell r="AC4706">
            <v>0</v>
          </cell>
          <cell r="AD4706">
            <v>0</v>
          </cell>
        </row>
        <row r="4707">
          <cell r="B4707" t="str">
            <v>MASON CO-REGULATEDTAXESREF</v>
          </cell>
          <cell r="J4707" t="str">
            <v>REF</v>
          </cell>
          <cell r="K4707" t="str">
            <v>3.6% WA Refuse Tax</v>
          </cell>
          <cell r="S4707">
            <v>0</v>
          </cell>
          <cell r="T4707">
            <v>0</v>
          </cell>
          <cell r="U4707">
            <v>0</v>
          </cell>
          <cell r="V4707">
            <v>0</v>
          </cell>
          <cell r="W4707">
            <v>0</v>
          </cell>
          <cell r="X4707">
            <v>0</v>
          </cell>
          <cell r="Y4707">
            <v>0</v>
          </cell>
          <cell r="Z4707">
            <v>315.97000000000003</v>
          </cell>
          <cell r="AA4707">
            <v>0</v>
          </cell>
          <cell r="AB4707">
            <v>0</v>
          </cell>
          <cell r="AC4707">
            <v>0</v>
          </cell>
          <cell r="AD4707">
            <v>0</v>
          </cell>
        </row>
        <row r="4708">
          <cell r="B4708" t="str">
            <v>MASON CO-REGULATEDTAXESREF</v>
          </cell>
          <cell r="J4708" t="str">
            <v>REF</v>
          </cell>
          <cell r="K4708" t="str">
            <v>3.6% WA Refuse Tax</v>
          </cell>
          <cell r="S4708">
            <v>0</v>
          </cell>
          <cell r="T4708">
            <v>0</v>
          </cell>
          <cell r="U4708">
            <v>0</v>
          </cell>
          <cell r="V4708">
            <v>0</v>
          </cell>
          <cell r="W4708">
            <v>0</v>
          </cell>
          <cell r="X4708">
            <v>0</v>
          </cell>
          <cell r="Y4708">
            <v>0</v>
          </cell>
          <cell r="Z4708">
            <v>221</v>
          </cell>
          <cell r="AA4708">
            <v>0</v>
          </cell>
          <cell r="AB4708">
            <v>0</v>
          </cell>
          <cell r="AC4708">
            <v>0</v>
          </cell>
          <cell r="AD4708">
            <v>0</v>
          </cell>
        </row>
        <row r="4709">
          <cell r="B4709" t="str">
            <v>MASON CO-REGULATEDTAXESSALES TAX</v>
          </cell>
          <cell r="J4709" t="str">
            <v>SALES TAX</v>
          </cell>
          <cell r="K4709" t="str">
            <v>8.5% Sales Tax</v>
          </cell>
          <cell r="S4709">
            <v>0</v>
          </cell>
          <cell r="T4709">
            <v>0</v>
          </cell>
          <cell r="U4709">
            <v>0</v>
          </cell>
          <cell r="V4709">
            <v>0</v>
          </cell>
          <cell r="W4709">
            <v>0</v>
          </cell>
          <cell r="X4709">
            <v>0</v>
          </cell>
          <cell r="Y4709">
            <v>0</v>
          </cell>
          <cell r="Z4709">
            <v>18.29</v>
          </cell>
          <cell r="AA4709">
            <v>0</v>
          </cell>
          <cell r="AB4709">
            <v>0</v>
          </cell>
          <cell r="AC4709">
            <v>0</v>
          </cell>
          <cell r="AD4709">
            <v>0</v>
          </cell>
        </row>
        <row r="4710">
          <cell r="B4710" t="str">
            <v>MASON CO-REGULATEDTAXESREF</v>
          </cell>
          <cell r="J4710" t="str">
            <v>REF</v>
          </cell>
          <cell r="K4710" t="str">
            <v>3.6% WA Refuse Tax</v>
          </cell>
          <cell r="S4710">
            <v>0</v>
          </cell>
          <cell r="T4710">
            <v>0</v>
          </cell>
          <cell r="U4710">
            <v>0</v>
          </cell>
          <cell r="V4710">
            <v>0</v>
          </cell>
          <cell r="W4710">
            <v>0</v>
          </cell>
          <cell r="X4710">
            <v>0</v>
          </cell>
          <cell r="Y4710">
            <v>0</v>
          </cell>
          <cell r="Z4710">
            <v>0.59</v>
          </cell>
          <cell r="AA4710">
            <v>0</v>
          </cell>
          <cell r="AB4710">
            <v>0</v>
          </cell>
          <cell r="AC4710">
            <v>0</v>
          </cell>
          <cell r="AD4710">
            <v>0</v>
          </cell>
        </row>
        <row r="4711">
          <cell r="B4711" t="str">
            <v>MASON CO-REGULATEDTAXESREF</v>
          </cell>
          <cell r="J4711" t="str">
            <v>REF</v>
          </cell>
          <cell r="K4711" t="str">
            <v>3.6% WA Refuse Tax</v>
          </cell>
          <cell r="S4711">
            <v>0</v>
          </cell>
          <cell r="T4711">
            <v>0</v>
          </cell>
          <cell r="U4711">
            <v>0</v>
          </cell>
          <cell r="V4711">
            <v>0</v>
          </cell>
          <cell r="W4711">
            <v>0</v>
          </cell>
          <cell r="X4711">
            <v>0</v>
          </cell>
          <cell r="Y4711">
            <v>0</v>
          </cell>
          <cell r="Z4711">
            <v>1460.46</v>
          </cell>
          <cell r="AA4711">
            <v>0</v>
          </cell>
          <cell r="AB4711">
            <v>0</v>
          </cell>
          <cell r="AC4711">
            <v>0</v>
          </cell>
          <cell r="AD4711">
            <v>0</v>
          </cell>
        </row>
        <row r="4712">
          <cell r="B4712" t="str">
            <v>MASON CO-REGULATEDTAXESSALES TAX</v>
          </cell>
          <cell r="J4712" t="str">
            <v>SALES TAX</v>
          </cell>
          <cell r="K4712" t="str">
            <v>8.5% Sales Tax</v>
          </cell>
          <cell r="S4712">
            <v>0</v>
          </cell>
          <cell r="T4712">
            <v>0</v>
          </cell>
          <cell r="U4712">
            <v>0</v>
          </cell>
          <cell r="V4712">
            <v>0</v>
          </cell>
          <cell r="W4712">
            <v>0</v>
          </cell>
          <cell r="X4712">
            <v>0</v>
          </cell>
          <cell r="Y4712">
            <v>0</v>
          </cell>
          <cell r="Z4712">
            <v>967.57</v>
          </cell>
          <cell r="AA4712">
            <v>0</v>
          </cell>
          <cell r="AB4712">
            <v>0</v>
          </cell>
          <cell r="AC4712">
            <v>0</v>
          </cell>
          <cell r="AD4712">
            <v>0</v>
          </cell>
        </row>
        <row r="4713">
          <cell r="B4713" t="str">
            <v>MASON CO-UNREGULATEDACCOUNTING ADJUSTMENTSFINCHG</v>
          </cell>
          <cell r="J4713" t="str">
            <v>FINCHG</v>
          </cell>
          <cell r="K4713" t="str">
            <v>LATE FEE</v>
          </cell>
          <cell r="S4713">
            <v>0</v>
          </cell>
          <cell r="T4713">
            <v>0</v>
          </cell>
          <cell r="U4713">
            <v>0</v>
          </cell>
          <cell r="V4713">
            <v>0</v>
          </cell>
          <cell r="W4713">
            <v>0</v>
          </cell>
          <cell r="X4713">
            <v>0</v>
          </cell>
          <cell r="Y4713">
            <v>0</v>
          </cell>
          <cell r="Z4713">
            <v>12.9</v>
          </cell>
          <cell r="AA4713">
            <v>0</v>
          </cell>
          <cell r="AB4713">
            <v>0</v>
          </cell>
          <cell r="AC4713">
            <v>0</v>
          </cell>
          <cell r="AD4713">
            <v>0</v>
          </cell>
        </row>
        <row r="4714">
          <cell r="B4714" t="str">
            <v>MASON CO-UNREGULATEDACCOUNTING ADJUSTMENTSFINCHG</v>
          </cell>
          <cell r="J4714" t="str">
            <v>FINCHG</v>
          </cell>
          <cell r="K4714" t="str">
            <v>LATE FEE</v>
          </cell>
          <cell r="S4714">
            <v>0</v>
          </cell>
          <cell r="T4714">
            <v>0</v>
          </cell>
          <cell r="U4714">
            <v>0</v>
          </cell>
          <cell r="V4714">
            <v>0</v>
          </cell>
          <cell r="W4714">
            <v>0</v>
          </cell>
          <cell r="X4714">
            <v>0</v>
          </cell>
          <cell r="Y4714">
            <v>0</v>
          </cell>
          <cell r="Z4714">
            <v>-1</v>
          </cell>
          <cell r="AA4714">
            <v>0</v>
          </cell>
          <cell r="AB4714">
            <v>0</v>
          </cell>
          <cell r="AC4714">
            <v>0</v>
          </cell>
          <cell r="AD4714">
            <v>0</v>
          </cell>
        </row>
        <row r="4715">
          <cell r="B4715" t="str">
            <v>MASON CO-UNREGULATEDCOMMERCIAL - REARLOADUNLOCKRECY</v>
          </cell>
          <cell r="J4715" t="str">
            <v>UNLOCKRECY</v>
          </cell>
          <cell r="K4715" t="str">
            <v>UNLOCK / UNLATCH RECY</v>
          </cell>
          <cell r="S4715">
            <v>0</v>
          </cell>
          <cell r="T4715">
            <v>0</v>
          </cell>
          <cell r="U4715">
            <v>0</v>
          </cell>
          <cell r="V4715">
            <v>0</v>
          </cell>
          <cell r="W4715">
            <v>0</v>
          </cell>
          <cell r="X4715">
            <v>0</v>
          </cell>
          <cell r="Y4715">
            <v>0</v>
          </cell>
          <cell r="Z4715">
            <v>17.71</v>
          </cell>
          <cell r="AA4715">
            <v>0</v>
          </cell>
          <cell r="AB4715">
            <v>0</v>
          </cell>
          <cell r="AC4715">
            <v>0</v>
          </cell>
          <cell r="AD4715">
            <v>0</v>
          </cell>
        </row>
        <row r="4716">
          <cell r="B4716" t="str">
            <v>MASON CO-UNREGULATEDCOMMERCIAL - REARLOADSQUAX</v>
          </cell>
          <cell r="J4716" t="str">
            <v>SQUAX</v>
          </cell>
          <cell r="K4716" t="str">
            <v>SQUAXIN ISLAND CONTRACT</v>
          </cell>
          <cell r="S4716">
            <v>0</v>
          </cell>
          <cell r="T4716">
            <v>0</v>
          </cell>
          <cell r="U4716">
            <v>0</v>
          </cell>
          <cell r="V4716">
            <v>0</v>
          </cell>
          <cell r="W4716">
            <v>0</v>
          </cell>
          <cell r="X4716">
            <v>0</v>
          </cell>
          <cell r="Y4716">
            <v>0</v>
          </cell>
          <cell r="Z4716">
            <v>4881.1899999999996</v>
          </cell>
          <cell r="AA4716">
            <v>0</v>
          </cell>
          <cell r="AB4716">
            <v>0</v>
          </cell>
          <cell r="AC4716">
            <v>0</v>
          </cell>
          <cell r="AD4716">
            <v>0</v>
          </cell>
        </row>
        <row r="4717">
          <cell r="B4717" t="str">
            <v>MASON CO-UNREGULATEDCOMMERCIAL RECYCLE96CRCOGE1</v>
          </cell>
          <cell r="J4717" t="str">
            <v>96CRCOGE1</v>
          </cell>
          <cell r="K4717" t="str">
            <v>96 COMMINGLE WG-EOW</v>
          </cell>
          <cell r="S4717">
            <v>0</v>
          </cell>
          <cell r="T4717">
            <v>0</v>
          </cell>
          <cell r="U4717">
            <v>0</v>
          </cell>
          <cell r="V4717">
            <v>0</v>
          </cell>
          <cell r="W4717">
            <v>0</v>
          </cell>
          <cell r="X4717">
            <v>0</v>
          </cell>
          <cell r="Y4717">
            <v>0</v>
          </cell>
          <cell r="Z4717">
            <v>844.35</v>
          </cell>
          <cell r="AA4717">
            <v>0</v>
          </cell>
          <cell r="AB4717">
            <v>0</v>
          </cell>
          <cell r="AC4717">
            <v>0</v>
          </cell>
          <cell r="AD4717">
            <v>0</v>
          </cell>
        </row>
        <row r="4718">
          <cell r="B4718" t="str">
            <v>MASON CO-UNREGULATEDCOMMERCIAL RECYCLE96CRCOGM1</v>
          </cell>
          <cell r="J4718" t="str">
            <v>96CRCOGM1</v>
          </cell>
          <cell r="K4718" t="str">
            <v>96 COMMINGLE WGMNTHLY</v>
          </cell>
          <cell r="S4718">
            <v>0</v>
          </cell>
          <cell r="T4718">
            <v>0</v>
          </cell>
          <cell r="U4718">
            <v>0</v>
          </cell>
          <cell r="V4718">
            <v>0</v>
          </cell>
          <cell r="W4718">
            <v>0</v>
          </cell>
          <cell r="X4718">
            <v>0</v>
          </cell>
          <cell r="Y4718">
            <v>0</v>
          </cell>
          <cell r="Z4718">
            <v>216.71</v>
          </cell>
          <cell r="AA4718">
            <v>0</v>
          </cell>
          <cell r="AB4718">
            <v>0</v>
          </cell>
          <cell r="AC4718">
            <v>0</v>
          </cell>
          <cell r="AD4718">
            <v>0</v>
          </cell>
        </row>
        <row r="4719">
          <cell r="B4719" t="str">
            <v>MASON CO-UNREGULATEDCOMMERCIAL RECYCLE96CRCOGW1</v>
          </cell>
          <cell r="J4719" t="str">
            <v>96CRCOGW1</v>
          </cell>
          <cell r="K4719" t="str">
            <v>96 COMMINGLE WG-WEEKLY</v>
          </cell>
          <cell r="S4719">
            <v>0</v>
          </cell>
          <cell r="T4719">
            <v>0</v>
          </cell>
          <cell r="U4719">
            <v>0</v>
          </cell>
          <cell r="V4719">
            <v>0</v>
          </cell>
          <cell r="W4719">
            <v>0</v>
          </cell>
          <cell r="X4719">
            <v>0</v>
          </cell>
          <cell r="Y4719">
            <v>0</v>
          </cell>
          <cell r="Z4719">
            <v>739.62</v>
          </cell>
          <cell r="AA4719">
            <v>0</v>
          </cell>
          <cell r="AB4719">
            <v>0</v>
          </cell>
          <cell r="AC4719">
            <v>0</v>
          </cell>
          <cell r="AD4719">
            <v>0</v>
          </cell>
        </row>
        <row r="4720">
          <cell r="B4720" t="str">
            <v>MASON CO-UNREGULATEDCOMMERCIAL RECYCLE96CRCONGE1</v>
          </cell>
          <cell r="J4720" t="str">
            <v>96CRCONGE1</v>
          </cell>
          <cell r="K4720" t="str">
            <v>96 COMMINGLE NG-EOW</v>
          </cell>
          <cell r="S4720">
            <v>0</v>
          </cell>
          <cell r="T4720">
            <v>0</v>
          </cell>
          <cell r="U4720">
            <v>0</v>
          </cell>
          <cell r="V4720">
            <v>0</v>
          </cell>
          <cell r="W4720">
            <v>0</v>
          </cell>
          <cell r="X4720">
            <v>0</v>
          </cell>
          <cell r="Y4720">
            <v>0</v>
          </cell>
          <cell r="Z4720">
            <v>1472.2</v>
          </cell>
          <cell r="AA4720">
            <v>0</v>
          </cell>
          <cell r="AB4720">
            <v>0</v>
          </cell>
          <cell r="AC4720">
            <v>0</v>
          </cell>
          <cell r="AD4720">
            <v>0</v>
          </cell>
        </row>
        <row r="4721">
          <cell r="B4721" t="str">
            <v>MASON CO-UNREGULATEDCOMMERCIAL RECYCLE96CRCONGM1</v>
          </cell>
          <cell r="J4721" t="str">
            <v>96CRCONGM1</v>
          </cell>
          <cell r="K4721" t="str">
            <v>96 COMMINGLE NG-MNTHLY</v>
          </cell>
          <cell r="S4721">
            <v>0</v>
          </cell>
          <cell r="T4721">
            <v>0</v>
          </cell>
          <cell r="U4721">
            <v>0</v>
          </cell>
          <cell r="V4721">
            <v>0</v>
          </cell>
          <cell r="W4721">
            <v>0</v>
          </cell>
          <cell r="X4721">
            <v>0</v>
          </cell>
          <cell r="Y4721">
            <v>0</v>
          </cell>
          <cell r="Z4721">
            <v>483.43</v>
          </cell>
          <cell r="AA4721">
            <v>0</v>
          </cell>
          <cell r="AB4721">
            <v>0</v>
          </cell>
          <cell r="AC4721">
            <v>0</v>
          </cell>
          <cell r="AD4721">
            <v>0</v>
          </cell>
        </row>
        <row r="4722">
          <cell r="B4722" t="str">
            <v>MASON CO-UNREGULATEDCOMMERCIAL RECYCLE96CRCONGW1</v>
          </cell>
          <cell r="J4722" t="str">
            <v>96CRCONGW1</v>
          </cell>
          <cell r="K4722" t="str">
            <v>96 COMMINGLE NG-WEEKLY</v>
          </cell>
          <cell r="S4722">
            <v>0</v>
          </cell>
          <cell r="T4722">
            <v>0</v>
          </cell>
          <cell r="U4722">
            <v>0</v>
          </cell>
          <cell r="V4722">
            <v>0</v>
          </cell>
          <cell r="W4722">
            <v>0</v>
          </cell>
          <cell r="X4722">
            <v>0</v>
          </cell>
          <cell r="Y4722">
            <v>0</v>
          </cell>
          <cell r="Z4722">
            <v>1608.6</v>
          </cell>
          <cell r="AA4722">
            <v>0</v>
          </cell>
          <cell r="AB4722">
            <v>0</v>
          </cell>
          <cell r="AC4722">
            <v>0</v>
          </cell>
          <cell r="AD4722">
            <v>0</v>
          </cell>
        </row>
        <row r="4723">
          <cell r="B4723" t="str">
            <v xml:space="preserve">MASON CO-UNREGULATEDCOMMERCIAL RECYCLER2YDOCCE </v>
          </cell>
          <cell r="J4723" t="str">
            <v xml:space="preserve">R2YDOCCE </v>
          </cell>
          <cell r="K4723" t="str">
            <v>2YD OCC-EOW</v>
          </cell>
          <cell r="S4723">
            <v>0</v>
          </cell>
          <cell r="T4723">
            <v>0</v>
          </cell>
          <cell r="U4723">
            <v>0</v>
          </cell>
          <cell r="V4723">
            <v>0</v>
          </cell>
          <cell r="W4723">
            <v>0</v>
          </cell>
          <cell r="X4723">
            <v>0</v>
          </cell>
          <cell r="Y4723">
            <v>0</v>
          </cell>
          <cell r="Z4723">
            <v>2253.12</v>
          </cell>
          <cell r="AA4723">
            <v>0</v>
          </cell>
          <cell r="AB4723">
            <v>0</v>
          </cell>
          <cell r="AC4723">
            <v>0</v>
          </cell>
          <cell r="AD4723">
            <v>0</v>
          </cell>
        </row>
        <row r="4724">
          <cell r="B4724" t="str">
            <v>MASON CO-UNREGULATEDCOMMERCIAL RECYCLER2YDOCCEX</v>
          </cell>
          <cell r="J4724" t="str">
            <v>R2YDOCCEX</v>
          </cell>
          <cell r="K4724" t="str">
            <v>2YD OCC-EXTRA CONTAINER</v>
          </cell>
          <cell r="S4724">
            <v>0</v>
          </cell>
          <cell r="T4724">
            <v>0</v>
          </cell>
          <cell r="U4724">
            <v>0</v>
          </cell>
          <cell r="V4724">
            <v>0</v>
          </cell>
          <cell r="W4724">
            <v>0</v>
          </cell>
          <cell r="X4724">
            <v>0</v>
          </cell>
          <cell r="Y4724">
            <v>0</v>
          </cell>
          <cell r="Z4724">
            <v>961.62</v>
          </cell>
          <cell r="AA4724">
            <v>0</v>
          </cell>
          <cell r="AB4724">
            <v>0</v>
          </cell>
          <cell r="AC4724">
            <v>0</v>
          </cell>
          <cell r="AD4724">
            <v>0</v>
          </cell>
        </row>
        <row r="4725">
          <cell r="B4725" t="str">
            <v>MASON CO-UNREGULATEDCOMMERCIAL RECYCLER2YDOCCM</v>
          </cell>
          <cell r="J4725" t="str">
            <v>R2YDOCCM</v>
          </cell>
          <cell r="K4725" t="str">
            <v>2YD OCC-MNTHLY</v>
          </cell>
          <cell r="S4725">
            <v>0</v>
          </cell>
          <cell r="T4725">
            <v>0</v>
          </cell>
          <cell r="U4725">
            <v>0</v>
          </cell>
          <cell r="V4725">
            <v>0</v>
          </cell>
          <cell r="W4725">
            <v>0</v>
          </cell>
          <cell r="X4725">
            <v>0</v>
          </cell>
          <cell r="Y4725">
            <v>0</v>
          </cell>
          <cell r="Z4725">
            <v>974.16</v>
          </cell>
          <cell r="AA4725">
            <v>0</v>
          </cell>
          <cell r="AB4725">
            <v>0</v>
          </cell>
          <cell r="AC4725">
            <v>0</v>
          </cell>
          <cell r="AD4725">
            <v>0</v>
          </cell>
        </row>
        <row r="4726">
          <cell r="B4726" t="str">
            <v>MASON CO-UNREGULATEDCOMMERCIAL RECYCLER2YDOCCOC</v>
          </cell>
          <cell r="J4726" t="str">
            <v>R2YDOCCOC</v>
          </cell>
          <cell r="K4726" t="str">
            <v>2YD OCC-ON CALL</v>
          </cell>
          <cell r="S4726">
            <v>0</v>
          </cell>
          <cell r="T4726">
            <v>0</v>
          </cell>
          <cell r="U4726">
            <v>0</v>
          </cell>
          <cell r="V4726">
            <v>0</v>
          </cell>
          <cell r="W4726">
            <v>0</v>
          </cell>
          <cell r="X4726">
            <v>0</v>
          </cell>
          <cell r="Y4726">
            <v>0</v>
          </cell>
          <cell r="Z4726">
            <v>36.08</v>
          </cell>
          <cell r="AA4726">
            <v>0</v>
          </cell>
          <cell r="AB4726">
            <v>0</v>
          </cell>
          <cell r="AC4726">
            <v>0</v>
          </cell>
          <cell r="AD4726">
            <v>0</v>
          </cell>
        </row>
        <row r="4727">
          <cell r="B4727" t="str">
            <v>MASON CO-UNREGULATEDCOMMERCIAL RECYCLER2YDOCCW</v>
          </cell>
          <cell r="J4727" t="str">
            <v>R2YDOCCW</v>
          </cell>
          <cell r="K4727" t="str">
            <v>2YD OCC-WEEKLY</v>
          </cell>
          <cell r="S4727">
            <v>0</v>
          </cell>
          <cell r="T4727">
            <v>0</v>
          </cell>
          <cell r="U4727">
            <v>0</v>
          </cell>
          <cell r="V4727">
            <v>0</v>
          </cell>
          <cell r="W4727">
            <v>0</v>
          </cell>
          <cell r="X4727">
            <v>0</v>
          </cell>
          <cell r="Y4727">
            <v>0</v>
          </cell>
          <cell r="Z4727">
            <v>2945.75</v>
          </cell>
          <cell r="AA4727">
            <v>0</v>
          </cell>
          <cell r="AB4727">
            <v>0</v>
          </cell>
          <cell r="AC4727">
            <v>0</v>
          </cell>
          <cell r="AD4727">
            <v>0</v>
          </cell>
        </row>
        <row r="4728">
          <cell r="B4728" t="str">
            <v>MASON CO-UNREGULATEDCOMMERCIAL RECYCLERECYLOCK</v>
          </cell>
          <cell r="J4728" t="str">
            <v>RECYLOCK</v>
          </cell>
          <cell r="K4728" t="str">
            <v>LOCK/UNLOCK RECYCLING</v>
          </cell>
          <cell r="S4728">
            <v>0</v>
          </cell>
          <cell r="T4728">
            <v>0</v>
          </cell>
          <cell r="U4728">
            <v>0</v>
          </cell>
          <cell r="V4728">
            <v>0</v>
          </cell>
          <cell r="W4728">
            <v>0</v>
          </cell>
          <cell r="X4728">
            <v>0</v>
          </cell>
          <cell r="Y4728">
            <v>0</v>
          </cell>
          <cell r="Z4728">
            <v>58.19</v>
          </cell>
          <cell r="AA4728">
            <v>0</v>
          </cell>
          <cell r="AB4728">
            <v>0</v>
          </cell>
          <cell r="AC4728">
            <v>0</v>
          </cell>
          <cell r="AD4728">
            <v>0</v>
          </cell>
        </row>
        <row r="4729">
          <cell r="B4729" t="str">
            <v>MASON CO-UNREGULATEDCOMMERCIAL RECYCLEWLKNRECY</v>
          </cell>
          <cell r="J4729" t="str">
            <v>WLKNRECY</v>
          </cell>
          <cell r="K4729" t="str">
            <v>WALK IN RECYCLE</v>
          </cell>
          <cell r="S4729">
            <v>0</v>
          </cell>
          <cell r="T4729">
            <v>0</v>
          </cell>
          <cell r="U4729">
            <v>0</v>
          </cell>
          <cell r="V4729">
            <v>0</v>
          </cell>
          <cell r="W4729">
            <v>0</v>
          </cell>
          <cell r="X4729">
            <v>0</v>
          </cell>
          <cell r="Y4729">
            <v>0</v>
          </cell>
          <cell r="Z4729">
            <v>5.32</v>
          </cell>
          <cell r="AA4729">
            <v>0</v>
          </cell>
          <cell r="AB4729">
            <v>0</v>
          </cell>
          <cell r="AC4729">
            <v>0</v>
          </cell>
          <cell r="AD4729">
            <v>0</v>
          </cell>
        </row>
        <row r="4730">
          <cell r="B4730" t="str">
            <v>MASON CO-UNREGULATEDCOMMERCIAL RECYCLE96CRCOGOC</v>
          </cell>
          <cell r="J4730" t="str">
            <v>96CRCOGOC</v>
          </cell>
          <cell r="K4730" t="str">
            <v>96 COMMINGLE WGON CALL</v>
          </cell>
          <cell r="S4730">
            <v>0</v>
          </cell>
          <cell r="T4730">
            <v>0</v>
          </cell>
          <cell r="U4730">
            <v>0</v>
          </cell>
          <cell r="V4730">
            <v>0</v>
          </cell>
          <cell r="W4730">
            <v>0</v>
          </cell>
          <cell r="X4730">
            <v>0</v>
          </cell>
          <cell r="Y4730">
            <v>0</v>
          </cell>
          <cell r="Z4730">
            <v>133.36000000000001</v>
          </cell>
          <cell r="AA4730">
            <v>0</v>
          </cell>
          <cell r="AB4730">
            <v>0</v>
          </cell>
          <cell r="AC4730">
            <v>0</v>
          </cell>
          <cell r="AD4730">
            <v>0</v>
          </cell>
        </row>
        <row r="4731">
          <cell r="B4731" t="str">
            <v>MASON CO-UNREGULATEDCOMMERCIAL RECYCLE96CRCONGOC</v>
          </cell>
          <cell r="J4731" t="str">
            <v>96CRCONGOC</v>
          </cell>
          <cell r="K4731" t="str">
            <v>96 COMMINGLE NGON CALL</v>
          </cell>
          <cell r="S4731">
            <v>0</v>
          </cell>
          <cell r="T4731">
            <v>0</v>
          </cell>
          <cell r="U4731">
            <v>0</v>
          </cell>
          <cell r="V4731">
            <v>0</v>
          </cell>
          <cell r="W4731">
            <v>0</v>
          </cell>
          <cell r="X4731">
            <v>0</v>
          </cell>
          <cell r="Y4731">
            <v>0</v>
          </cell>
          <cell r="Z4731">
            <v>127.17</v>
          </cell>
          <cell r="AA4731">
            <v>0</v>
          </cell>
          <cell r="AB4731">
            <v>0</v>
          </cell>
          <cell r="AC4731">
            <v>0</v>
          </cell>
          <cell r="AD4731">
            <v>0</v>
          </cell>
        </row>
        <row r="4732">
          <cell r="B4732" t="str">
            <v>MASON CO-UNREGULATEDCOMMERCIAL RECYCLEDEL-REC</v>
          </cell>
          <cell r="J4732" t="str">
            <v>DEL-REC</v>
          </cell>
          <cell r="K4732" t="str">
            <v>DELIVER RECYCLE BIN</v>
          </cell>
          <cell r="S4732">
            <v>0</v>
          </cell>
          <cell r="T4732">
            <v>0</v>
          </cell>
          <cell r="U4732">
            <v>0</v>
          </cell>
          <cell r="V4732">
            <v>0</v>
          </cell>
          <cell r="W4732">
            <v>0</v>
          </cell>
          <cell r="X4732">
            <v>0</v>
          </cell>
          <cell r="Y4732">
            <v>0</v>
          </cell>
          <cell r="Z4732">
            <v>50</v>
          </cell>
          <cell r="AA4732">
            <v>0</v>
          </cell>
          <cell r="AB4732">
            <v>0</v>
          </cell>
          <cell r="AC4732">
            <v>0</v>
          </cell>
          <cell r="AD4732">
            <v>0</v>
          </cell>
        </row>
        <row r="4733">
          <cell r="B4733" t="str">
            <v>MASON CO-UNREGULATEDCOMMERCIAL RECYCLER2YDOCCOC</v>
          </cell>
          <cell r="J4733" t="str">
            <v>R2YDOCCOC</v>
          </cell>
          <cell r="K4733" t="str">
            <v>2YD OCC-ON CALL</v>
          </cell>
          <cell r="S4733">
            <v>0</v>
          </cell>
          <cell r="T4733">
            <v>0</v>
          </cell>
          <cell r="U4733">
            <v>0</v>
          </cell>
          <cell r="V4733">
            <v>0</v>
          </cell>
          <cell r="W4733">
            <v>0</v>
          </cell>
          <cell r="X4733">
            <v>0</v>
          </cell>
          <cell r="Y4733">
            <v>0</v>
          </cell>
          <cell r="Z4733">
            <v>396.88</v>
          </cell>
          <cell r="AA4733">
            <v>0</v>
          </cell>
          <cell r="AB4733">
            <v>0</v>
          </cell>
          <cell r="AC4733">
            <v>0</v>
          </cell>
          <cell r="AD4733">
            <v>0</v>
          </cell>
        </row>
        <row r="4734">
          <cell r="B4734" t="str">
            <v>MASON CO-UNREGULATEDCOMMERCIAL RECYCLERECYLOCK</v>
          </cell>
          <cell r="J4734" t="str">
            <v>RECYLOCK</v>
          </cell>
          <cell r="K4734" t="str">
            <v>LOCK/UNLOCK RECYCLING</v>
          </cell>
          <cell r="S4734">
            <v>0</v>
          </cell>
          <cell r="T4734">
            <v>0</v>
          </cell>
          <cell r="U4734">
            <v>0</v>
          </cell>
          <cell r="V4734">
            <v>0</v>
          </cell>
          <cell r="W4734">
            <v>0</v>
          </cell>
          <cell r="X4734">
            <v>0</v>
          </cell>
          <cell r="Y4734">
            <v>0</v>
          </cell>
          <cell r="Z4734">
            <v>20.239999999999998</v>
          </cell>
          <cell r="AA4734">
            <v>0</v>
          </cell>
          <cell r="AB4734">
            <v>0</v>
          </cell>
          <cell r="AC4734">
            <v>0</v>
          </cell>
          <cell r="AD4734">
            <v>0</v>
          </cell>
        </row>
        <row r="4735">
          <cell r="B4735" t="str">
            <v>MASON CO-UNREGULATEDCOMMERCIAL RECYCLEROLLOUTOCC</v>
          </cell>
          <cell r="J4735" t="str">
            <v>ROLLOUTOCC</v>
          </cell>
          <cell r="K4735" t="str">
            <v>ROLL OUT FEE - RECYCLE</v>
          </cell>
          <cell r="S4735">
            <v>0</v>
          </cell>
          <cell r="T4735">
            <v>0</v>
          </cell>
          <cell r="U4735">
            <v>0</v>
          </cell>
          <cell r="V4735">
            <v>0</v>
          </cell>
          <cell r="W4735">
            <v>0</v>
          </cell>
          <cell r="X4735">
            <v>0</v>
          </cell>
          <cell r="Y4735">
            <v>0</v>
          </cell>
          <cell r="Z4735">
            <v>370.8</v>
          </cell>
          <cell r="AA4735">
            <v>0</v>
          </cell>
          <cell r="AB4735">
            <v>0</v>
          </cell>
          <cell r="AC4735">
            <v>0</v>
          </cell>
          <cell r="AD4735">
            <v>0</v>
          </cell>
        </row>
        <row r="4736">
          <cell r="B4736" t="str">
            <v>MASON CO-UNREGULATEDCOMMERCIAL RECYCLEWLKNRECY</v>
          </cell>
          <cell r="J4736" t="str">
            <v>WLKNRECY</v>
          </cell>
          <cell r="K4736" t="str">
            <v>WALK IN RECYCLE</v>
          </cell>
          <cell r="S4736">
            <v>0</v>
          </cell>
          <cell r="T4736">
            <v>0</v>
          </cell>
          <cell r="U4736">
            <v>0</v>
          </cell>
          <cell r="V4736">
            <v>0</v>
          </cell>
          <cell r="W4736">
            <v>0</v>
          </cell>
          <cell r="X4736">
            <v>0</v>
          </cell>
          <cell r="Y4736">
            <v>0</v>
          </cell>
          <cell r="Z4736">
            <v>250.04</v>
          </cell>
          <cell r="AA4736">
            <v>0</v>
          </cell>
          <cell r="AB4736">
            <v>0</v>
          </cell>
          <cell r="AC4736">
            <v>0</v>
          </cell>
          <cell r="AD4736">
            <v>0</v>
          </cell>
        </row>
        <row r="4737">
          <cell r="B4737" t="str">
            <v>MASON CO-UNREGULATEDPAYMENTSCC-KOL</v>
          </cell>
          <cell r="J4737" t="str">
            <v>CC-KOL</v>
          </cell>
          <cell r="K4737" t="str">
            <v>ONLINE PAYMENT-CC</v>
          </cell>
          <cell r="S4737">
            <v>0</v>
          </cell>
          <cell r="T4737">
            <v>0</v>
          </cell>
          <cell r="U4737">
            <v>0</v>
          </cell>
          <cell r="V4737">
            <v>0</v>
          </cell>
          <cell r="W4737">
            <v>0</v>
          </cell>
          <cell r="X4737">
            <v>0</v>
          </cell>
          <cell r="Y4737">
            <v>0</v>
          </cell>
          <cell r="Z4737">
            <v>-3610.25</v>
          </cell>
          <cell r="AA4737">
            <v>0</v>
          </cell>
          <cell r="AB4737">
            <v>0</v>
          </cell>
          <cell r="AC4737">
            <v>0</v>
          </cell>
          <cell r="AD4737">
            <v>0</v>
          </cell>
        </row>
        <row r="4738">
          <cell r="B4738" t="str">
            <v>MASON CO-UNREGULATEDPAYMENTSCCREF-KOL</v>
          </cell>
          <cell r="J4738" t="str">
            <v>CCREF-KOL</v>
          </cell>
          <cell r="K4738" t="str">
            <v>CREDIT CARD REFUND</v>
          </cell>
          <cell r="S4738">
            <v>0</v>
          </cell>
          <cell r="T4738">
            <v>0</v>
          </cell>
          <cell r="U4738">
            <v>0</v>
          </cell>
          <cell r="V4738">
            <v>0</v>
          </cell>
          <cell r="W4738">
            <v>0</v>
          </cell>
          <cell r="X4738">
            <v>0</v>
          </cell>
          <cell r="Y4738">
            <v>0</v>
          </cell>
          <cell r="Z4738">
            <v>426.39</v>
          </cell>
          <cell r="AA4738">
            <v>0</v>
          </cell>
          <cell r="AB4738">
            <v>0</v>
          </cell>
          <cell r="AC4738">
            <v>0</v>
          </cell>
          <cell r="AD4738">
            <v>0</v>
          </cell>
        </row>
        <row r="4739">
          <cell r="B4739" t="str">
            <v>MASON CO-UNREGULATEDPAYMENTSPAY</v>
          </cell>
          <cell r="J4739" t="str">
            <v>PAY</v>
          </cell>
          <cell r="K4739" t="str">
            <v>PAYMENT-THANK YOU!</v>
          </cell>
          <cell r="S4739">
            <v>0</v>
          </cell>
          <cell r="T4739">
            <v>0</v>
          </cell>
          <cell r="U4739">
            <v>0</v>
          </cell>
          <cell r="V4739">
            <v>0</v>
          </cell>
          <cell r="W4739">
            <v>0</v>
          </cell>
          <cell r="X4739">
            <v>0</v>
          </cell>
          <cell r="Y4739">
            <v>0</v>
          </cell>
          <cell r="Z4739">
            <v>-10367.120000000001</v>
          </cell>
          <cell r="AA4739">
            <v>0</v>
          </cell>
          <cell r="AB4739">
            <v>0</v>
          </cell>
          <cell r="AC4739">
            <v>0</v>
          </cell>
          <cell r="AD4739">
            <v>0</v>
          </cell>
        </row>
        <row r="4740">
          <cell r="B4740" t="str">
            <v>MASON CO-UNREGULATEDPAYMENTSPAY-CFREE</v>
          </cell>
          <cell r="J4740" t="str">
            <v>PAY-CFREE</v>
          </cell>
          <cell r="K4740" t="str">
            <v>PAYMENT-THANK YOU</v>
          </cell>
          <cell r="S4740">
            <v>0</v>
          </cell>
          <cell r="T4740">
            <v>0</v>
          </cell>
          <cell r="U4740">
            <v>0</v>
          </cell>
          <cell r="V4740">
            <v>0</v>
          </cell>
          <cell r="W4740">
            <v>0</v>
          </cell>
          <cell r="X4740">
            <v>0</v>
          </cell>
          <cell r="Y4740">
            <v>0</v>
          </cell>
          <cell r="Z4740">
            <v>-332.18</v>
          </cell>
          <cell r="AA4740">
            <v>0</v>
          </cell>
          <cell r="AB4740">
            <v>0</v>
          </cell>
          <cell r="AC4740">
            <v>0</v>
          </cell>
          <cell r="AD4740">
            <v>0</v>
          </cell>
        </row>
        <row r="4741">
          <cell r="B4741" t="str">
            <v>MASON CO-UNREGULATEDPAYMENTSPAY-KOL</v>
          </cell>
          <cell r="J4741" t="str">
            <v>PAY-KOL</v>
          </cell>
          <cell r="K4741" t="str">
            <v>PAYMENT-THANK YOU - OL</v>
          </cell>
          <cell r="S4741">
            <v>0</v>
          </cell>
          <cell r="T4741">
            <v>0</v>
          </cell>
          <cell r="U4741">
            <v>0</v>
          </cell>
          <cell r="V4741">
            <v>0</v>
          </cell>
          <cell r="W4741">
            <v>0</v>
          </cell>
          <cell r="X4741">
            <v>0</v>
          </cell>
          <cell r="Y4741">
            <v>0</v>
          </cell>
          <cell r="Z4741">
            <v>-2395.73</v>
          </cell>
          <cell r="AA4741">
            <v>0</v>
          </cell>
          <cell r="AB4741">
            <v>0</v>
          </cell>
          <cell r="AC4741">
            <v>0</v>
          </cell>
          <cell r="AD4741">
            <v>0</v>
          </cell>
        </row>
        <row r="4742">
          <cell r="B4742" t="str">
            <v>MASON CO-UNREGULATEDPAYMENTSPAY-OAK</v>
          </cell>
          <cell r="J4742" t="str">
            <v>PAY-OAK</v>
          </cell>
          <cell r="K4742" t="str">
            <v>OAKLEAF PAYMENT</v>
          </cell>
          <cell r="S4742">
            <v>0</v>
          </cell>
          <cell r="T4742">
            <v>0</v>
          </cell>
          <cell r="U4742">
            <v>0</v>
          </cell>
          <cell r="V4742">
            <v>0</v>
          </cell>
          <cell r="W4742">
            <v>0</v>
          </cell>
          <cell r="X4742">
            <v>0</v>
          </cell>
          <cell r="Y4742">
            <v>0</v>
          </cell>
          <cell r="Z4742">
            <v>-564.34</v>
          </cell>
          <cell r="AA4742">
            <v>0</v>
          </cell>
          <cell r="AB4742">
            <v>0</v>
          </cell>
          <cell r="AC4742">
            <v>0</v>
          </cell>
          <cell r="AD4742">
            <v>0</v>
          </cell>
        </row>
        <row r="4743">
          <cell r="B4743" t="str">
            <v>MASON CO-UNREGULATEDPAYMENTSPAY-RPPS</v>
          </cell>
          <cell r="J4743" t="str">
            <v>PAY-RPPS</v>
          </cell>
          <cell r="K4743" t="str">
            <v>RPSS PAYMENT</v>
          </cell>
          <cell r="S4743">
            <v>0</v>
          </cell>
          <cell r="T4743">
            <v>0</v>
          </cell>
          <cell r="U4743">
            <v>0</v>
          </cell>
          <cell r="V4743">
            <v>0</v>
          </cell>
          <cell r="W4743">
            <v>0</v>
          </cell>
          <cell r="X4743">
            <v>0</v>
          </cell>
          <cell r="Y4743">
            <v>0</v>
          </cell>
          <cell r="Z4743">
            <v>-16.670000000000002</v>
          </cell>
          <cell r="AA4743">
            <v>0</v>
          </cell>
          <cell r="AB4743">
            <v>0</v>
          </cell>
          <cell r="AC4743">
            <v>0</v>
          </cell>
          <cell r="AD4743">
            <v>0</v>
          </cell>
        </row>
        <row r="4744">
          <cell r="B4744" t="str">
            <v>MASON CO-UNREGULATEDPAYMENTSPAYL</v>
          </cell>
          <cell r="J4744" t="str">
            <v>PAYL</v>
          </cell>
          <cell r="K4744" t="str">
            <v>PAYMENT-THANK YOU!</v>
          </cell>
          <cell r="S4744">
            <v>0</v>
          </cell>
          <cell r="T4744">
            <v>0</v>
          </cell>
          <cell r="U4744">
            <v>0</v>
          </cell>
          <cell r="V4744">
            <v>0</v>
          </cell>
          <cell r="W4744">
            <v>0</v>
          </cell>
          <cell r="X4744">
            <v>0</v>
          </cell>
          <cell r="Y4744">
            <v>0</v>
          </cell>
          <cell r="Z4744">
            <v>-8960</v>
          </cell>
          <cell r="AA4744">
            <v>0</v>
          </cell>
          <cell r="AB4744">
            <v>0</v>
          </cell>
          <cell r="AC4744">
            <v>0</v>
          </cell>
          <cell r="AD4744">
            <v>0</v>
          </cell>
        </row>
        <row r="4745">
          <cell r="B4745" t="str">
            <v>MASON CO-UNREGULATEDPAYMENTSPAYMET</v>
          </cell>
          <cell r="J4745" t="str">
            <v>PAYMET</v>
          </cell>
          <cell r="K4745" t="str">
            <v>METAVANTE ONLINE PAYMENT</v>
          </cell>
          <cell r="S4745">
            <v>0</v>
          </cell>
          <cell r="T4745">
            <v>0</v>
          </cell>
          <cell r="U4745">
            <v>0</v>
          </cell>
          <cell r="V4745">
            <v>0</v>
          </cell>
          <cell r="W4745">
            <v>0</v>
          </cell>
          <cell r="X4745">
            <v>0</v>
          </cell>
          <cell r="Y4745">
            <v>0</v>
          </cell>
          <cell r="Z4745">
            <v>-96.2</v>
          </cell>
          <cell r="AA4745">
            <v>0</v>
          </cell>
          <cell r="AB4745">
            <v>0</v>
          </cell>
          <cell r="AC4745">
            <v>0</v>
          </cell>
          <cell r="AD4745">
            <v>0</v>
          </cell>
        </row>
        <row r="4746">
          <cell r="B4746" t="str">
            <v>MASON CO-UNREGULATEDPAYMENTSPAYUSBL</v>
          </cell>
          <cell r="J4746" t="str">
            <v>PAYUSBL</v>
          </cell>
          <cell r="K4746" t="str">
            <v>PAYMENT THANK YOU</v>
          </cell>
          <cell r="S4746">
            <v>0</v>
          </cell>
          <cell r="T4746">
            <v>0</v>
          </cell>
          <cell r="U4746">
            <v>0</v>
          </cell>
          <cell r="V4746">
            <v>0</v>
          </cell>
          <cell r="W4746">
            <v>0</v>
          </cell>
          <cell r="X4746">
            <v>0</v>
          </cell>
          <cell r="Y4746">
            <v>0</v>
          </cell>
          <cell r="Z4746">
            <v>-36644.68</v>
          </cell>
          <cell r="AA4746">
            <v>0</v>
          </cell>
          <cell r="AB4746">
            <v>0</v>
          </cell>
          <cell r="AC4746">
            <v>0</v>
          </cell>
          <cell r="AD4746">
            <v>0</v>
          </cell>
        </row>
        <row r="4747">
          <cell r="B4747" t="str">
            <v>MASON CO-UNREGULATEDROLLOFFROLID</v>
          </cell>
          <cell r="J4747" t="str">
            <v>ROLID</v>
          </cell>
          <cell r="K4747" t="str">
            <v>ROLL OFF-LID</v>
          </cell>
          <cell r="S4747">
            <v>0</v>
          </cell>
          <cell r="T4747">
            <v>0</v>
          </cell>
          <cell r="U4747">
            <v>0</v>
          </cell>
          <cell r="V4747">
            <v>0</v>
          </cell>
          <cell r="W4747">
            <v>0</v>
          </cell>
          <cell r="X4747">
            <v>0</v>
          </cell>
          <cell r="Y4747">
            <v>0</v>
          </cell>
          <cell r="Z4747">
            <v>58.24</v>
          </cell>
          <cell r="AA4747">
            <v>0</v>
          </cell>
          <cell r="AB4747">
            <v>0</v>
          </cell>
          <cell r="AC4747">
            <v>0</v>
          </cell>
          <cell r="AD4747">
            <v>0</v>
          </cell>
        </row>
        <row r="4748">
          <cell r="B4748" t="str">
            <v>MASON CO-UNREGULATEDROLLOFFROLIDRECY</v>
          </cell>
          <cell r="J4748" t="str">
            <v>ROLIDRECY</v>
          </cell>
          <cell r="K4748" t="str">
            <v>ROLL OFF LID-RECYCLE</v>
          </cell>
          <cell r="S4748">
            <v>0</v>
          </cell>
          <cell r="T4748">
            <v>0</v>
          </cell>
          <cell r="U4748">
            <v>0</v>
          </cell>
          <cell r="V4748">
            <v>0</v>
          </cell>
          <cell r="W4748">
            <v>0</v>
          </cell>
          <cell r="X4748">
            <v>0</v>
          </cell>
          <cell r="Y4748">
            <v>0</v>
          </cell>
          <cell r="Z4748">
            <v>72.8</v>
          </cell>
          <cell r="AA4748">
            <v>0</v>
          </cell>
          <cell r="AB4748">
            <v>0</v>
          </cell>
          <cell r="AC4748">
            <v>0</v>
          </cell>
          <cell r="AD4748">
            <v>0</v>
          </cell>
        </row>
        <row r="4749">
          <cell r="B4749" t="str">
            <v>MASON CO-UNREGULATEDROLLOFFRORENT10MRECY</v>
          </cell>
          <cell r="J4749" t="str">
            <v>RORENT10MRECY</v>
          </cell>
          <cell r="K4749" t="str">
            <v>ROLL OFF RENT MONTHLY-REC</v>
          </cell>
          <cell r="S4749">
            <v>0</v>
          </cell>
          <cell r="T4749">
            <v>0</v>
          </cell>
          <cell r="U4749">
            <v>0</v>
          </cell>
          <cell r="V4749">
            <v>0</v>
          </cell>
          <cell r="W4749">
            <v>0</v>
          </cell>
          <cell r="X4749">
            <v>0</v>
          </cell>
          <cell r="Y4749">
            <v>0</v>
          </cell>
          <cell r="Z4749">
            <v>83.93</v>
          </cell>
          <cell r="AA4749">
            <v>0</v>
          </cell>
          <cell r="AB4749">
            <v>0</v>
          </cell>
          <cell r="AC4749">
            <v>0</v>
          </cell>
          <cell r="AD4749">
            <v>0</v>
          </cell>
        </row>
        <row r="4750">
          <cell r="B4750" t="str">
            <v>MASON CO-UNREGULATEDROLLOFFRORENT20DRECY</v>
          </cell>
          <cell r="J4750" t="str">
            <v>RORENT20DRECY</v>
          </cell>
          <cell r="K4750" t="str">
            <v>ROLL OFF RENT DAILY-RECYL</v>
          </cell>
          <cell r="S4750">
            <v>0</v>
          </cell>
          <cell r="T4750">
            <v>0</v>
          </cell>
          <cell r="U4750">
            <v>0</v>
          </cell>
          <cell r="V4750">
            <v>0</v>
          </cell>
          <cell r="W4750">
            <v>0</v>
          </cell>
          <cell r="X4750">
            <v>0</v>
          </cell>
          <cell r="Y4750">
            <v>0</v>
          </cell>
          <cell r="Z4750">
            <v>180.3</v>
          </cell>
          <cell r="AA4750">
            <v>0</v>
          </cell>
          <cell r="AB4750">
            <v>0</v>
          </cell>
          <cell r="AC4750">
            <v>0</v>
          </cell>
          <cell r="AD4750">
            <v>0</v>
          </cell>
        </row>
        <row r="4751">
          <cell r="B4751" t="str">
            <v>MASON CO-UNREGULATEDROLLOFFRORENT20M</v>
          </cell>
          <cell r="J4751" t="str">
            <v>RORENT20M</v>
          </cell>
          <cell r="K4751" t="str">
            <v>20YD ROLL OFF-MNTHLY RENT</v>
          </cell>
          <cell r="S4751">
            <v>0</v>
          </cell>
          <cell r="T4751">
            <v>0</v>
          </cell>
          <cell r="U4751">
            <v>0</v>
          </cell>
          <cell r="V4751">
            <v>0</v>
          </cell>
          <cell r="W4751">
            <v>0</v>
          </cell>
          <cell r="X4751">
            <v>0</v>
          </cell>
          <cell r="Y4751">
            <v>0</v>
          </cell>
          <cell r="Z4751">
            <v>97.48</v>
          </cell>
          <cell r="AA4751">
            <v>0</v>
          </cell>
          <cell r="AB4751">
            <v>0</v>
          </cell>
          <cell r="AC4751">
            <v>0</v>
          </cell>
          <cell r="AD4751">
            <v>0</v>
          </cell>
        </row>
        <row r="4752">
          <cell r="B4752" t="str">
            <v>MASON CO-UNREGULATEDROLLOFFRORENT20MRECY</v>
          </cell>
          <cell r="J4752" t="str">
            <v>RORENT20MRECY</v>
          </cell>
          <cell r="K4752" t="str">
            <v>ROLL OFF RENT MONTHLY-REC</v>
          </cell>
          <cell r="S4752">
            <v>0</v>
          </cell>
          <cell r="T4752">
            <v>0</v>
          </cell>
          <cell r="U4752">
            <v>0</v>
          </cell>
          <cell r="V4752">
            <v>0</v>
          </cell>
          <cell r="W4752">
            <v>0</v>
          </cell>
          <cell r="X4752">
            <v>0</v>
          </cell>
          <cell r="Y4752">
            <v>0</v>
          </cell>
          <cell r="Z4752">
            <v>3498.82</v>
          </cell>
          <cell r="AA4752">
            <v>0</v>
          </cell>
          <cell r="AB4752">
            <v>0</v>
          </cell>
          <cell r="AC4752">
            <v>0</v>
          </cell>
          <cell r="AD4752">
            <v>0</v>
          </cell>
        </row>
        <row r="4753">
          <cell r="B4753" t="str">
            <v>MASON CO-UNREGULATEDROLLOFFRORENT40DRECY</v>
          </cell>
          <cell r="J4753" t="str">
            <v>RORENT40DRECY</v>
          </cell>
          <cell r="K4753" t="str">
            <v>ROLL OFF RENT DAILY-RECYL</v>
          </cell>
          <cell r="S4753">
            <v>0</v>
          </cell>
          <cell r="T4753">
            <v>0</v>
          </cell>
          <cell r="U4753">
            <v>0</v>
          </cell>
          <cell r="V4753">
            <v>0</v>
          </cell>
          <cell r="W4753">
            <v>0</v>
          </cell>
          <cell r="X4753">
            <v>0</v>
          </cell>
          <cell r="Y4753">
            <v>0</v>
          </cell>
          <cell r="Z4753">
            <v>283.8</v>
          </cell>
          <cell r="AA4753">
            <v>0</v>
          </cell>
          <cell r="AB4753">
            <v>0</v>
          </cell>
          <cell r="AC4753">
            <v>0</v>
          </cell>
          <cell r="AD4753">
            <v>0</v>
          </cell>
        </row>
        <row r="4754">
          <cell r="B4754" t="str">
            <v>MASON CO-UNREGULATEDROLLOFFRORENT40M</v>
          </cell>
          <cell r="J4754" t="str">
            <v>RORENT40M</v>
          </cell>
          <cell r="K4754" t="str">
            <v>40YD ROLL OFF-MNTHLY RENT</v>
          </cell>
          <cell r="S4754">
            <v>0</v>
          </cell>
          <cell r="T4754">
            <v>0</v>
          </cell>
          <cell r="U4754">
            <v>0</v>
          </cell>
          <cell r="V4754">
            <v>0</v>
          </cell>
          <cell r="W4754">
            <v>0</v>
          </cell>
          <cell r="X4754">
            <v>0</v>
          </cell>
          <cell r="Y4754">
            <v>0</v>
          </cell>
          <cell r="Z4754">
            <v>1325.92</v>
          </cell>
          <cell r="AA4754">
            <v>0</v>
          </cell>
          <cell r="AB4754">
            <v>0</v>
          </cell>
          <cell r="AC4754">
            <v>0</v>
          </cell>
          <cell r="AD4754">
            <v>0</v>
          </cell>
        </row>
        <row r="4755">
          <cell r="B4755" t="str">
            <v>MASON CO-UNREGULATEDROLLOFFBELFAIR</v>
          </cell>
          <cell r="J4755" t="str">
            <v>BELFAIR</v>
          </cell>
          <cell r="K4755" t="str">
            <v>BELFAIR TRANSFER BOX HAUL</v>
          </cell>
          <cell r="S4755">
            <v>0</v>
          </cell>
          <cell r="T4755">
            <v>0</v>
          </cell>
          <cell r="U4755">
            <v>0</v>
          </cell>
          <cell r="V4755">
            <v>0</v>
          </cell>
          <cell r="W4755">
            <v>0</v>
          </cell>
          <cell r="X4755">
            <v>0</v>
          </cell>
          <cell r="Y4755">
            <v>0</v>
          </cell>
          <cell r="Z4755">
            <v>4207.5</v>
          </cell>
          <cell r="AA4755">
            <v>0</v>
          </cell>
          <cell r="AB4755">
            <v>0</v>
          </cell>
          <cell r="AC4755">
            <v>0</v>
          </cell>
          <cell r="AD4755">
            <v>0</v>
          </cell>
        </row>
        <row r="4756">
          <cell r="B4756" t="str">
            <v>MASON CO-UNREGULATEDROLLOFFBLUEBOX</v>
          </cell>
          <cell r="J4756" t="str">
            <v>BLUEBOX</v>
          </cell>
          <cell r="K4756" t="str">
            <v>RECYCLING BLUE BOX</v>
          </cell>
          <cell r="S4756">
            <v>0</v>
          </cell>
          <cell r="T4756">
            <v>0</v>
          </cell>
          <cell r="U4756">
            <v>0</v>
          </cell>
          <cell r="V4756">
            <v>0</v>
          </cell>
          <cell r="W4756">
            <v>0</v>
          </cell>
          <cell r="X4756">
            <v>0</v>
          </cell>
          <cell r="Y4756">
            <v>0</v>
          </cell>
          <cell r="Z4756">
            <v>10797.37</v>
          </cell>
          <cell r="AA4756">
            <v>0</v>
          </cell>
          <cell r="AB4756">
            <v>0</v>
          </cell>
          <cell r="AC4756">
            <v>0</v>
          </cell>
          <cell r="AD4756">
            <v>0</v>
          </cell>
        </row>
        <row r="4757">
          <cell r="B4757" t="str">
            <v>MASON CO-UNREGULATEDROLLOFFDISPMC-TON</v>
          </cell>
          <cell r="J4757" t="str">
            <v>DISPMC-TON</v>
          </cell>
          <cell r="K4757" t="str">
            <v>MC LANDFILL PER TON</v>
          </cell>
          <cell r="S4757">
            <v>0</v>
          </cell>
          <cell r="T4757">
            <v>0</v>
          </cell>
          <cell r="U4757">
            <v>0</v>
          </cell>
          <cell r="V4757">
            <v>0</v>
          </cell>
          <cell r="W4757">
            <v>0</v>
          </cell>
          <cell r="X4757">
            <v>0</v>
          </cell>
          <cell r="Y4757">
            <v>0</v>
          </cell>
          <cell r="Z4757">
            <v>346.85</v>
          </cell>
          <cell r="AA4757">
            <v>0</v>
          </cell>
          <cell r="AB4757">
            <v>0</v>
          </cell>
          <cell r="AC4757">
            <v>0</v>
          </cell>
          <cell r="AD4757">
            <v>0</v>
          </cell>
        </row>
        <row r="4758">
          <cell r="B4758" t="str">
            <v>MASON CO-UNREGULATEDROLLOFFHOODSPORT</v>
          </cell>
          <cell r="J4758" t="str">
            <v>HOODSPORT</v>
          </cell>
          <cell r="K4758" t="str">
            <v>HOODSPORT TRANSFER HAUL</v>
          </cell>
          <cell r="S4758">
            <v>0</v>
          </cell>
          <cell r="T4758">
            <v>0</v>
          </cell>
          <cell r="U4758">
            <v>0</v>
          </cell>
          <cell r="V4758">
            <v>0</v>
          </cell>
          <cell r="W4758">
            <v>0</v>
          </cell>
          <cell r="X4758">
            <v>0</v>
          </cell>
          <cell r="Y4758">
            <v>0</v>
          </cell>
          <cell r="Z4758">
            <v>533.91</v>
          </cell>
          <cell r="AA4758">
            <v>0</v>
          </cell>
          <cell r="AB4758">
            <v>0</v>
          </cell>
          <cell r="AC4758">
            <v>0</v>
          </cell>
          <cell r="AD4758">
            <v>0</v>
          </cell>
        </row>
        <row r="4759">
          <cell r="B4759" t="str">
            <v>MASON CO-UNREGULATEDROLLOFFRECYHAUL</v>
          </cell>
          <cell r="J4759" t="str">
            <v>RECYHAUL</v>
          </cell>
          <cell r="K4759" t="str">
            <v>ROLL OFF RECYCLE HAUL</v>
          </cell>
          <cell r="S4759">
            <v>0</v>
          </cell>
          <cell r="T4759">
            <v>0</v>
          </cell>
          <cell r="U4759">
            <v>0</v>
          </cell>
          <cell r="V4759">
            <v>0</v>
          </cell>
          <cell r="W4759">
            <v>0</v>
          </cell>
          <cell r="X4759">
            <v>0</v>
          </cell>
          <cell r="Y4759">
            <v>0</v>
          </cell>
          <cell r="Z4759">
            <v>1376.66</v>
          </cell>
          <cell r="AA4759">
            <v>0</v>
          </cell>
          <cell r="AB4759">
            <v>0</v>
          </cell>
          <cell r="AC4759">
            <v>0</v>
          </cell>
          <cell r="AD4759">
            <v>0</v>
          </cell>
        </row>
        <row r="4760">
          <cell r="B4760" t="str">
            <v>MASON CO-UNREGULATEDROLLOFFRODEL</v>
          </cell>
          <cell r="J4760" t="str">
            <v>RODEL</v>
          </cell>
          <cell r="K4760" t="str">
            <v>ROLL OFF-DELIVERY</v>
          </cell>
          <cell r="S4760">
            <v>0</v>
          </cell>
          <cell r="T4760">
            <v>0</v>
          </cell>
          <cell r="U4760">
            <v>0</v>
          </cell>
          <cell r="V4760">
            <v>0</v>
          </cell>
          <cell r="W4760">
            <v>0</v>
          </cell>
          <cell r="X4760">
            <v>0</v>
          </cell>
          <cell r="Y4760">
            <v>0</v>
          </cell>
          <cell r="Z4760">
            <v>155.91999999999999</v>
          </cell>
          <cell r="AA4760">
            <v>0</v>
          </cell>
          <cell r="AB4760">
            <v>0</v>
          </cell>
          <cell r="AC4760">
            <v>0</v>
          </cell>
          <cell r="AD4760">
            <v>0</v>
          </cell>
        </row>
        <row r="4761">
          <cell r="B4761" t="str">
            <v>MASON CO-UNREGULATEDROLLOFFROHAUL40T</v>
          </cell>
          <cell r="J4761" t="str">
            <v>ROHAUL40T</v>
          </cell>
          <cell r="K4761" t="str">
            <v>40YD ROLL OFF TEMP HAUL</v>
          </cell>
          <cell r="S4761">
            <v>0</v>
          </cell>
          <cell r="T4761">
            <v>0</v>
          </cell>
          <cell r="U4761">
            <v>0</v>
          </cell>
          <cell r="V4761">
            <v>0</v>
          </cell>
          <cell r="W4761">
            <v>0</v>
          </cell>
          <cell r="X4761">
            <v>0</v>
          </cell>
          <cell r="Y4761">
            <v>0</v>
          </cell>
          <cell r="Z4761">
            <v>165.74</v>
          </cell>
          <cell r="AA4761">
            <v>0</v>
          </cell>
          <cell r="AB4761">
            <v>0</v>
          </cell>
          <cell r="AC4761">
            <v>0</v>
          </cell>
          <cell r="AD4761">
            <v>0</v>
          </cell>
        </row>
        <row r="4762">
          <cell r="B4762" t="str">
            <v>MASON CO-UNREGULATEDROLLOFFROLIDRECY</v>
          </cell>
          <cell r="J4762" t="str">
            <v>ROLIDRECY</v>
          </cell>
          <cell r="K4762" t="str">
            <v>ROLL OFF LID-RECYCLE</v>
          </cell>
          <cell r="S4762">
            <v>0</v>
          </cell>
          <cell r="T4762">
            <v>0</v>
          </cell>
          <cell r="U4762">
            <v>0</v>
          </cell>
          <cell r="V4762">
            <v>0</v>
          </cell>
          <cell r="W4762">
            <v>0</v>
          </cell>
          <cell r="X4762">
            <v>0</v>
          </cell>
          <cell r="Y4762">
            <v>0</v>
          </cell>
          <cell r="Z4762">
            <v>-33.04</v>
          </cell>
          <cell r="AA4762">
            <v>0</v>
          </cell>
          <cell r="AB4762">
            <v>0</v>
          </cell>
          <cell r="AC4762">
            <v>0</v>
          </cell>
          <cell r="AD4762">
            <v>0</v>
          </cell>
        </row>
        <row r="4763">
          <cell r="B4763" t="str">
            <v>MASON CO-UNREGULATEDROLLOFFROMILERECY</v>
          </cell>
          <cell r="J4763" t="str">
            <v>ROMILERECY</v>
          </cell>
          <cell r="K4763" t="str">
            <v>ROLL OFF MILEAGE RECYCLE</v>
          </cell>
          <cell r="S4763">
            <v>0</v>
          </cell>
          <cell r="T4763">
            <v>0</v>
          </cell>
          <cell r="U4763">
            <v>0</v>
          </cell>
          <cell r="V4763">
            <v>0</v>
          </cell>
          <cell r="W4763">
            <v>0</v>
          </cell>
          <cell r="X4763">
            <v>0</v>
          </cell>
          <cell r="Y4763">
            <v>0</v>
          </cell>
          <cell r="Z4763">
            <v>797.04</v>
          </cell>
          <cell r="AA4763">
            <v>0</v>
          </cell>
          <cell r="AB4763">
            <v>0</v>
          </cell>
          <cell r="AC4763">
            <v>0</v>
          </cell>
          <cell r="AD4763">
            <v>0</v>
          </cell>
        </row>
        <row r="4764">
          <cell r="B4764" t="str">
            <v>MASON CO-UNREGULATEDROLLOFFRORENT40D</v>
          </cell>
          <cell r="J4764" t="str">
            <v>RORENT40D</v>
          </cell>
          <cell r="K4764" t="str">
            <v>40YD ROLL OFF-DAILY RENT</v>
          </cell>
          <cell r="S4764">
            <v>0</v>
          </cell>
          <cell r="T4764">
            <v>0</v>
          </cell>
          <cell r="U4764">
            <v>0</v>
          </cell>
          <cell r="V4764">
            <v>0</v>
          </cell>
          <cell r="W4764">
            <v>0</v>
          </cell>
          <cell r="X4764">
            <v>0</v>
          </cell>
          <cell r="Y4764">
            <v>0</v>
          </cell>
          <cell r="Z4764">
            <v>37.840000000000003</v>
          </cell>
          <cell r="AA4764">
            <v>0</v>
          </cell>
          <cell r="AB4764">
            <v>0</v>
          </cell>
          <cell r="AC4764">
            <v>0</v>
          </cell>
          <cell r="AD4764">
            <v>0</v>
          </cell>
        </row>
        <row r="4765">
          <cell r="B4765" t="str">
            <v>MASON CO-UNREGULATEDROLLOFFUNION</v>
          </cell>
          <cell r="J4765" t="str">
            <v>UNION</v>
          </cell>
          <cell r="K4765" t="str">
            <v>UNION TRANSFER BOX HAUL</v>
          </cell>
          <cell r="S4765">
            <v>0</v>
          </cell>
          <cell r="T4765">
            <v>0</v>
          </cell>
          <cell r="U4765">
            <v>0</v>
          </cell>
          <cell r="V4765">
            <v>0</v>
          </cell>
          <cell r="W4765">
            <v>0</v>
          </cell>
          <cell r="X4765">
            <v>0</v>
          </cell>
          <cell r="Y4765">
            <v>0</v>
          </cell>
          <cell r="Z4765">
            <v>533.91</v>
          </cell>
          <cell r="AA4765">
            <v>0</v>
          </cell>
          <cell r="AB4765">
            <v>0</v>
          </cell>
          <cell r="AC4765">
            <v>0</v>
          </cell>
          <cell r="AD4765">
            <v>0</v>
          </cell>
        </row>
        <row r="4766">
          <cell r="B4766" t="str">
            <v>MASON CO-UNREGULATEDSTORAGESTORENT22</v>
          </cell>
          <cell r="J4766" t="str">
            <v>STORENT22</v>
          </cell>
          <cell r="K4766" t="str">
            <v>PORTABLE STORAGE RENT 22</v>
          </cell>
          <cell r="S4766">
            <v>0</v>
          </cell>
          <cell r="T4766">
            <v>0</v>
          </cell>
          <cell r="U4766">
            <v>0</v>
          </cell>
          <cell r="V4766">
            <v>0</v>
          </cell>
          <cell r="W4766">
            <v>0</v>
          </cell>
          <cell r="X4766">
            <v>0</v>
          </cell>
          <cell r="Y4766">
            <v>0</v>
          </cell>
          <cell r="Z4766">
            <v>440</v>
          </cell>
          <cell r="AA4766">
            <v>0</v>
          </cell>
          <cell r="AB4766">
            <v>0</v>
          </cell>
          <cell r="AC4766">
            <v>0</v>
          </cell>
          <cell r="AD4766">
            <v>0</v>
          </cell>
        </row>
        <row r="4767">
          <cell r="B4767" t="str">
            <v>MASON CO-UNREGULATEDSTORAGESTODEL</v>
          </cell>
          <cell r="J4767" t="str">
            <v>STODEL</v>
          </cell>
          <cell r="K4767" t="str">
            <v>STORAGE CONT DELIVERY</v>
          </cell>
          <cell r="S4767">
            <v>0</v>
          </cell>
          <cell r="T4767">
            <v>0</v>
          </cell>
          <cell r="U4767">
            <v>0</v>
          </cell>
          <cell r="V4767">
            <v>0</v>
          </cell>
          <cell r="W4767">
            <v>0</v>
          </cell>
          <cell r="X4767">
            <v>0</v>
          </cell>
          <cell r="Y4767">
            <v>0</v>
          </cell>
          <cell r="Z4767">
            <v>77.959999999999994</v>
          </cell>
          <cell r="AA4767">
            <v>0</v>
          </cell>
          <cell r="AB4767">
            <v>0</v>
          </cell>
          <cell r="AC4767">
            <v>0</v>
          </cell>
          <cell r="AD4767">
            <v>0</v>
          </cell>
        </row>
        <row r="4768">
          <cell r="B4768" t="str">
            <v>MASON CO-UNREGULATEDSURCFUEL-RECY MASON</v>
          </cell>
          <cell r="J4768" t="str">
            <v>FUEL-RECY MASON</v>
          </cell>
          <cell r="K4768" t="str">
            <v>FUEL &amp; MATERIAL SURCHARGE</v>
          </cell>
          <cell r="S4768">
            <v>0</v>
          </cell>
          <cell r="T4768">
            <v>0</v>
          </cell>
          <cell r="U4768">
            <v>0</v>
          </cell>
          <cell r="V4768">
            <v>0</v>
          </cell>
          <cell r="W4768">
            <v>0</v>
          </cell>
          <cell r="X4768">
            <v>0</v>
          </cell>
          <cell r="Y4768">
            <v>0</v>
          </cell>
          <cell r="Z4768">
            <v>0</v>
          </cell>
          <cell r="AA4768">
            <v>0</v>
          </cell>
          <cell r="AB4768">
            <v>0</v>
          </cell>
          <cell r="AC4768">
            <v>0</v>
          </cell>
          <cell r="AD4768">
            <v>0</v>
          </cell>
        </row>
        <row r="4769">
          <cell r="B4769" t="str">
            <v>MASON CO-UNREGULATEDSURCFUEL-RECY MASON</v>
          </cell>
          <cell r="J4769" t="str">
            <v>FUEL-RECY MASON</v>
          </cell>
          <cell r="K4769" t="str">
            <v>FUEL &amp; MATERIAL SURCHARGE</v>
          </cell>
          <cell r="S4769">
            <v>0</v>
          </cell>
          <cell r="T4769">
            <v>0</v>
          </cell>
          <cell r="U4769">
            <v>0</v>
          </cell>
          <cell r="V4769">
            <v>0</v>
          </cell>
          <cell r="W4769">
            <v>0</v>
          </cell>
          <cell r="X4769">
            <v>0</v>
          </cell>
          <cell r="Y4769">
            <v>0</v>
          </cell>
          <cell r="Z4769">
            <v>0</v>
          </cell>
          <cell r="AA4769">
            <v>0</v>
          </cell>
          <cell r="AB4769">
            <v>0</v>
          </cell>
          <cell r="AC4769">
            <v>0</v>
          </cell>
          <cell r="AD4769">
            <v>0</v>
          </cell>
        </row>
        <row r="4770">
          <cell r="B4770" t="str">
            <v>MASON CO-UNREGULATEDSURCFUEL-RO MASON</v>
          </cell>
          <cell r="J4770" t="str">
            <v>FUEL-RO MASON</v>
          </cell>
          <cell r="K4770" t="str">
            <v>FUEL &amp; MATERIAL SURCHARGE</v>
          </cell>
          <cell r="S4770">
            <v>0</v>
          </cell>
          <cell r="T4770">
            <v>0</v>
          </cell>
          <cell r="U4770">
            <v>0</v>
          </cell>
          <cell r="V4770">
            <v>0</v>
          </cell>
          <cell r="W4770">
            <v>0</v>
          </cell>
          <cell r="X4770">
            <v>0</v>
          </cell>
          <cell r="Y4770">
            <v>0</v>
          </cell>
          <cell r="Z4770">
            <v>0</v>
          </cell>
          <cell r="AA4770">
            <v>0</v>
          </cell>
          <cell r="AB4770">
            <v>0</v>
          </cell>
          <cell r="AC4770">
            <v>0</v>
          </cell>
          <cell r="AD4770">
            <v>0</v>
          </cell>
        </row>
        <row r="4771">
          <cell r="B4771" t="str">
            <v>MASON CO-UNREGULATEDTAXESSALES TAX</v>
          </cell>
          <cell r="J4771" t="str">
            <v>SALES TAX</v>
          </cell>
          <cell r="K4771" t="str">
            <v>8.5% Sales Tax</v>
          </cell>
          <cell r="S4771">
            <v>0</v>
          </cell>
          <cell r="T4771">
            <v>0</v>
          </cell>
          <cell r="U4771">
            <v>0</v>
          </cell>
          <cell r="V4771">
            <v>0</v>
          </cell>
          <cell r="W4771">
            <v>0</v>
          </cell>
          <cell r="X4771">
            <v>0</v>
          </cell>
          <cell r="Y4771">
            <v>0</v>
          </cell>
          <cell r="Z4771">
            <v>8.2899999999999991</v>
          </cell>
          <cell r="AA4771">
            <v>0</v>
          </cell>
          <cell r="AB4771">
            <v>0</v>
          </cell>
          <cell r="AC4771">
            <v>0</v>
          </cell>
          <cell r="AD4771">
            <v>0</v>
          </cell>
        </row>
        <row r="4772">
          <cell r="B4772" t="str">
            <v>MASON CO-UNREGULATEDTAXESREF</v>
          </cell>
          <cell r="J4772" t="str">
            <v>REF</v>
          </cell>
          <cell r="K4772" t="str">
            <v>3.6% WA Refuse Tax</v>
          </cell>
          <cell r="S4772">
            <v>0</v>
          </cell>
          <cell r="T4772">
            <v>0</v>
          </cell>
          <cell r="U4772">
            <v>0</v>
          </cell>
          <cell r="V4772">
            <v>0</v>
          </cell>
          <cell r="W4772">
            <v>0</v>
          </cell>
          <cell r="X4772">
            <v>0</v>
          </cell>
          <cell r="Y4772">
            <v>0</v>
          </cell>
          <cell r="Z4772">
            <v>18.46</v>
          </cell>
          <cell r="AA4772">
            <v>0</v>
          </cell>
          <cell r="AB4772">
            <v>0</v>
          </cell>
          <cell r="AC4772">
            <v>0</v>
          </cell>
          <cell r="AD4772">
            <v>0</v>
          </cell>
        </row>
        <row r="4773">
          <cell r="B4773" t="str">
            <v>MASON CO-UNREGULATEDTAXESSALES TAX</v>
          </cell>
          <cell r="J4773" t="str">
            <v>SALES TAX</v>
          </cell>
          <cell r="K4773" t="str">
            <v>8.5% Sales Tax</v>
          </cell>
          <cell r="S4773">
            <v>0</v>
          </cell>
          <cell r="T4773">
            <v>0</v>
          </cell>
          <cell r="U4773">
            <v>0</v>
          </cell>
          <cell r="V4773">
            <v>0</v>
          </cell>
          <cell r="W4773">
            <v>0</v>
          </cell>
          <cell r="X4773">
            <v>0</v>
          </cell>
          <cell r="Y4773">
            <v>0</v>
          </cell>
          <cell r="Z4773">
            <v>244.68</v>
          </cell>
          <cell r="AA4773">
            <v>0</v>
          </cell>
          <cell r="AB4773">
            <v>0</v>
          </cell>
          <cell r="AC4773">
            <v>0</v>
          </cell>
          <cell r="AD4773">
            <v>0</v>
          </cell>
        </row>
        <row r="4774">
          <cell r="B4774" t="str">
            <v>CITY OF SHELTON-CONTRACTACCOUNTING ADJUSTMENTSFINCHG</v>
          </cell>
          <cell r="J4774" t="str">
            <v>FINCHG</v>
          </cell>
          <cell r="K4774" t="str">
            <v>LATE FEE</v>
          </cell>
          <cell r="S4774">
            <v>0</v>
          </cell>
          <cell r="T4774">
            <v>0</v>
          </cell>
          <cell r="U4774">
            <v>0</v>
          </cell>
          <cell r="V4774">
            <v>0</v>
          </cell>
          <cell r="W4774">
            <v>0</v>
          </cell>
          <cell r="X4774">
            <v>0</v>
          </cell>
          <cell r="Y4774">
            <v>0</v>
          </cell>
          <cell r="Z4774">
            <v>0</v>
          </cell>
          <cell r="AA4774">
            <v>901.63</v>
          </cell>
          <cell r="AB4774">
            <v>0</v>
          </cell>
          <cell r="AC4774">
            <v>0</v>
          </cell>
          <cell r="AD4774">
            <v>0</v>
          </cell>
        </row>
        <row r="4775">
          <cell r="B4775" t="str">
            <v>CITY OF SHELTON-CONTRACTACCOUNTING ADJUSTMENTSFINCHG</v>
          </cell>
          <cell r="J4775" t="str">
            <v>FINCHG</v>
          </cell>
          <cell r="K4775" t="str">
            <v>LATE FEE</v>
          </cell>
          <cell r="S4775">
            <v>0</v>
          </cell>
          <cell r="T4775">
            <v>0</v>
          </cell>
          <cell r="U4775">
            <v>0</v>
          </cell>
          <cell r="V4775">
            <v>0</v>
          </cell>
          <cell r="W4775">
            <v>0</v>
          </cell>
          <cell r="X4775">
            <v>0</v>
          </cell>
          <cell r="Y4775">
            <v>0</v>
          </cell>
          <cell r="Z4775">
            <v>0</v>
          </cell>
          <cell r="AA4775">
            <v>-3.14</v>
          </cell>
          <cell r="AB4775">
            <v>0</v>
          </cell>
          <cell r="AC4775">
            <v>0</v>
          </cell>
          <cell r="AD4775">
            <v>0</v>
          </cell>
        </row>
        <row r="4776">
          <cell r="B4776" t="str">
            <v>CITY OF SHELTON-CONTRACTACCOUNTING ADJUSTMENTSMM</v>
          </cell>
          <cell r="J4776" t="str">
            <v>MM</v>
          </cell>
          <cell r="K4776" t="str">
            <v>MOVE MONEY</v>
          </cell>
          <cell r="S4776">
            <v>0</v>
          </cell>
          <cell r="T4776">
            <v>0</v>
          </cell>
          <cell r="U4776">
            <v>0</v>
          </cell>
          <cell r="V4776">
            <v>0</v>
          </cell>
          <cell r="W4776">
            <v>0</v>
          </cell>
          <cell r="X4776">
            <v>0</v>
          </cell>
          <cell r="Y4776">
            <v>0</v>
          </cell>
          <cell r="Z4776">
            <v>0</v>
          </cell>
          <cell r="AA4776">
            <v>-161.86000000000001</v>
          </cell>
          <cell r="AB4776">
            <v>0</v>
          </cell>
          <cell r="AC4776">
            <v>0</v>
          </cell>
          <cell r="AD4776">
            <v>0</v>
          </cell>
        </row>
        <row r="4777">
          <cell r="B4777" t="str">
            <v>CITY OF SHELTON-CONTRACTACCOUNTING ADJUSTMENTSREFUND</v>
          </cell>
          <cell r="J4777" t="str">
            <v>REFUND</v>
          </cell>
          <cell r="K4777" t="str">
            <v>REFUND</v>
          </cell>
          <cell r="S4777">
            <v>0</v>
          </cell>
          <cell r="T4777">
            <v>0</v>
          </cell>
          <cell r="U4777">
            <v>0</v>
          </cell>
          <cell r="V4777">
            <v>0</v>
          </cell>
          <cell r="W4777">
            <v>0</v>
          </cell>
          <cell r="X4777">
            <v>0</v>
          </cell>
          <cell r="Y4777">
            <v>0</v>
          </cell>
          <cell r="Z4777">
            <v>0</v>
          </cell>
          <cell r="AA4777">
            <v>75.78</v>
          </cell>
          <cell r="AB4777">
            <v>0</v>
          </cell>
          <cell r="AC4777">
            <v>0</v>
          </cell>
          <cell r="AD4777">
            <v>0</v>
          </cell>
        </row>
        <row r="4778">
          <cell r="B4778" t="str">
            <v>CITY OF SHELTON-CONTRACTACCOUNTING ADJUSTMENTSRETCK-LB</v>
          </cell>
          <cell r="J4778" t="str">
            <v>RETCK-LB</v>
          </cell>
          <cell r="K4778" t="str">
            <v>RETURNED CHECK - LOCKBOX</v>
          </cell>
          <cell r="S4778">
            <v>0</v>
          </cell>
          <cell r="T4778">
            <v>0</v>
          </cell>
          <cell r="U4778">
            <v>0</v>
          </cell>
          <cell r="V4778">
            <v>0</v>
          </cell>
          <cell r="W4778">
            <v>0</v>
          </cell>
          <cell r="X4778">
            <v>0</v>
          </cell>
          <cell r="Y4778">
            <v>0</v>
          </cell>
          <cell r="Z4778">
            <v>0</v>
          </cell>
          <cell r="AA4778">
            <v>41.91</v>
          </cell>
          <cell r="AB4778">
            <v>0</v>
          </cell>
          <cell r="AC4778">
            <v>0</v>
          </cell>
          <cell r="AD4778">
            <v>0</v>
          </cell>
        </row>
        <row r="4779">
          <cell r="B4779" t="str">
            <v>CITY OF SHELTON-CONTRACTCOMMERCIAL  FRONTLOADLOOSE-COMM</v>
          </cell>
          <cell r="J4779" t="str">
            <v>LOOSE-COMM</v>
          </cell>
          <cell r="K4779" t="str">
            <v>LOOSE MATERIAL - COMM</v>
          </cell>
          <cell r="S4779">
            <v>0</v>
          </cell>
          <cell r="T4779">
            <v>0</v>
          </cell>
          <cell r="U4779">
            <v>0</v>
          </cell>
          <cell r="V4779">
            <v>0</v>
          </cell>
          <cell r="W4779">
            <v>0</v>
          </cell>
          <cell r="X4779">
            <v>0</v>
          </cell>
          <cell r="Y4779">
            <v>0</v>
          </cell>
          <cell r="Z4779">
            <v>0</v>
          </cell>
          <cell r="AA4779">
            <v>408.17</v>
          </cell>
          <cell r="AB4779">
            <v>0</v>
          </cell>
          <cell r="AC4779">
            <v>0</v>
          </cell>
          <cell r="AD4779">
            <v>0</v>
          </cell>
        </row>
        <row r="4780">
          <cell r="B4780" t="str">
            <v>CITY OF SHELTON-CONTRACTCOMMERCIAL - REARLOAD300CW1</v>
          </cell>
          <cell r="J4780" t="str">
            <v>300CW1</v>
          </cell>
          <cell r="K4780" t="str">
            <v>1-300 GL CART WEEKLY SVC</v>
          </cell>
          <cell r="S4780">
            <v>0</v>
          </cell>
          <cell r="T4780">
            <v>0</v>
          </cell>
          <cell r="U4780">
            <v>0</v>
          </cell>
          <cell r="V4780">
            <v>0</v>
          </cell>
          <cell r="W4780">
            <v>0</v>
          </cell>
          <cell r="X4780">
            <v>0</v>
          </cell>
          <cell r="Y4780">
            <v>0</v>
          </cell>
          <cell r="Z4780">
            <v>0</v>
          </cell>
          <cell r="AA4780">
            <v>42597.85</v>
          </cell>
          <cell r="AB4780">
            <v>0</v>
          </cell>
          <cell r="AC4780">
            <v>0</v>
          </cell>
          <cell r="AD4780">
            <v>0</v>
          </cell>
        </row>
        <row r="4781">
          <cell r="B4781" t="str">
            <v>CITY OF SHELTON-CONTRACTCOMMERCIAL - REARLOAD64CW1</v>
          </cell>
          <cell r="J4781" t="str">
            <v>64CW1</v>
          </cell>
          <cell r="K4781" t="str">
            <v>1-64 GL CART WEEKLY SVC</v>
          </cell>
          <cell r="S4781">
            <v>0</v>
          </cell>
          <cell r="T4781">
            <v>0</v>
          </cell>
          <cell r="U4781">
            <v>0</v>
          </cell>
          <cell r="V4781">
            <v>0</v>
          </cell>
          <cell r="W4781">
            <v>0</v>
          </cell>
          <cell r="X4781">
            <v>0</v>
          </cell>
          <cell r="Y4781">
            <v>0</v>
          </cell>
          <cell r="Z4781">
            <v>0</v>
          </cell>
          <cell r="AA4781">
            <v>1303.1300000000001</v>
          </cell>
          <cell r="AB4781">
            <v>0</v>
          </cell>
          <cell r="AC4781">
            <v>0</v>
          </cell>
          <cell r="AD4781">
            <v>0</v>
          </cell>
        </row>
        <row r="4782">
          <cell r="B4782" t="str">
            <v>CITY OF SHELTON-CONTRACTCOMMERCIAL - REARLOAD96CW1</v>
          </cell>
          <cell r="J4782" t="str">
            <v>96CW1</v>
          </cell>
          <cell r="K4782" t="str">
            <v>1-96 GL CART WEEKLY SVC</v>
          </cell>
          <cell r="S4782">
            <v>0</v>
          </cell>
          <cell r="T4782">
            <v>0</v>
          </cell>
          <cell r="U4782">
            <v>0</v>
          </cell>
          <cell r="V4782">
            <v>0</v>
          </cell>
          <cell r="W4782">
            <v>0</v>
          </cell>
          <cell r="X4782">
            <v>0</v>
          </cell>
          <cell r="Y4782">
            <v>0</v>
          </cell>
          <cell r="Z4782">
            <v>0</v>
          </cell>
          <cell r="AA4782">
            <v>3866.5</v>
          </cell>
          <cell r="AB4782">
            <v>0</v>
          </cell>
          <cell r="AC4782">
            <v>0</v>
          </cell>
          <cell r="AD4782">
            <v>0</v>
          </cell>
        </row>
        <row r="4783">
          <cell r="B4783" t="str">
            <v>CITY OF SHELTON-CONTRACTCOMMERCIAL - REARLOADSL096.0GEO001CGW</v>
          </cell>
          <cell r="J4783" t="str">
            <v>SL096.0GEO001CGW</v>
          </cell>
          <cell r="K4783" t="str">
            <v>96 GL EOW COM GREENWASTE</v>
          </cell>
          <cell r="S4783">
            <v>0</v>
          </cell>
          <cell r="T4783">
            <v>0</v>
          </cell>
          <cell r="U4783">
            <v>0</v>
          </cell>
          <cell r="V4783">
            <v>0</v>
          </cell>
          <cell r="W4783">
            <v>0</v>
          </cell>
          <cell r="X4783">
            <v>0</v>
          </cell>
          <cell r="Y4783">
            <v>0</v>
          </cell>
          <cell r="Z4783">
            <v>0</v>
          </cell>
          <cell r="AA4783">
            <v>102.66</v>
          </cell>
          <cell r="AB4783">
            <v>0</v>
          </cell>
          <cell r="AC4783">
            <v>0</v>
          </cell>
          <cell r="AD4783">
            <v>0</v>
          </cell>
        </row>
        <row r="4784">
          <cell r="B4784" t="str">
            <v>CITY OF SHELTON-CONTRACTCOMMERCIAL - REARLOADUNLOCKREF</v>
          </cell>
          <cell r="J4784" t="str">
            <v>UNLOCKREF</v>
          </cell>
          <cell r="K4784" t="str">
            <v>UNLOCK / UNLATCH REFUSE</v>
          </cell>
          <cell r="S4784">
            <v>0</v>
          </cell>
          <cell r="T4784">
            <v>0</v>
          </cell>
          <cell r="U4784">
            <v>0</v>
          </cell>
          <cell r="V4784">
            <v>0</v>
          </cell>
          <cell r="W4784">
            <v>0</v>
          </cell>
          <cell r="X4784">
            <v>0</v>
          </cell>
          <cell r="Y4784">
            <v>0</v>
          </cell>
          <cell r="Z4784">
            <v>0</v>
          </cell>
          <cell r="AA4784">
            <v>346.43</v>
          </cell>
          <cell r="AB4784">
            <v>0</v>
          </cell>
          <cell r="AC4784">
            <v>0</v>
          </cell>
          <cell r="AD4784">
            <v>0</v>
          </cell>
        </row>
        <row r="4785">
          <cell r="B4785" t="str">
            <v>CITY OF SHELTON-CONTRACTCOMMERCIAL - REARLOAD64CW1</v>
          </cell>
          <cell r="J4785" t="str">
            <v>64CW1</v>
          </cell>
          <cell r="K4785" t="str">
            <v>1-64 GL CART WEEKLY SVC</v>
          </cell>
          <cell r="S4785">
            <v>0</v>
          </cell>
          <cell r="T4785">
            <v>0</v>
          </cell>
          <cell r="U4785">
            <v>0</v>
          </cell>
          <cell r="V4785">
            <v>0</v>
          </cell>
          <cell r="W4785">
            <v>0</v>
          </cell>
          <cell r="X4785">
            <v>0</v>
          </cell>
          <cell r="Y4785">
            <v>0</v>
          </cell>
          <cell r="Z4785">
            <v>0</v>
          </cell>
          <cell r="AA4785">
            <v>-18.75</v>
          </cell>
          <cell r="AB4785">
            <v>0</v>
          </cell>
          <cell r="AC4785">
            <v>0</v>
          </cell>
          <cell r="AD4785">
            <v>0</v>
          </cell>
        </row>
        <row r="4786">
          <cell r="B4786" t="str">
            <v>CITY OF SHELTON-CONTRACTCOMMERCIAL - REARLOADEP300-COM</v>
          </cell>
          <cell r="J4786" t="str">
            <v>EP300-COM</v>
          </cell>
          <cell r="K4786" t="str">
            <v>EXTRA PICKUP 300 GL - COM</v>
          </cell>
          <cell r="S4786">
            <v>0</v>
          </cell>
          <cell r="T4786">
            <v>0</v>
          </cell>
          <cell r="U4786">
            <v>0</v>
          </cell>
          <cell r="V4786">
            <v>0</v>
          </cell>
          <cell r="W4786">
            <v>0</v>
          </cell>
          <cell r="X4786">
            <v>0</v>
          </cell>
          <cell r="Y4786">
            <v>0</v>
          </cell>
          <cell r="Z4786">
            <v>0</v>
          </cell>
          <cell r="AA4786">
            <v>225.45</v>
          </cell>
          <cell r="AB4786">
            <v>0</v>
          </cell>
          <cell r="AC4786">
            <v>0</v>
          </cell>
          <cell r="AD4786">
            <v>0</v>
          </cell>
        </row>
        <row r="4787">
          <cell r="B4787" t="str">
            <v>CITY OF SHELTON-CONTRACTCOMMERCIAL - REARLOADEP64-COM</v>
          </cell>
          <cell r="J4787" t="str">
            <v>EP64-COM</v>
          </cell>
          <cell r="K4787" t="str">
            <v>EXTRA PICKUP 64 GL - COM</v>
          </cell>
          <cell r="S4787">
            <v>0</v>
          </cell>
          <cell r="T4787">
            <v>0</v>
          </cell>
          <cell r="U4787">
            <v>0</v>
          </cell>
          <cell r="V4787">
            <v>0</v>
          </cell>
          <cell r="W4787">
            <v>0</v>
          </cell>
          <cell r="X4787">
            <v>0</v>
          </cell>
          <cell r="Y4787">
            <v>0</v>
          </cell>
          <cell r="Z4787">
            <v>0</v>
          </cell>
          <cell r="AA4787">
            <v>230.46</v>
          </cell>
          <cell r="AB4787">
            <v>0</v>
          </cell>
          <cell r="AC4787">
            <v>0</v>
          </cell>
          <cell r="AD4787">
            <v>0</v>
          </cell>
        </row>
        <row r="4788">
          <cell r="B4788" t="str">
            <v>CITY OF SHELTON-CONTRACTCOMMERCIAL - REARLOADUNLOCKREF</v>
          </cell>
          <cell r="J4788" t="str">
            <v>UNLOCKREF</v>
          </cell>
          <cell r="K4788" t="str">
            <v>UNLOCK / UNLATCH REFUSE</v>
          </cell>
          <cell r="S4788">
            <v>0</v>
          </cell>
          <cell r="T4788">
            <v>0</v>
          </cell>
          <cell r="U4788">
            <v>0</v>
          </cell>
          <cell r="V4788">
            <v>0</v>
          </cell>
          <cell r="W4788">
            <v>0</v>
          </cell>
          <cell r="X4788">
            <v>0</v>
          </cell>
          <cell r="Y4788">
            <v>0</v>
          </cell>
          <cell r="Z4788">
            <v>0</v>
          </cell>
          <cell r="AA4788">
            <v>13.72</v>
          </cell>
          <cell r="AB4788">
            <v>0</v>
          </cell>
          <cell r="AC4788">
            <v>0</v>
          </cell>
          <cell r="AD4788">
            <v>0</v>
          </cell>
        </row>
        <row r="4789">
          <cell r="B4789" t="str">
            <v>CITY OF SHELTON-CONTRACTPAYMENTSCC-KOL</v>
          </cell>
          <cell r="J4789" t="str">
            <v>CC-KOL</v>
          </cell>
          <cell r="K4789" t="str">
            <v>ONLINE PAYMENT-CC</v>
          </cell>
          <cell r="S4789">
            <v>0</v>
          </cell>
          <cell r="T4789">
            <v>0</v>
          </cell>
          <cell r="U4789">
            <v>0</v>
          </cell>
          <cell r="V4789">
            <v>0</v>
          </cell>
          <cell r="W4789">
            <v>0</v>
          </cell>
          <cell r="X4789">
            <v>0</v>
          </cell>
          <cell r="Y4789">
            <v>0</v>
          </cell>
          <cell r="Z4789">
            <v>0</v>
          </cell>
          <cell r="AA4789">
            <v>-45740.07</v>
          </cell>
          <cell r="AB4789">
            <v>0</v>
          </cell>
          <cell r="AC4789">
            <v>0</v>
          </cell>
          <cell r="AD4789">
            <v>0</v>
          </cell>
        </row>
        <row r="4790">
          <cell r="B4790" t="str">
            <v>CITY OF SHELTON-CONTRACTPAYMENTSCCREF-KOL</v>
          </cell>
          <cell r="J4790" t="str">
            <v>CCREF-KOL</v>
          </cell>
          <cell r="K4790" t="str">
            <v>CREDIT CARD REFUND</v>
          </cell>
          <cell r="S4790">
            <v>0</v>
          </cell>
          <cell r="T4790">
            <v>0</v>
          </cell>
          <cell r="U4790">
            <v>0</v>
          </cell>
          <cell r="V4790">
            <v>0</v>
          </cell>
          <cell r="W4790">
            <v>0</v>
          </cell>
          <cell r="X4790">
            <v>0</v>
          </cell>
          <cell r="Y4790">
            <v>0</v>
          </cell>
          <cell r="Z4790">
            <v>0</v>
          </cell>
          <cell r="AA4790">
            <v>27.99</v>
          </cell>
          <cell r="AB4790">
            <v>0</v>
          </cell>
          <cell r="AC4790">
            <v>0</v>
          </cell>
          <cell r="AD4790">
            <v>0</v>
          </cell>
        </row>
        <row r="4791">
          <cell r="B4791" t="str">
            <v>CITY OF SHELTON-CONTRACTPAYMENTSPAY</v>
          </cell>
          <cell r="J4791" t="str">
            <v>PAY</v>
          </cell>
          <cell r="K4791" t="str">
            <v>PAYMENT-THANK YOU!</v>
          </cell>
          <cell r="S4791">
            <v>0</v>
          </cell>
          <cell r="T4791">
            <v>0</v>
          </cell>
          <cell r="U4791">
            <v>0</v>
          </cell>
          <cell r="V4791">
            <v>0</v>
          </cell>
          <cell r="W4791">
            <v>0</v>
          </cell>
          <cell r="X4791">
            <v>0</v>
          </cell>
          <cell r="Y4791">
            <v>0</v>
          </cell>
          <cell r="Z4791">
            <v>0</v>
          </cell>
          <cell r="AA4791">
            <v>-32051.18</v>
          </cell>
          <cell r="AB4791">
            <v>0</v>
          </cell>
          <cell r="AC4791">
            <v>0</v>
          </cell>
          <cell r="AD4791">
            <v>0</v>
          </cell>
        </row>
        <row r="4792">
          <cell r="B4792" t="str">
            <v>CITY OF SHELTON-CONTRACTPAYMENTSPAY EFT</v>
          </cell>
          <cell r="J4792" t="str">
            <v>PAY EFT</v>
          </cell>
          <cell r="K4792" t="str">
            <v>ELECTRONIC PAYMENT</v>
          </cell>
          <cell r="S4792">
            <v>0</v>
          </cell>
          <cell r="T4792">
            <v>0</v>
          </cell>
          <cell r="U4792">
            <v>0</v>
          </cell>
          <cell r="V4792">
            <v>0</v>
          </cell>
          <cell r="W4792">
            <v>0</v>
          </cell>
          <cell r="X4792">
            <v>0</v>
          </cell>
          <cell r="Y4792">
            <v>0</v>
          </cell>
          <cell r="Z4792">
            <v>0</v>
          </cell>
          <cell r="AA4792">
            <v>-379.29</v>
          </cell>
          <cell r="AB4792">
            <v>0</v>
          </cell>
          <cell r="AC4792">
            <v>0</v>
          </cell>
          <cell r="AD4792">
            <v>0</v>
          </cell>
        </row>
        <row r="4793">
          <cell r="B4793" t="str">
            <v>CITY OF SHELTON-CONTRACTPAYMENTSPAY ICT</v>
          </cell>
          <cell r="J4793" t="str">
            <v>PAY ICT</v>
          </cell>
          <cell r="K4793" t="str">
            <v>I/C PAYMENT THANK YOU!</v>
          </cell>
          <cell r="S4793">
            <v>0</v>
          </cell>
          <cell r="T4793">
            <v>0</v>
          </cell>
          <cell r="U4793">
            <v>0</v>
          </cell>
          <cell r="V4793">
            <v>0</v>
          </cell>
          <cell r="W4793">
            <v>0</v>
          </cell>
          <cell r="X4793">
            <v>0</v>
          </cell>
          <cell r="Y4793">
            <v>0</v>
          </cell>
          <cell r="Z4793">
            <v>0</v>
          </cell>
          <cell r="AA4793">
            <v>-1247.6099999999999</v>
          </cell>
          <cell r="AB4793">
            <v>0</v>
          </cell>
          <cell r="AC4793">
            <v>0</v>
          </cell>
          <cell r="AD4793">
            <v>0</v>
          </cell>
        </row>
        <row r="4794">
          <cell r="B4794" t="str">
            <v>CITY OF SHELTON-CONTRACTPAYMENTSPAY-CFREE</v>
          </cell>
          <cell r="J4794" t="str">
            <v>PAY-CFREE</v>
          </cell>
          <cell r="K4794" t="str">
            <v>PAYMENT-THANK YOU</v>
          </cell>
          <cell r="S4794">
            <v>0</v>
          </cell>
          <cell r="T4794">
            <v>0</v>
          </cell>
          <cell r="U4794">
            <v>0</v>
          </cell>
          <cell r="V4794">
            <v>0</v>
          </cell>
          <cell r="W4794">
            <v>0</v>
          </cell>
          <cell r="X4794">
            <v>0</v>
          </cell>
          <cell r="Y4794">
            <v>0</v>
          </cell>
          <cell r="Z4794">
            <v>0</v>
          </cell>
          <cell r="AA4794">
            <v>-5744.56</v>
          </cell>
          <cell r="AB4794">
            <v>0</v>
          </cell>
          <cell r="AC4794">
            <v>0</v>
          </cell>
          <cell r="AD4794">
            <v>0</v>
          </cell>
        </row>
        <row r="4795">
          <cell r="B4795" t="str">
            <v>CITY OF SHELTON-CONTRACTPAYMENTSPAY-KOL</v>
          </cell>
          <cell r="J4795" t="str">
            <v>PAY-KOL</v>
          </cell>
          <cell r="K4795" t="str">
            <v>PAYMENT-THANK YOU - OL</v>
          </cell>
          <cell r="S4795">
            <v>0</v>
          </cell>
          <cell r="T4795">
            <v>0</v>
          </cell>
          <cell r="U4795">
            <v>0</v>
          </cell>
          <cell r="V4795">
            <v>0</v>
          </cell>
          <cell r="W4795">
            <v>0</v>
          </cell>
          <cell r="X4795">
            <v>0</v>
          </cell>
          <cell r="Y4795">
            <v>0</v>
          </cell>
          <cell r="Z4795">
            <v>0</v>
          </cell>
          <cell r="AA4795">
            <v>-12528.39</v>
          </cell>
          <cell r="AB4795">
            <v>0</v>
          </cell>
          <cell r="AC4795">
            <v>0</v>
          </cell>
          <cell r="AD4795">
            <v>0</v>
          </cell>
        </row>
        <row r="4796">
          <cell r="B4796" t="str">
            <v>CITY OF SHELTON-CONTRACTPAYMENTSPAY-NATL</v>
          </cell>
          <cell r="J4796" t="str">
            <v>PAY-NATL</v>
          </cell>
          <cell r="K4796" t="str">
            <v>PAYMENT THANK YOU</v>
          </cell>
          <cell r="S4796">
            <v>0</v>
          </cell>
          <cell r="T4796">
            <v>0</v>
          </cell>
          <cell r="U4796">
            <v>0</v>
          </cell>
          <cell r="V4796">
            <v>0</v>
          </cell>
          <cell r="W4796">
            <v>0</v>
          </cell>
          <cell r="X4796">
            <v>0</v>
          </cell>
          <cell r="Y4796">
            <v>0</v>
          </cell>
          <cell r="Z4796">
            <v>0</v>
          </cell>
          <cell r="AA4796">
            <v>-127.62</v>
          </cell>
          <cell r="AB4796">
            <v>0</v>
          </cell>
          <cell r="AC4796">
            <v>0</v>
          </cell>
          <cell r="AD4796">
            <v>0</v>
          </cell>
        </row>
        <row r="4797">
          <cell r="B4797" t="str">
            <v>CITY OF SHELTON-CONTRACTPAYMENTSPAY-OAK</v>
          </cell>
          <cell r="J4797" t="str">
            <v>PAY-OAK</v>
          </cell>
          <cell r="K4797" t="str">
            <v>OAKLEAF PAYMENT</v>
          </cell>
          <cell r="S4797">
            <v>0</v>
          </cell>
          <cell r="T4797">
            <v>0</v>
          </cell>
          <cell r="U4797">
            <v>0</v>
          </cell>
          <cell r="V4797">
            <v>0</v>
          </cell>
          <cell r="W4797">
            <v>0</v>
          </cell>
          <cell r="X4797">
            <v>0</v>
          </cell>
          <cell r="Y4797">
            <v>0</v>
          </cell>
          <cell r="Z4797">
            <v>0</v>
          </cell>
          <cell r="AA4797">
            <v>-481.83</v>
          </cell>
          <cell r="AB4797">
            <v>0</v>
          </cell>
          <cell r="AC4797">
            <v>0</v>
          </cell>
          <cell r="AD4797">
            <v>0</v>
          </cell>
        </row>
        <row r="4798">
          <cell r="B4798" t="str">
            <v>CITY OF SHELTON-CONTRACTPAYMENTSPAY-ORCC</v>
          </cell>
          <cell r="J4798" t="str">
            <v>PAY-ORCC</v>
          </cell>
          <cell r="K4798" t="str">
            <v>ORCC PAYMENT</v>
          </cell>
          <cell r="S4798">
            <v>0</v>
          </cell>
          <cell r="T4798">
            <v>0</v>
          </cell>
          <cell r="U4798">
            <v>0</v>
          </cell>
          <cell r="V4798">
            <v>0</v>
          </cell>
          <cell r="W4798">
            <v>0</v>
          </cell>
          <cell r="X4798">
            <v>0</v>
          </cell>
          <cell r="Y4798">
            <v>0</v>
          </cell>
          <cell r="Z4798">
            <v>0</v>
          </cell>
          <cell r="AA4798">
            <v>-15.91</v>
          </cell>
          <cell r="AB4798">
            <v>0</v>
          </cell>
          <cell r="AC4798">
            <v>0</v>
          </cell>
          <cell r="AD4798">
            <v>0</v>
          </cell>
        </row>
        <row r="4799">
          <cell r="B4799" t="str">
            <v>CITY OF SHELTON-CONTRACTPAYMENTSPAY-RPPS</v>
          </cell>
          <cell r="J4799" t="str">
            <v>PAY-RPPS</v>
          </cell>
          <cell r="K4799" t="str">
            <v>RPSS PAYMENT</v>
          </cell>
          <cell r="S4799">
            <v>0</v>
          </cell>
          <cell r="T4799">
            <v>0</v>
          </cell>
          <cell r="U4799">
            <v>0</v>
          </cell>
          <cell r="V4799">
            <v>0</v>
          </cell>
          <cell r="W4799">
            <v>0</v>
          </cell>
          <cell r="X4799">
            <v>0</v>
          </cell>
          <cell r="Y4799">
            <v>0</v>
          </cell>
          <cell r="Z4799">
            <v>0</v>
          </cell>
          <cell r="AA4799">
            <v>-691.17</v>
          </cell>
          <cell r="AB4799">
            <v>0</v>
          </cell>
          <cell r="AC4799">
            <v>0</v>
          </cell>
          <cell r="AD4799">
            <v>0</v>
          </cell>
        </row>
        <row r="4800">
          <cell r="B4800" t="str">
            <v>CITY OF SHELTON-CONTRACTPAYMENTSPAYL</v>
          </cell>
          <cell r="J4800" t="str">
            <v>PAYL</v>
          </cell>
          <cell r="K4800" t="str">
            <v>PAYMENT-THANK YOU!</v>
          </cell>
          <cell r="S4800">
            <v>0</v>
          </cell>
          <cell r="T4800">
            <v>0</v>
          </cell>
          <cell r="U4800">
            <v>0</v>
          </cell>
          <cell r="V4800">
            <v>0</v>
          </cell>
          <cell r="W4800">
            <v>0</v>
          </cell>
          <cell r="X4800">
            <v>0</v>
          </cell>
          <cell r="Y4800">
            <v>0</v>
          </cell>
          <cell r="Z4800">
            <v>0</v>
          </cell>
          <cell r="AA4800">
            <v>-11363.3</v>
          </cell>
          <cell r="AB4800">
            <v>0</v>
          </cell>
          <cell r="AC4800">
            <v>0</v>
          </cell>
          <cell r="AD4800">
            <v>0</v>
          </cell>
        </row>
        <row r="4801">
          <cell r="B4801" t="str">
            <v>CITY OF SHELTON-CONTRACTPAYMENTSPAYMET</v>
          </cell>
          <cell r="J4801" t="str">
            <v>PAYMET</v>
          </cell>
          <cell r="K4801" t="str">
            <v>METAVANTE ONLINE PAYMENT</v>
          </cell>
          <cell r="S4801">
            <v>0</v>
          </cell>
          <cell r="T4801">
            <v>0</v>
          </cell>
          <cell r="U4801">
            <v>0</v>
          </cell>
          <cell r="V4801">
            <v>0</v>
          </cell>
          <cell r="W4801">
            <v>0</v>
          </cell>
          <cell r="X4801">
            <v>0</v>
          </cell>
          <cell r="Y4801">
            <v>0</v>
          </cell>
          <cell r="Z4801">
            <v>0</v>
          </cell>
          <cell r="AA4801">
            <v>-3218.54</v>
          </cell>
          <cell r="AB4801">
            <v>0</v>
          </cell>
          <cell r="AC4801">
            <v>0</v>
          </cell>
          <cell r="AD4801">
            <v>0</v>
          </cell>
        </row>
        <row r="4802">
          <cell r="B4802" t="str">
            <v>CITY OF SHELTON-CONTRACTPAYMENTSPAYUSBL</v>
          </cell>
          <cell r="J4802" t="str">
            <v>PAYUSBL</v>
          </cell>
          <cell r="K4802" t="str">
            <v>PAYMENT THANK YOU</v>
          </cell>
          <cell r="S4802">
            <v>0</v>
          </cell>
          <cell r="T4802">
            <v>0</v>
          </cell>
          <cell r="U4802">
            <v>0</v>
          </cell>
          <cell r="V4802">
            <v>0</v>
          </cell>
          <cell r="W4802">
            <v>0</v>
          </cell>
          <cell r="X4802">
            <v>0</v>
          </cell>
          <cell r="Y4802">
            <v>0</v>
          </cell>
          <cell r="Z4802">
            <v>0</v>
          </cell>
          <cell r="AA4802">
            <v>-46958.36</v>
          </cell>
          <cell r="AB4802">
            <v>0</v>
          </cell>
          <cell r="AC4802">
            <v>0</v>
          </cell>
          <cell r="AD4802">
            <v>0</v>
          </cell>
        </row>
        <row r="4803">
          <cell r="B4803" t="str">
            <v>CITY OF SHELTON-CONTRACTPAYMENTSRET-KOL</v>
          </cell>
          <cell r="J4803" t="str">
            <v>RET-KOL</v>
          </cell>
          <cell r="K4803" t="str">
            <v>ONLINE PAYMENT RETURN</v>
          </cell>
          <cell r="S4803">
            <v>0</v>
          </cell>
          <cell r="T4803">
            <v>0</v>
          </cell>
          <cell r="U4803">
            <v>0</v>
          </cell>
          <cell r="V4803">
            <v>0</v>
          </cell>
          <cell r="W4803">
            <v>0</v>
          </cell>
          <cell r="X4803">
            <v>0</v>
          </cell>
          <cell r="Y4803">
            <v>0</v>
          </cell>
          <cell r="Z4803">
            <v>0</v>
          </cell>
          <cell r="AA4803">
            <v>51.23</v>
          </cell>
          <cell r="AB4803">
            <v>0</v>
          </cell>
          <cell r="AC4803">
            <v>0</v>
          </cell>
          <cell r="AD4803">
            <v>0</v>
          </cell>
        </row>
        <row r="4804">
          <cell r="B4804" t="str">
            <v>CITY OF SHELTON-CONTRACTRESIDENTIAL300RW1</v>
          </cell>
          <cell r="J4804" t="str">
            <v>300RW1</v>
          </cell>
          <cell r="K4804" t="str">
            <v>1-300 GL CART WEEKLY SVC</v>
          </cell>
          <cell r="S4804">
            <v>0</v>
          </cell>
          <cell r="T4804">
            <v>0</v>
          </cell>
          <cell r="U4804">
            <v>0</v>
          </cell>
          <cell r="V4804">
            <v>0</v>
          </cell>
          <cell r="W4804">
            <v>0</v>
          </cell>
          <cell r="X4804">
            <v>0</v>
          </cell>
          <cell r="Y4804">
            <v>0</v>
          </cell>
          <cell r="Z4804">
            <v>0</v>
          </cell>
          <cell r="AA4804">
            <v>9963.7999999999993</v>
          </cell>
          <cell r="AB4804">
            <v>0</v>
          </cell>
          <cell r="AC4804">
            <v>0</v>
          </cell>
          <cell r="AD4804">
            <v>0</v>
          </cell>
        </row>
        <row r="4805">
          <cell r="B4805" t="str">
            <v>CITY OF SHELTON-CONTRACTRESIDENTIAL35RE1</v>
          </cell>
          <cell r="J4805" t="str">
            <v>35RE1</v>
          </cell>
          <cell r="K4805" t="str">
            <v>1-35 GAL CART EOW SVC</v>
          </cell>
          <cell r="S4805">
            <v>0</v>
          </cell>
          <cell r="T4805">
            <v>0</v>
          </cell>
          <cell r="U4805">
            <v>0</v>
          </cell>
          <cell r="V4805">
            <v>0</v>
          </cell>
          <cell r="W4805">
            <v>0</v>
          </cell>
          <cell r="X4805">
            <v>0</v>
          </cell>
          <cell r="Y4805">
            <v>0</v>
          </cell>
          <cell r="Z4805">
            <v>0</v>
          </cell>
          <cell r="AA4805">
            <v>6146.69</v>
          </cell>
          <cell r="AB4805">
            <v>0</v>
          </cell>
          <cell r="AC4805">
            <v>0</v>
          </cell>
          <cell r="AD4805">
            <v>0</v>
          </cell>
        </row>
        <row r="4806">
          <cell r="B4806" t="str">
            <v>CITY OF SHELTON-CONTRACTRESIDENTIAL35RE1RR</v>
          </cell>
          <cell r="J4806" t="str">
            <v>35RE1RR</v>
          </cell>
          <cell r="K4806" t="str">
            <v>1-35 GL CART EOW REDUCED RATE</v>
          </cell>
          <cell r="S4806">
            <v>0</v>
          </cell>
          <cell r="T4806">
            <v>0</v>
          </cell>
          <cell r="U4806">
            <v>0</v>
          </cell>
          <cell r="V4806">
            <v>0</v>
          </cell>
          <cell r="W4806">
            <v>0</v>
          </cell>
          <cell r="X4806">
            <v>0</v>
          </cell>
          <cell r="Y4806">
            <v>0</v>
          </cell>
          <cell r="Z4806">
            <v>0</v>
          </cell>
          <cell r="AA4806">
            <v>816.3</v>
          </cell>
          <cell r="AB4806">
            <v>0</v>
          </cell>
          <cell r="AC4806">
            <v>0</v>
          </cell>
          <cell r="AD4806">
            <v>0</v>
          </cell>
        </row>
        <row r="4807">
          <cell r="B4807" t="str">
            <v>CITY OF SHELTON-CONTRACTRESIDENTIAL64RE1</v>
          </cell>
          <cell r="J4807" t="str">
            <v>64RE1</v>
          </cell>
          <cell r="K4807" t="str">
            <v>1-64 GAL EOW</v>
          </cell>
          <cell r="S4807">
            <v>0</v>
          </cell>
          <cell r="T4807">
            <v>0</v>
          </cell>
          <cell r="U4807">
            <v>0</v>
          </cell>
          <cell r="V4807">
            <v>0</v>
          </cell>
          <cell r="W4807">
            <v>0</v>
          </cell>
          <cell r="X4807">
            <v>0</v>
          </cell>
          <cell r="Y4807">
            <v>0</v>
          </cell>
          <cell r="Z4807">
            <v>0</v>
          </cell>
          <cell r="AA4807">
            <v>22052.400000000001</v>
          </cell>
          <cell r="AB4807">
            <v>0</v>
          </cell>
          <cell r="AC4807">
            <v>0</v>
          </cell>
          <cell r="AD4807">
            <v>0</v>
          </cell>
        </row>
        <row r="4808">
          <cell r="B4808" t="str">
            <v>CITY OF SHELTON-CONTRACTRESIDENTIAL64RE1RR</v>
          </cell>
          <cell r="J4808" t="str">
            <v>64RE1RR</v>
          </cell>
          <cell r="K4808" t="str">
            <v>1-64 GL CART EOW REDUCED RATE</v>
          </cell>
          <cell r="S4808">
            <v>0</v>
          </cell>
          <cell r="T4808">
            <v>0</v>
          </cell>
          <cell r="U4808">
            <v>0</v>
          </cell>
          <cell r="V4808">
            <v>0</v>
          </cell>
          <cell r="W4808">
            <v>0</v>
          </cell>
          <cell r="X4808">
            <v>0</v>
          </cell>
          <cell r="Y4808">
            <v>0</v>
          </cell>
          <cell r="Z4808">
            <v>0</v>
          </cell>
          <cell r="AA4808">
            <v>1459.96</v>
          </cell>
          <cell r="AB4808">
            <v>0</v>
          </cell>
          <cell r="AC4808">
            <v>0</v>
          </cell>
          <cell r="AD4808">
            <v>0</v>
          </cell>
        </row>
        <row r="4809">
          <cell r="B4809" t="str">
            <v>CITY OF SHELTON-CONTRACTRESIDENTIAL64RW1</v>
          </cell>
          <cell r="J4809" t="str">
            <v>64RW1</v>
          </cell>
          <cell r="K4809" t="str">
            <v>1-64 GAL CART WEEKLY SVC</v>
          </cell>
          <cell r="S4809">
            <v>0</v>
          </cell>
          <cell r="T4809">
            <v>0</v>
          </cell>
          <cell r="U4809">
            <v>0</v>
          </cell>
          <cell r="V4809">
            <v>0</v>
          </cell>
          <cell r="W4809">
            <v>0</v>
          </cell>
          <cell r="X4809">
            <v>0</v>
          </cell>
          <cell r="Y4809">
            <v>0</v>
          </cell>
          <cell r="Z4809">
            <v>0</v>
          </cell>
          <cell r="AA4809">
            <v>2575.13</v>
          </cell>
          <cell r="AB4809">
            <v>0</v>
          </cell>
          <cell r="AC4809">
            <v>0</v>
          </cell>
          <cell r="AD4809">
            <v>0</v>
          </cell>
        </row>
        <row r="4810">
          <cell r="B4810" t="str">
            <v>CITY OF SHELTON-CONTRACTRESIDENTIAL64RW1RR</v>
          </cell>
          <cell r="J4810" t="str">
            <v>64RW1RR</v>
          </cell>
          <cell r="K4810" t="str">
            <v>1-64 GL CART WKLY REDUCED RATE</v>
          </cell>
          <cell r="S4810">
            <v>0</v>
          </cell>
          <cell r="T4810">
            <v>0</v>
          </cell>
          <cell r="U4810">
            <v>0</v>
          </cell>
          <cell r="V4810">
            <v>0</v>
          </cell>
          <cell r="W4810">
            <v>0</v>
          </cell>
          <cell r="X4810">
            <v>0</v>
          </cell>
          <cell r="Y4810">
            <v>0</v>
          </cell>
          <cell r="Z4810">
            <v>0</v>
          </cell>
          <cell r="AA4810">
            <v>146.63999999999999</v>
          </cell>
          <cell r="AB4810">
            <v>0</v>
          </cell>
          <cell r="AC4810">
            <v>0</v>
          </cell>
          <cell r="AD4810">
            <v>0</v>
          </cell>
        </row>
        <row r="4811">
          <cell r="B4811" t="str">
            <v>CITY OF SHELTON-CONTRACTRESIDENTIAL96RE1</v>
          </cell>
          <cell r="J4811" t="str">
            <v>96RE1</v>
          </cell>
          <cell r="K4811" t="str">
            <v>1-96 GAL EOW</v>
          </cell>
          <cell r="S4811">
            <v>0</v>
          </cell>
          <cell r="T4811">
            <v>0</v>
          </cell>
          <cell r="U4811">
            <v>0</v>
          </cell>
          <cell r="V4811">
            <v>0</v>
          </cell>
          <cell r="W4811">
            <v>0</v>
          </cell>
          <cell r="X4811">
            <v>0</v>
          </cell>
          <cell r="Y4811">
            <v>0</v>
          </cell>
          <cell r="Z4811">
            <v>0</v>
          </cell>
          <cell r="AA4811">
            <v>13201.91</v>
          </cell>
          <cell r="AB4811">
            <v>0</v>
          </cell>
          <cell r="AC4811">
            <v>0</v>
          </cell>
          <cell r="AD4811">
            <v>0</v>
          </cell>
        </row>
        <row r="4812">
          <cell r="B4812" t="str">
            <v>CITY OF SHELTON-CONTRACTRESIDENTIAL96RE1RR</v>
          </cell>
          <cell r="J4812" t="str">
            <v>96RE1RR</v>
          </cell>
          <cell r="K4812" t="str">
            <v>1-96 GL CART EOW REDUCED RATE</v>
          </cell>
          <cell r="S4812">
            <v>0</v>
          </cell>
          <cell r="T4812">
            <v>0</v>
          </cell>
          <cell r="U4812">
            <v>0</v>
          </cell>
          <cell r="V4812">
            <v>0</v>
          </cell>
          <cell r="W4812">
            <v>0</v>
          </cell>
          <cell r="X4812">
            <v>0</v>
          </cell>
          <cell r="Y4812">
            <v>0</v>
          </cell>
          <cell r="Z4812">
            <v>0</v>
          </cell>
          <cell r="AA4812">
            <v>650.41999999999996</v>
          </cell>
          <cell r="AB4812">
            <v>0</v>
          </cell>
          <cell r="AC4812">
            <v>0</v>
          </cell>
          <cell r="AD4812">
            <v>0</v>
          </cell>
        </row>
        <row r="4813">
          <cell r="B4813" t="str">
            <v>CITY OF SHELTON-CONTRACTRESIDENTIAL96RW1</v>
          </cell>
          <cell r="J4813" t="str">
            <v>96RW1</v>
          </cell>
          <cell r="K4813" t="str">
            <v>1-96 GAL CART WEEKLY SVC</v>
          </cell>
          <cell r="S4813">
            <v>0</v>
          </cell>
          <cell r="T4813">
            <v>0</v>
          </cell>
          <cell r="U4813">
            <v>0</v>
          </cell>
          <cell r="V4813">
            <v>0</v>
          </cell>
          <cell r="W4813">
            <v>0</v>
          </cell>
          <cell r="X4813">
            <v>0</v>
          </cell>
          <cell r="Y4813">
            <v>0</v>
          </cell>
          <cell r="Z4813">
            <v>0</v>
          </cell>
          <cell r="AA4813">
            <v>1900.72</v>
          </cell>
          <cell r="AB4813">
            <v>0</v>
          </cell>
          <cell r="AC4813">
            <v>0</v>
          </cell>
          <cell r="AD4813">
            <v>0</v>
          </cell>
        </row>
        <row r="4814">
          <cell r="B4814" t="str">
            <v>CITY OF SHELTON-CONTRACTRESIDENTIAL96RW1RR</v>
          </cell>
          <cell r="J4814" t="str">
            <v>96RW1RR</v>
          </cell>
          <cell r="K4814" t="str">
            <v>1-96 GL CART WKLY REDUCED RATE</v>
          </cell>
          <cell r="S4814">
            <v>0</v>
          </cell>
          <cell r="T4814">
            <v>0</v>
          </cell>
          <cell r="U4814">
            <v>0</v>
          </cell>
          <cell r="V4814">
            <v>0</v>
          </cell>
          <cell r="W4814">
            <v>0</v>
          </cell>
          <cell r="X4814">
            <v>0</v>
          </cell>
          <cell r="Y4814">
            <v>0</v>
          </cell>
          <cell r="Z4814">
            <v>0</v>
          </cell>
          <cell r="AA4814">
            <v>68.599999999999994</v>
          </cell>
          <cell r="AB4814">
            <v>0</v>
          </cell>
          <cell r="AC4814">
            <v>0</v>
          </cell>
          <cell r="AD4814">
            <v>0</v>
          </cell>
        </row>
        <row r="4815">
          <cell r="B4815" t="str">
            <v>CITY OF SHELTON-CONTRACTRESIDENTIALMINSVC-RESI</v>
          </cell>
          <cell r="J4815" t="str">
            <v>MINSVC-RESI</v>
          </cell>
          <cell r="K4815" t="str">
            <v>MINIMUM SERVICE</v>
          </cell>
          <cell r="S4815">
            <v>0</v>
          </cell>
          <cell r="T4815">
            <v>0</v>
          </cell>
          <cell r="U4815">
            <v>0</v>
          </cell>
          <cell r="V4815">
            <v>0</v>
          </cell>
          <cell r="W4815">
            <v>0</v>
          </cell>
          <cell r="X4815">
            <v>0</v>
          </cell>
          <cell r="Y4815">
            <v>0</v>
          </cell>
          <cell r="Z4815">
            <v>0</v>
          </cell>
          <cell r="AA4815">
            <v>253.27</v>
          </cell>
          <cell r="AB4815">
            <v>0</v>
          </cell>
          <cell r="AC4815">
            <v>0</v>
          </cell>
          <cell r="AD4815">
            <v>0</v>
          </cell>
        </row>
        <row r="4816">
          <cell r="B4816" t="str">
            <v>CITY OF SHELTON-CONTRACTRESIDENTIALROLLOUT 5-25</v>
          </cell>
          <cell r="J4816" t="str">
            <v>ROLLOUT 5-25</v>
          </cell>
          <cell r="K4816" t="str">
            <v>ROLL OUT FEE 5 - 25 FT</v>
          </cell>
          <cell r="S4816">
            <v>0</v>
          </cell>
          <cell r="T4816">
            <v>0</v>
          </cell>
          <cell r="U4816">
            <v>0</v>
          </cell>
          <cell r="V4816">
            <v>0</v>
          </cell>
          <cell r="W4816">
            <v>0</v>
          </cell>
          <cell r="X4816">
            <v>0</v>
          </cell>
          <cell r="Y4816">
            <v>0</v>
          </cell>
          <cell r="Z4816">
            <v>0</v>
          </cell>
          <cell r="AA4816">
            <v>13.72</v>
          </cell>
          <cell r="AB4816">
            <v>0</v>
          </cell>
          <cell r="AC4816">
            <v>0</v>
          </cell>
          <cell r="AD4816">
            <v>0</v>
          </cell>
        </row>
        <row r="4817">
          <cell r="B4817" t="str">
            <v>CITY OF SHELTON-CONTRACTRESIDENTIALSL096.0GEO001GW</v>
          </cell>
          <cell r="J4817" t="str">
            <v>SL096.0GEO001GW</v>
          </cell>
          <cell r="K4817" t="str">
            <v>SL 96 GL EOW GREENWASTE 1</v>
          </cell>
          <cell r="S4817">
            <v>0</v>
          </cell>
          <cell r="T4817">
            <v>0</v>
          </cell>
          <cell r="U4817">
            <v>0</v>
          </cell>
          <cell r="V4817">
            <v>0</v>
          </cell>
          <cell r="W4817">
            <v>0</v>
          </cell>
          <cell r="X4817">
            <v>0</v>
          </cell>
          <cell r="Y4817">
            <v>0</v>
          </cell>
          <cell r="Z4817">
            <v>0</v>
          </cell>
          <cell r="AA4817">
            <v>2683.02</v>
          </cell>
          <cell r="AB4817">
            <v>0</v>
          </cell>
          <cell r="AC4817">
            <v>0</v>
          </cell>
          <cell r="AD4817">
            <v>0</v>
          </cell>
        </row>
        <row r="4818">
          <cell r="B4818" t="str">
            <v>CITY OF SHELTON-CONTRACTRESIDENTIAL35RE1</v>
          </cell>
          <cell r="J4818" t="str">
            <v>35RE1</v>
          </cell>
          <cell r="K4818" t="str">
            <v>1-35 GAL CART EOW SVC</v>
          </cell>
          <cell r="S4818">
            <v>0</v>
          </cell>
          <cell r="T4818">
            <v>0</v>
          </cell>
          <cell r="U4818">
            <v>0</v>
          </cell>
          <cell r="V4818">
            <v>0</v>
          </cell>
          <cell r="W4818">
            <v>0</v>
          </cell>
          <cell r="X4818">
            <v>0</v>
          </cell>
          <cell r="Y4818">
            <v>0</v>
          </cell>
          <cell r="Z4818">
            <v>0</v>
          </cell>
          <cell r="AA4818">
            <v>-117.95</v>
          </cell>
          <cell r="AB4818">
            <v>0</v>
          </cell>
          <cell r="AC4818">
            <v>0</v>
          </cell>
          <cell r="AD4818">
            <v>0</v>
          </cell>
        </row>
        <row r="4819">
          <cell r="B4819" t="str">
            <v>CITY OF SHELTON-CONTRACTRESIDENTIAL64RE1</v>
          </cell>
          <cell r="J4819" t="str">
            <v>64RE1</v>
          </cell>
          <cell r="K4819" t="str">
            <v>1-64 GAL EOW</v>
          </cell>
          <cell r="S4819">
            <v>0</v>
          </cell>
          <cell r="T4819">
            <v>0</v>
          </cell>
          <cell r="U4819">
            <v>0</v>
          </cell>
          <cell r="V4819">
            <v>0</v>
          </cell>
          <cell r="W4819">
            <v>0</v>
          </cell>
          <cell r="X4819">
            <v>0</v>
          </cell>
          <cell r="Y4819">
            <v>0</v>
          </cell>
          <cell r="Z4819">
            <v>0</v>
          </cell>
          <cell r="AA4819">
            <v>-151.1</v>
          </cell>
          <cell r="AB4819">
            <v>0</v>
          </cell>
          <cell r="AC4819">
            <v>0</v>
          </cell>
          <cell r="AD4819">
            <v>0</v>
          </cell>
        </row>
        <row r="4820">
          <cell r="B4820" t="str">
            <v>CITY OF SHELTON-CONTRACTRESIDENTIAL96RE1</v>
          </cell>
          <cell r="J4820" t="str">
            <v>96RE1</v>
          </cell>
          <cell r="K4820" t="str">
            <v>1-96 GAL EOW</v>
          </cell>
          <cell r="S4820">
            <v>0</v>
          </cell>
          <cell r="T4820">
            <v>0</v>
          </cell>
          <cell r="U4820">
            <v>0</v>
          </cell>
          <cell r="V4820">
            <v>0</v>
          </cell>
          <cell r="W4820">
            <v>0</v>
          </cell>
          <cell r="X4820">
            <v>0</v>
          </cell>
          <cell r="Y4820">
            <v>0</v>
          </cell>
          <cell r="Z4820">
            <v>0</v>
          </cell>
          <cell r="AA4820">
            <v>-65.540000000000006</v>
          </cell>
          <cell r="AB4820">
            <v>0</v>
          </cell>
          <cell r="AC4820">
            <v>0</v>
          </cell>
          <cell r="AD4820">
            <v>0</v>
          </cell>
        </row>
        <row r="4821">
          <cell r="B4821" t="str">
            <v>CITY OF SHELTON-CONTRACTRESIDENTIALEP300-RES</v>
          </cell>
          <cell r="J4821" t="str">
            <v>EP300-RES</v>
          </cell>
          <cell r="K4821" t="str">
            <v>EXTRA PICKUP 300 GL - RES</v>
          </cell>
          <cell r="S4821">
            <v>0</v>
          </cell>
          <cell r="T4821">
            <v>0</v>
          </cell>
          <cell r="U4821">
            <v>0</v>
          </cell>
          <cell r="V4821">
            <v>0</v>
          </cell>
          <cell r="W4821">
            <v>0</v>
          </cell>
          <cell r="X4821">
            <v>0</v>
          </cell>
          <cell r="Y4821">
            <v>0</v>
          </cell>
          <cell r="Z4821">
            <v>0</v>
          </cell>
          <cell r="AA4821">
            <v>223.47</v>
          </cell>
          <cell r="AB4821">
            <v>0</v>
          </cell>
          <cell r="AC4821">
            <v>0</v>
          </cell>
          <cell r="AD4821">
            <v>0</v>
          </cell>
        </row>
        <row r="4822">
          <cell r="B4822" t="str">
            <v>CITY OF SHELTON-CONTRACTRESIDENTIALEP35-RES</v>
          </cell>
          <cell r="J4822" t="str">
            <v>EP35-RES</v>
          </cell>
          <cell r="K4822" t="str">
            <v>EXTRA PICKUP 35 GL - RES</v>
          </cell>
          <cell r="S4822">
            <v>0</v>
          </cell>
          <cell r="T4822">
            <v>0</v>
          </cell>
          <cell r="U4822">
            <v>0</v>
          </cell>
          <cell r="V4822">
            <v>0</v>
          </cell>
          <cell r="W4822">
            <v>0</v>
          </cell>
          <cell r="X4822">
            <v>0</v>
          </cell>
          <cell r="Y4822">
            <v>0</v>
          </cell>
          <cell r="Z4822">
            <v>0</v>
          </cell>
          <cell r="AA4822">
            <v>869.4</v>
          </cell>
          <cell r="AB4822">
            <v>0</v>
          </cell>
          <cell r="AC4822">
            <v>0</v>
          </cell>
          <cell r="AD4822">
            <v>0</v>
          </cell>
        </row>
        <row r="4823">
          <cell r="B4823" t="str">
            <v>CITY OF SHELTON-CONTRACTRESIDENTIALEP64-RES</v>
          </cell>
          <cell r="J4823" t="str">
            <v>EP64-RES</v>
          </cell>
          <cell r="K4823" t="str">
            <v>EXTRA PICKUP 64 GL - RES</v>
          </cell>
          <cell r="S4823">
            <v>0</v>
          </cell>
          <cell r="T4823">
            <v>0</v>
          </cell>
          <cell r="U4823">
            <v>0</v>
          </cell>
          <cell r="V4823">
            <v>0</v>
          </cell>
          <cell r="W4823">
            <v>0</v>
          </cell>
          <cell r="X4823">
            <v>0</v>
          </cell>
          <cell r="Y4823">
            <v>0</v>
          </cell>
          <cell r="Z4823">
            <v>0</v>
          </cell>
          <cell r="AA4823">
            <v>365.76</v>
          </cell>
          <cell r="AB4823">
            <v>0</v>
          </cell>
          <cell r="AC4823">
            <v>0</v>
          </cell>
          <cell r="AD4823">
            <v>0</v>
          </cell>
        </row>
        <row r="4824">
          <cell r="B4824" t="str">
            <v>CITY OF SHELTON-CONTRACTRESIDENTIALEP96-RES</v>
          </cell>
          <cell r="J4824" t="str">
            <v>EP96-RES</v>
          </cell>
          <cell r="K4824" t="str">
            <v>EXTRA PICKUP 96 GL - RES</v>
          </cell>
          <cell r="S4824">
            <v>0</v>
          </cell>
          <cell r="T4824">
            <v>0</v>
          </cell>
          <cell r="U4824">
            <v>0</v>
          </cell>
          <cell r="V4824">
            <v>0</v>
          </cell>
          <cell r="W4824">
            <v>0</v>
          </cell>
          <cell r="X4824">
            <v>0</v>
          </cell>
          <cell r="Y4824">
            <v>0</v>
          </cell>
          <cell r="Z4824">
            <v>0</v>
          </cell>
          <cell r="AA4824">
            <v>188.8</v>
          </cell>
          <cell r="AB4824">
            <v>0</v>
          </cell>
          <cell r="AC4824">
            <v>0</v>
          </cell>
          <cell r="AD4824">
            <v>0</v>
          </cell>
        </row>
        <row r="4825">
          <cell r="B4825" t="str">
            <v>CITY OF SHELTON-CONTRACTRESIDENTIALMINSVC-RESI</v>
          </cell>
          <cell r="J4825" t="str">
            <v>MINSVC-RESI</v>
          </cell>
          <cell r="K4825" t="str">
            <v>MINIMUM SERVICE</v>
          </cell>
          <cell r="S4825">
            <v>0</v>
          </cell>
          <cell r="T4825">
            <v>0</v>
          </cell>
          <cell r="U4825">
            <v>0</v>
          </cell>
          <cell r="V4825">
            <v>0</v>
          </cell>
          <cell r="W4825">
            <v>0</v>
          </cell>
          <cell r="X4825">
            <v>0</v>
          </cell>
          <cell r="Y4825">
            <v>0</v>
          </cell>
          <cell r="Z4825">
            <v>0</v>
          </cell>
          <cell r="AA4825">
            <v>-19.86</v>
          </cell>
          <cell r="AB4825">
            <v>0</v>
          </cell>
          <cell r="AC4825">
            <v>0</v>
          </cell>
          <cell r="AD4825">
            <v>0</v>
          </cell>
        </row>
        <row r="4826">
          <cell r="B4826" t="str">
            <v>CITY OF SHELTON-CONTRACTRESIDENTIALREDELIVER</v>
          </cell>
          <cell r="J4826" t="str">
            <v>REDELIVER</v>
          </cell>
          <cell r="K4826" t="str">
            <v>DELIVERY CHARGE</v>
          </cell>
          <cell r="S4826">
            <v>0</v>
          </cell>
          <cell r="T4826">
            <v>0</v>
          </cell>
          <cell r="U4826">
            <v>0</v>
          </cell>
          <cell r="V4826">
            <v>0</v>
          </cell>
          <cell r="W4826">
            <v>0</v>
          </cell>
          <cell r="X4826">
            <v>0</v>
          </cell>
          <cell r="Y4826">
            <v>0</v>
          </cell>
          <cell r="Z4826">
            <v>0</v>
          </cell>
          <cell r="AA4826">
            <v>68.64</v>
          </cell>
          <cell r="AB4826">
            <v>0</v>
          </cell>
          <cell r="AC4826">
            <v>0</v>
          </cell>
          <cell r="AD4826">
            <v>0</v>
          </cell>
        </row>
        <row r="4827">
          <cell r="B4827" t="str">
            <v>CITY OF SHELTON-CONTRACTRESIDENTIALRTRNCART64-RES</v>
          </cell>
          <cell r="J4827" t="str">
            <v>RTRNCART64-RES</v>
          </cell>
          <cell r="K4827" t="str">
            <v>RETURN TRIP 64 GL</v>
          </cell>
          <cell r="S4827">
            <v>0</v>
          </cell>
          <cell r="T4827">
            <v>0</v>
          </cell>
          <cell r="U4827">
            <v>0</v>
          </cell>
          <cell r="V4827">
            <v>0</v>
          </cell>
          <cell r="W4827">
            <v>0</v>
          </cell>
          <cell r="X4827">
            <v>0</v>
          </cell>
          <cell r="Y4827">
            <v>0</v>
          </cell>
          <cell r="Z4827">
            <v>0</v>
          </cell>
          <cell r="AA4827">
            <v>12.42</v>
          </cell>
          <cell r="AB4827">
            <v>0</v>
          </cell>
          <cell r="AC4827">
            <v>0</v>
          </cell>
          <cell r="AD4827">
            <v>0</v>
          </cell>
        </row>
        <row r="4828">
          <cell r="B4828" t="str">
            <v>CITY OF SHELTON-CONTRACTRESIDENTIALRTRNCART96-RES</v>
          </cell>
          <cell r="J4828" t="str">
            <v>RTRNCART96-RES</v>
          </cell>
          <cell r="K4828" t="str">
            <v>RETURN TRIP 96 GL</v>
          </cell>
          <cell r="S4828">
            <v>0</v>
          </cell>
          <cell r="T4828">
            <v>0</v>
          </cell>
          <cell r="U4828">
            <v>0</v>
          </cell>
          <cell r="V4828">
            <v>0</v>
          </cell>
          <cell r="W4828">
            <v>0</v>
          </cell>
          <cell r="X4828">
            <v>0</v>
          </cell>
          <cell r="Y4828">
            <v>0</v>
          </cell>
          <cell r="Z4828">
            <v>0</v>
          </cell>
          <cell r="AA4828">
            <v>149.19999999999999</v>
          </cell>
          <cell r="AB4828">
            <v>0</v>
          </cell>
          <cell r="AC4828">
            <v>0</v>
          </cell>
          <cell r="AD4828">
            <v>0</v>
          </cell>
        </row>
        <row r="4829">
          <cell r="B4829" t="str">
            <v>CITY OF SHELTON-CONTRACTRESIDENTIALSL096.0GEO001GW</v>
          </cell>
          <cell r="J4829" t="str">
            <v>SL096.0GEO001GW</v>
          </cell>
          <cell r="K4829" t="str">
            <v>SL 96 GL EOW GREENWASTE 1</v>
          </cell>
          <cell r="S4829">
            <v>0</v>
          </cell>
          <cell r="T4829">
            <v>0</v>
          </cell>
          <cell r="U4829">
            <v>0</v>
          </cell>
          <cell r="V4829">
            <v>0</v>
          </cell>
          <cell r="W4829">
            <v>0</v>
          </cell>
          <cell r="X4829">
            <v>0</v>
          </cell>
          <cell r="Y4829">
            <v>0</v>
          </cell>
          <cell r="Z4829">
            <v>0</v>
          </cell>
          <cell r="AA4829">
            <v>-16.07</v>
          </cell>
          <cell r="AB4829">
            <v>0</v>
          </cell>
          <cell r="AC4829">
            <v>0</v>
          </cell>
          <cell r="AD4829">
            <v>0</v>
          </cell>
        </row>
        <row r="4830">
          <cell r="B4830" t="str">
            <v>CITY OF SHELTON-CONTRACTSURCFUEL-RES MASON</v>
          </cell>
          <cell r="J4830" t="str">
            <v>FUEL-RES MASON</v>
          </cell>
          <cell r="K4830" t="str">
            <v>FUEL &amp; MATERIAL SURCHARGE</v>
          </cell>
          <cell r="S4830">
            <v>0</v>
          </cell>
          <cell r="T4830">
            <v>0</v>
          </cell>
          <cell r="U4830">
            <v>0</v>
          </cell>
          <cell r="V4830">
            <v>0</v>
          </cell>
          <cell r="W4830">
            <v>0</v>
          </cell>
          <cell r="X4830">
            <v>0</v>
          </cell>
          <cell r="Y4830">
            <v>0</v>
          </cell>
          <cell r="Z4830">
            <v>0</v>
          </cell>
          <cell r="AA4830">
            <v>0</v>
          </cell>
          <cell r="AB4830">
            <v>0</v>
          </cell>
          <cell r="AC4830">
            <v>0</v>
          </cell>
          <cell r="AD4830">
            <v>0</v>
          </cell>
        </row>
        <row r="4831">
          <cell r="B4831" t="str">
            <v>CITY OF SHELTON-CONTRACTSURCFUEL-RES MASON</v>
          </cell>
          <cell r="J4831" t="str">
            <v>FUEL-RES MASON</v>
          </cell>
          <cell r="K4831" t="str">
            <v>FUEL &amp; MATERIAL SURCHARGE</v>
          </cell>
          <cell r="S4831">
            <v>0</v>
          </cell>
          <cell r="T4831">
            <v>0</v>
          </cell>
          <cell r="U4831">
            <v>0</v>
          </cell>
          <cell r="V4831">
            <v>0</v>
          </cell>
          <cell r="W4831">
            <v>0</v>
          </cell>
          <cell r="X4831">
            <v>0</v>
          </cell>
          <cell r="Y4831">
            <v>0</v>
          </cell>
          <cell r="Z4831">
            <v>0</v>
          </cell>
          <cell r="AA4831">
            <v>0</v>
          </cell>
          <cell r="AB4831">
            <v>0</v>
          </cell>
          <cell r="AC4831">
            <v>0</v>
          </cell>
          <cell r="AD4831">
            <v>0</v>
          </cell>
        </row>
        <row r="4832">
          <cell r="B4832" t="str">
            <v>CITY OF SHELTON-CONTRACTSURCFUEL-RES MASON</v>
          </cell>
          <cell r="J4832" t="str">
            <v>FUEL-RES MASON</v>
          </cell>
          <cell r="K4832" t="str">
            <v>FUEL &amp; MATERIAL SURCHARGE</v>
          </cell>
          <cell r="S4832">
            <v>0</v>
          </cell>
          <cell r="T4832">
            <v>0</v>
          </cell>
          <cell r="U4832">
            <v>0</v>
          </cell>
          <cell r="V4832">
            <v>0</v>
          </cell>
          <cell r="W4832">
            <v>0</v>
          </cell>
          <cell r="X4832">
            <v>0</v>
          </cell>
          <cell r="Y4832">
            <v>0</v>
          </cell>
          <cell r="Z4832">
            <v>0</v>
          </cell>
          <cell r="AA4832">
            <v>0</v>
          </cell>
          <cell r="AB4832">
            <v>0</v>
          </cell>
          <cell r="AC4832">
            <v>0</v>
          </cell>
          <cell r="AD4832">
            <v>0</v>
          </cell>
        </row>
        <row r="4833">
          <cell r="B4833" t="str">
            <v>CITY OF SHELTON-CONTRACTTAXESCITY OF SHELTON</v>
          </cell>
          <cell r="J4833" t="str">
            <v>CITY OF SHELTON</v>
          </cell>
          <cell r="K4833" t="str">
            <v>41.9% CITY UTILITY TAX</v>
          </cell>
          <cell r="S4833">
            <v>0</v>
          </cell>
          <cell r="T4833">
            <v>0</v>
          </cell>
          <cell r="U4833">
            <v>0</v>
          </cell>
          <cell r="V4833">
            <v>0</v>
          </cell>
          <cell r="W4833">
            <v>0</v>
          </cell>
          <cell r="X4833">
            <v>0</v>
          </cell>
          <cell r="Y4833">
            <v>0</v>
          </cell>
          <cell r="Z4833">
            <v>0</v>
          </cell>
          <cell r="AA4833">
            <v>25715.14</v>
          </cell>
          <cell r="AB4833">
            <v>0</v>
          </cell>
          <cell r="AC4833">
            <v>0</v>
          </cell>
          <cell r="AD4833">
            <v>0</v>
          </cell>
        </row>
        <row r="4834">
          <cell r="B4834" t="str">
            <v>CITY OF SHELTON-CONTRACTTAXESCITY OF SHELTON UTILITY</v>
          </cell>
          <cell r="J4834" t="str">
            <v>CITY OF SHELTON UTILITY</v>
          </cell>
          <cell r="K4834" t="str">
            <v>CONTRACT UTILITY ONLY</v>
          </cell>
          <cell r="S4834">
            <v>0</v>
          </cell>
          <cell r="T4834">
            <v>0</v>
          </cell>
          <cell r="U4834">
            <v>0</v>
          </cell>
          <cell r="V4834">
            <v>0</v>
          </cell>
          <cell r="W4834">
            <v>0</v>
          </cell>
          <cell r="X4834">
            <v>0</v>
          </cell>
          <cell r="Y4834">
            <v>0</v>
          </cell>
          <cell r="Z4834">
            <v>0</v>
          </cell>
          <cell r="AA4834">
            <v>263.33</v>
          </cell>
          <cell r="AB4834">
            <v>0</v>
          </cell>
          <cell r="AC4834">
            <v>0</v>
          </cell>
          <cell r="AD4834">
            <v>0</v>
          </cell>
        </row>
        <row r="4835">
          <cell r="B4835" t="str">
            <v>CITY OF SHELTON-CONTRACTTAXESSHELTON WA REFUSE</v>
          </cell>
          <cell r="J4835" t="str">
            <v>SHELTON WA REFUSE</v>
          </cell>
          <cell r="K4835" t="str">
            <v>3.6% WA Refuse Tax</v>
          </cell>
          <cell r="S4835">
            <v>0</v>
          </cell>
          <cell r="T4835">
            <v>0</v>
          </cell>
          <cell r="U4835">
            <v>0</v>
          </cell>
          <cell r="V4835">
            <v>0</v>
          </cell>
          <cell r="W4835">
            <v>0</v>
          </cell>
          <cell r="X4835">
            <v>0</v>
          </cell>
          <cell r="Y4835">
            <v>0</v>
          </cell>
          <cell r="Z4835">
            <v>0</v>
          </cell>
          <cell r="AA4835">
            <v>2206.11</v>
          </cell>
          <cell r="AB4835">
            <v>0</v>
          </cell>
          <cell r="AC4835">
            <v>0</v>
          </cell>
          <cell r="AD4835">
            <v>0</v>
          </cell>
        </row>
        <row r="4836">
          <cell r="B4836" t="str">
            <v>CITY OF SHELTON-CONTRACTTAXESCITY OF SHELTON</v>
          </cell>
          <cell r="J4836" t="str">
            <v>CITY OF SHELTON</v>
          </cell>
          <cell r="K4836" t="str">
            <v>41.9% CITY UTILITY TAX</v>
          </cell>
          <cell r="S4836">
            <v>0</v>
          </cell>
          <cell r="T4836">
            <v>0</v>
          </cell>
          <cell r="U4836">
            <v>0</v>
          </cell>
          <cell r="V4836">
            <v>0</v>
          </cell>
          <cell r="W4836">
            <v>0</v>
          </cell>
          <cell r="X4836">
            <v>0</v>
          </cell>
          <cell r="Y4836">
            <v>0</v>
          </cell>
          <cell r="Z4836">
            <v>0</v>
          </cell>
          <cell r="AA4836">
            <v>21121.69</v>
          </cell>
          <cell r="AB4836">
            <v>0</v>
          </cell>
          <cell r="AC4836">
            <v>0</v>
          </cell>
          <cell r="AD4836">
            <v>0</v>
          </cell>
        </row>
        <row r="4837">
          <cell r="B4837" t="str">
            <v>CITY OF SHELTON-CONTRACTTAXESREF</v>
          </cell>
          <cell r="J4837" t="str">
            <v>REF</v>
          </cell>
          <cell r="K4837" t="str">
            <v>3.6% WA Refuse Tax</v>
          </cell>
          <cell r="S4837">
            <v>0</v>
          </cell>
          <cell r="T4837">
            <v>0</v>
          </cell>
          <cell r="U4837">
            <v>0</v>
          </cell>
          <cell r="V4837">
            <v>0</v>
          </cell>
          <cell r="W4837">
            <v>0</v>
          </cell>
          <cell r="X4837">
            <v>0</v>
          </cell>
          <cell r="Y4837">
            <v>0</v>
          </cell>
          <cell r="Z4837">
            <v>0</v>
          </cell>
          <cell r="AA4837">
            <v>2.4500000000000002</v>
          </cell>
          <cell r="AB4837">
            <v>0</v>
          </cell>
          <cell r="AC4837">
            <v>0</v>
          </cell>
          <cell r="AD4837">
            <v>0</v>
          </cell>
        </row>
        <row r="4838">
          <cell r="B4838" t="str">
            <v>CITY OF SHELTON-CONTRACTTAXESSHELTON SALES TAX</v>
          </cell>
          <cell r="J4838" t="str">
            <v>SHELTON SALES TAX</v>
          </cell>
          <cell r="K4838" t="str">
            <v>8.8% Sales Tax</v>
          </cell>
          <cell r="S4838">
            <v>0</v>
          </cell>
          <cell r="T4838">
            <v>0</v>
          </cell>
          <cell r="U4838">
            <v>0</v>
          </cell>
          <cell r="V4838">
            <v>0</v>
          </cell>
          <cell r="W4838">
            <v>0</v>
          </cell>
          <cell r="X4838">
            <v>0</v>
          </cell>
          <cell r="Y4838">
            <v>0</v>
          </cell>
          <cell r="Z4838">
            <v>0</v>
          </cell>
          <cell r="AA4838">
            <v>6.08</v>
          </cell>
          <cell r="AB4838">
            <v>0</v>
          </cell>
          <cell r="AC4838">
            <v>0</v>
          </cell>
          <cell r="AD4838">
            <v>0</v>
          </cell>
        </row>
        <row r="4839">
          <cell r="B4839" t="str">
            <v>CITY OF SHELTON-CONTRACTTAXESSHELTON WA REFUSE</v>
          </cell>
          <cell r="J4839" t="str">
            <v>SHELTON WA REFUSE</v>
          </cell>
          <cell r="K4839" t="str">
            <v>3.6% WA Refuse Tax</v>
          </cell>
          <cell r="S4839">
            <v>0</v>
          </cell>
          <cell r="T4839">
            <v>0</v>
          </cell>
          <cell r="U4839">
            <v>0</v>
          </cell>
          <cell r="V4839">
            <v>0</v>
          </cell>
          <cell r="W4839">
            <v>0</v>
          </cell>
          <cell r="X4839">
            <v>0</v>
          </cell>
          <cell r="Y4839">
            <v>0</v>
          </cell>
          <cell r="Z4839">
            <v>0</v>
          </cell>
          <cell r="AA4839">
            <v>1707.22</v>
          </cell>
          <cell r="AB4839">
            <v>0</v>
          </cell>
          <cell r="AC4839">
            <v>0</v>
          </cell>
          <cell r="AD4839">
            <v>0</v>
          </cell>
        </row>
        <row r="4840">
          <cell r="B4840" t="str">
            <v>CITY OF SHELTON-CONTRACTTAXESCITY OF SHELTON</v>
          </cell>
          <cell r="J4840" t="str">
            <v>CITY OF SHELTON</v>
          </cell>
          <cell r="K4840" t="str">
            <v>41.9% CITY UTILITY TAX</v>
          </cell>
          <cell r="S4840">
            <v>0</v>
          </cell>
          <cell r="T4840">
            <v>0</v>
          </cell>
          <cell r="U4840">
            <v>0</v>
          </cell>
          <cell r="V4840">
            <v>0</v>
          </cell>
          <cell r="W4840">
            <v>0</v>
          </cell>
          <cell r="X4840">
            <v>0</v>
          </cell>
          <cell r="Y4840">
            <v>0</v>
          </cell>
          <cell r="Z4840">
            <v>0</v>
          </cell>
          <cell r="AA4840">
            <v>16.18</v>
          </cell>
          <cell r="AB4840">
            <v>0</v>
          </cell>
          <cell r="AC4840">
            <v>0</v>
          </cell>
          <cell r="AD4840">
            <v>0</v>
          </cell>
        </row>
        <row r="4841">
          <cell r="B4841" t="str">
            <v>CITY OF SHELTON-CONTRACTTAXESSHELTON WA REFUSE</v>
          </cell>
          <cell r="J4841" t="str">
            <v>SHELTON WA REFUSE</v>
          </cell>
          <cell r="K4841" t="str">
            <v>3.6% WA Refuse Tax</v>
          </cell>
          <cell r="S4841">
            <v>0</v>
          </cell>
          <cell r="T4841">
            <v>0</v>
          </cell>
          <cell r="U4841">
            <v>0</v>
          </cell>
          <cell r="V4841">
            <v>0</v>
          </cell>
          <cell r="W4841">
            <v>0</v>
          </cell>
          <cell r="X4841">
            <v>0</v>
          </cell>
          <cell r="Y4841">
            <v>0</v>
          </cell>
          <cell r="Z4841">
            <v>0</v>
          </cell>
          <cell r="AA4841">
            <v>1.39</v>
          </cell>
          <cell r="AB4841">
            <v>0</v>
          </cell>
          <cell r="AC4841">
            <v>0</v>
          </cell>
          <cell r="AD4841">
            <v>0</v>
          </cell>
        </row>
        <row r="4842">
          <cell r="B4842" t="str">
            <v>CITY of SHELTON-REGULATEDACCOUNTING ADJUSTMENTSFINCHG</v>
          </cell>
          <cell r="J4842" t="str">
            <v>FINCHG</v>
          </cell>
          <cell r="K4842" t="str">
            <v>LATE FEE</v>
          </cell>
          <cell r="S4842">
            <v>0</v>
          </cell>
          <cell r="T4842">
            <v>0</v>
          </cell>
          <cell r="U4842">
            <v>0</v>
          </cell>
          <cell r="V4842">
            <v>0</v>
          </cell>
          <cell r="W4842">
            <v>0</v>
          </cell>
          <cell r="X4842">
            <v>0</v>
          </cell>
          <cell r="Y4842">
            <v>0</v>
          </cell>
          <cell r="Z4842">
            <v>0</v>
          </cell>
          <cell r="AA4842">
            <v>147.55000000000001</v>
          </cell>
          <cell r="AB4842">
            <v>0</v>
          </cell>
          <cell r="AC4842">
            <v>0</v>
          </cell>
          <cell r="AD4842">
            <v>0</v>
          </cell>
        </row>
        <row r="4843">
          <cell r="B4843" t="str">
            <v>CITY of SHELTON-REGULATEDCOMMERCIAL - REARLOADR1.5YDE</v>
          </cell>
          <cell r="J4843" t="str">
            <v>R1.5YDE</v>
          </cell>
          <cell r="K4843" t="str">
            <v>1.5 YD 1X EOW</v>
          </cell>
          <cell r="S4843">
            <v>0</v>
          </cell>
          <cell r="T4843">
            <v>0</v>
          </cell>
          <cell r="U4843">
            <v>0</v>
          </cell>
          <cell r="V4843">
            <v>0</v>
          </cell>
          <cell r="W4843">
            <v>0</v>
          </cell>
          <cell r="X4843">
            <v>0</v>
          </cell>
          <cell r="Y4843">
            <v>0</v>
          </cell>
          <cell r="Z4843">
            <v>0</v>
          </cell>
          <cell r="AA4843">
            <v>40.24</v>
          </cell>
          <cell r="AB4843">
            <v>0</v>
          </cell>
          <cell r="AC4843">
            <v>0</v>
          </cell>
          <cell r="AD4843">
            <v>0</v>
          </cell>
        </row>
        <row r="4844">
          <cell r="B4844" t="str">
            <v>CITY of SHELTON-REGULATEDCOMMERCIAL - REARLOADR1.5YDRENTM</v>
          </cell>
          <cell r="J4844" t="str">
            <v>R1.5YDRENTM</v>
          </cell>
          <cell r="K4844" t="str">
            <v>1.5YD CONTAINER RENT-MTH</v>
          </cell>
          <cell r="S4844">
            <v>0</v>
          </cell>
          <cell r="T4844">
            <v>0</v>
          </cell>
          <cell r="U4844">
            <v>0</v>
          </cell>
          <cell r="V4844">
            <v>0</v>
          </cell>
          <cell r="W4844">
            <v>0</v>
          </cell>
          <cell r="X4844">
            <v>0</v>
          </cell>
          <cell r="Y4844">
            <v>0</v>
          </cell>
          <cell r="Z4844">
            <v>0</v>
          </cell>
          <cell r="AA4844">
            <v>19.079999999999998</v>
          </cell>
          <cell r="AB4844">
            <v>0</v>
          </cell>
          <cell r="AC4844">
            <v>0</v>
          </cell>
          <cell r="AD4844">
            <v>0</v>
          </cell>
        </row>
        <row r="4845">
          <cell r="B4845" t="str">
            <v>CITY of SHELTON-REGULATEDCOMMERCIAL - REARLOADR1.5YDWM</v>
          </cell>
          <cell r="J4845" t="str">
            <v>R1.5YDWM</v>
          </cell>
          <cell r="K4845" t="str">
            <v>1.5 YD 1X WEEKLY</v>
          </cell>
          <cell r="S4845">
            <v>0</v>
          </cell>
          <cell r="T4845">
            <v>0</v>
          </cell>
          <cell r="U4845">
            <v>0</v>
          </cell>
          <cell r="V4845">
            <v>0</v>
          </cell>
          <cell r="W4845">
            <v>0</v>
          </cell>
          <cell r="X4845">
            <v>0</v>
          </cell>
          <cell r="Y4845">
            <v>0</v>
          </cell>
          <cell r="Z4845">
            <v>0</v>
          </cell>
          <cell r="AA4845">
            <v>80.47</v>
          </cell>
          <cell r="AB4845">
            <v>0</v>
          </cell>
          <cell r="AC4845">
            <v>0</v>
          </cell>
          <cell r="AD4845">
            <v>0</v>
          </cell>
        </row>
        <row r="4846">
          <cell r="B4846" t="str">
            <v>CITY of SHELTON-REGULATEDCOMMERCIAL - REARLOADR2YDRENTM</v>
          </cell>
          <cell r="J4846" t="str">
            <v>R2YDRENTM</v>
          </cell>
          <cell r="K4846" t="str">
            <v>2YD CONTAINER RENT-MTHLY</v>
          </cell>
          <cell r="S4846">
            <v>0</v>
          </cell>
          <cell r="T4846">
            <v>0</v>
          </cell>
          <cell r="U4846">
            <v>0</v>
          </cell>
          <cell r="V4846">
            <v>0</v>
          </cell>
          <cell r="W4846">
            <v>0</v>
          </cell>
          <cell r="X4846">
            <v>0</v>
          </cell>
          <cell r="Y4846">
            <v>0</v>
          </cell>
          <cell r="Z4846">
            <v>0</v>
          </cell>
          <cell r="AA4846">
            <v>27.54</v>
          </cell>
          <cell r="AB4846">
            <v>0</v>
          </cell>
          <cell r="AC4846">
            <v>0</v>
          </cell>
          <cell r="AD4846">
            <v>0</v>
          </cell>
        </row>
        <row r="4847">
          <cell r="B4847" t="str">
            <v>CITY of SHELTON-REGULATEDCOMMERCIAL - REARLOADR2YDW</v>
          </cell>
          <cell r="J4847" t="str">
            <v>R2YDW</v>
          </cell>
          <cell r="K4847" t="str">
            <v>2 YD 1X WEEKLY</v>
          </cell>
          <cell r="S4847">
            <v>0</v>
          </cell>
          <cell r="T4847">
            <v>0</v>
          </cell>
          <cell r="U4847">
            <v>0</v>
          </cell>
          <cell r="V4847">
            <v>0</v>
          </cell>
          <cell r="W4847">
            <v>0</v>
          </cell>
          <cell r="X4847">
            <v>0</v>
          </cell>
          <cell r="Y4847">
            <v>0</v>
          </cell>
          <cell r="Z4847">
            <v>0</v>
          </cell>
          <cell r="AA4847">
            <v>215.64</v>
          </cell>
          <cell r="AB4847">
            <v>0</v>
          </cell>
          <cell r="AC4847">
            <v>0</v>
          </cell>
          <cell r="AD4847">
            <v>0</v>
          </cell>
        </row>
        <row r="4848">
          <cell r="B4848" t="str">
            <v>CITY of SHELTON-REGULATEDCOMMERCIAL - REARLOADUNLOCKREF</v>
          </cell>
          <cell r="J4848" t="str">
            <v>UNLOCKREF</v>
          </cell>
          <cell r="K4848" t="str">
            <v>UNLOCK / UNLATCH REFUSE</v>
          </cell>
          <cell r="S4848">
            <v>0</v>
          </cell>
          <cell r="T4848">
            <v>0</v>
          </cell>
          <cell r="U4848">
            <v>0</v>
          </cell>
          <cell r="V4848">
            <v>0</v>
          </cell>
          <cell r="W4848">
            <v>0</v>
          </cell>
          <cell r="X4848">
            <v>0</v>
          </cell>
          <cell r="Y4848">
            <v>0</v>
          </cell>
          <cell r="Z4848">
            <v>0</v>
          </cell>
          <cell r="AA4848">
            <v>10.119999999999999</v>
          </cell>
          <cell r="AB4848">
            <v>0</v>
          </cell>
          <cell r="AC4848">
            <v>0</v>
          </cell>
          <cell r="AD4848">
            <v>0</v>
          </cell>
        </row>
        <row r="4849">
          <cell r="B4849" t="str">
            <v>CITY of SHELTON-REGULATEDCOMMERCIAL RECYCLER2YDOCCOC</v>
          </cell>
          <cell r="J4849" t="str">
            <v>R2YDOCCOC</v>
          </cell>
          <cell r="K4849" t="str">
            <v>2YD OCC-ON CALL</v>
          </cell>
          <cell r="S4849">
            <v>0</v>
          </cell>
          <cell r="T4849">
            <v>0</v>
          </cell>
          <cell r="U4849">
            <v>0</v>
          </cell>
          <cell r="V4849">
            <v>0</v>
          </cell>
          <cell r="W4849">
            <v>0</v>
          </cell>
          <cell r="X4849">
            <v>0</v>
          </cell>
          <cell r="Y4849">
            <v>0</v>
          </cell>
          <cell r="Z4849">
            <v>0</v>
          </cell>
          <cell r="AA4849">
            <v>36.08</v>
          </cell>
          <cell r="AB4849">
            <v>0</v>
          </cell>
          <cell r="AC4849">
            <v>0</v>
          </cell>
          <cell r="AD4849">
            <v>0</v>
          </cell>
        </row>
        <row r="4850">
          <cell r="B4850" t="str">
            <v>CITY of SHELTON-REGULATEDPAYMENTSCC-KOL</v>
          </cell>
          <cell r="J4850" t="str">
            <v>CC-KOL</v>
          </cell>
          <cell r="K4850" t="str">
            <v>ONLINE PAYMENT-CC</v>
          </cell>
          <cell r="S4850">
            <v>0</v>
          </cell>
          <cell r="T4850">
            <v>0</v>
          </cell>
          <cell r="U4850">
            <v>0</v>
          </cell>
          <cell r="V4850">
            <v>0</v>
          </cell>
          <cell r="W4850">
            <v>0</v>
          </cell>
          <cell r="X4850">
            <v>0</v>
          </cell>
          <cell r="Y4850">
            <v>0</v>
          </cell>
          <cell r="Z4850">
            <v>0</v>
          </cell>
          <cell r="AA4850">
            <v>-10240.65</v>
          </cell>
          <cell r="AB4850">
            <v>0</v>
          </cell>
          <cell r="AC4850">
            <v>0</v>
          </cell>
          <cell r="AD4850">
            <v>0</v>
          </cell>
        </row>
        <row r="4851">
          <cell r="B4851" t="str">
            <v>CITY of SHELTON-REGULATEDPAYMENTSCCREF-KOL</v>
          </cell>
          <cell r="J4851" t="str">
            <v>CCREF-KOL</v>
          </cell>
          <cell r="K4851" t="str">
            <v>CREDIT CARD REFUND</v>
          </cell>
          <cell r="S4851">
            <v>0</v>
          </cell>
          <cell r="T4851">
            <v>0</v>
          </cell>
          <cell r="U4851">
            <v>0</v>
          </cell>
          <cell r="V4851">
            <v>0</v>
          </cell>
          <cell r="W4851">
            <v>0</v>
          </cell>
          <cell r="X4851">
            <v>0</v>
          </cell>
          <cell r="Y4851">
            <v>0</v>
          </cell>
          <cell r="Z4851">
            <v>0</v>
          </cell>
          <cell r="AA4851">
            <v>634.16</v>
          </cell>
          <cell r="AB4851">
            <v>0</v>
          </cell>
          <cell r="AC4851">
            <v>0</v>
          </cell>
          <cell r="AD4851">
            <v>0</v>
          </cell>
        </row>
        <row r="4852">
          <cell r="B4852" t="str">
            <v>CITY of SHELTON-REGULATEDPAYMENTSPAY</v>
          </cell>
          <cell r="J4852" t="str">
            <v>PAY</v>
          </cell>
          <cell r="K4852" t="str">
            <v>PAYMENT-THANK YOU!</v>
          </cell>
          <cell r="S4852">
            <v>0</v>
          </cell>
          <cell r="T4852">
            <v>0</v>
          </cell>
          <cell r="U4852">
            <v>0</v>
          </cell>
          <cell r="V4852">
            <v>0</v>
          </cell>
          <cell r="W4852">
            <v>0</v>
          </cell>
          <cell r="X4852">
            <v>0</v>
          </cell>
          <cell r="Y4852">
            <v>0</v>
          </cell>
          <cell r="Z4852">
            <v>0</v>
          </cell>
          <cell r="AA4852">
            <v>-4167.55</v>
          </cell>
          <cell r="AB4852">
            <v>0</v>
          </cell>
          <cell r="AC4852">
            <v>0</v>
          </cell>
          <cell r="AD4852">
            <v>0</v>
          </cell>
        </row>
        <row r="4853">
          <cell r="B4853" t="str">
            <v>CITY of SHELTON-REGULATEDPAYMENTSPAY-KOL</v>
          </cell>
          <cell r="J4853" t="str">
            <v>PAY-KOL</v>
          </cell>
          <cell r="K4853" t="str">
            <v>PAYMENT-THANK YOU - OL</v>
          </cell>
          <cell r="S4853">
            <v>0</v>
          </cell>
          <cell r="T4853">
            <v>0</v>
          </cell>
          <cell r="U4853">
            <v>0</v>
          </cell>
          <cell r="V4853">
            <v>0</v>
          </cell>
          <cell r="W4853">
            <v>0</v>
          </cell>
          <cell r="X4853">
            <v>0</v>
          </cell>
          <cell r="Y4853">
            <v>0</v>
          </cell>
          <cell r="Z4853">
            <v>0</v>
          </cell>
          <cell r="AA4853">
            <v>-1137.06</v>
          </cell>
          <cell r="AB4853">
            <v>0</v>
          </cell>
          <cell r="AC4853">
            <v>0</v>
          </cell>
          <cell r="AD4853">
            <v>0</v>
          </cell>
        </row>
        <row r="4854">
          <cell r="B4854" t="str">
            <v>CITY of SHELTON-REGULATEDPAYMENTSPAY-NATL</v>
          </cell>
          <cell r="J4854" t="str">
            <v>PAY-NATL</v>
          </cell>
          <cell r="K4854" t="str">
            <v>PAYMENT THANK YOU</v>
          </cell>
          <cell r="S4854">
            <v>0</v>
          </cell>
          <cell r="T4854">
            <v>0</v>
          </cell>
          <cell r="U4854">
            <v>0</v>
          </cell>
          <cell r="V4854">
            <v>0</v>
          </cell>
          <cell r="W4854">
            <v>0</v>
          </cell>
          <cell r="X4854">
            <v>0</v>
          </cell>
          <cell r="Y4854">
            <v>0</v>
          </cell>
          <cell r="Z4854">
            <v>0</v>
          </cell>
          <cell r="AA4854">
            <v>-5128.3599999999997</v>
          </cell>
          <cell r="AB4854">
            <v>0</v>
          </cell>
          <cell r="AC4854">
            <v>0</v>
          </cell>
          <cell r="AD4854">
            <v>0</v>
          </cell>
        </row>
        <row r="4855">
          <cell r="B4855" t="str">
            <v>CITY of SHELTON-REGULATEDPAYMENTSPAYL</v>
          </cell>
          <cell r="J4855" t="str">
            <v>PAYL</v>
          </cell>
          <cell r="K4855" t="str">
            <v>PAYMENT-THANK YOU!</v>
          </cell>
          <cell r="S4855">
            <v>0</v>
          </cell>
          <cell r="T4855">
            <v>0</v>
          </cell>
          <cell r="U4855">
            <v>0</v>
          </cell>
          <cell r="V4855">
            <v>0</v>
          </cell>
          <cell r="W4855">
            <v>0</v>
          </cell>
          <cell r="X4855">
            <v>0</v>
          </cell>
          <cell r="Y4855">
            <v>0</v>
          </cell>
          <cell r="Z4855">
            <v>0</v>
          </cell>
          <cell r="AA4855">
            <v>-2820.42</v>
          </cell>
          <cell r="AB4855">
            <v>0</v>
          </cell>
          <cell r="AC4855">
            <v>0</v>
          </cell>
          <cell r="AD4855">
            <v>0</v>
          </cell>
        </row>
        <row r="4856">
          <cell r="B4856" t="str">
            <v>CITY of SHELTON-REGULATEDPAYMENTSPAYUSBL</v>
          </cell>
          <cell r="J4856" t="str">
            <v>PAYUSBL</v>
          </cell>
          <cell r="K4856" t="str">
            <v>PAYMENT THANK YOU</v>
          </cell>
          <cell r="S4856">
            <v>0</v>
          </cell>
          <cell r="T4856">
            <v>0</v>
          </cell>
          <cell r="U4856">
            <v>0</v>
          </cell>
          <cell r="V4856">
            <v>0</v>
          </cell>
          <cell r="W4856">
            <v>0</v>
          </cell>
          <cell r="X4856">
            <v>0</v>
          </cell>
          <cell r="Y4856">
            <v>0</v>
          </cell>
          <cell r="Z4856">
            <v>0</v>
          </cell>
          <cell r="AA4856">
            <v>-4684.3599999999997</v>
          </cell>
          <cell r="AB4856">
            <v>0</v>
          </cell>
          <cell r="AC4856">
            <v>0</v>
          </cell>
          <cell r="AD4856">
            <v>0</v>
          </cell>
        </row>
        <row r="4857">
          <cell r="B4857" t="str">
            <v>CITY of SHELTON-REGULATEDRESIDENTIALADJOTHR</v>
          </cell>
          <cell r="J4857" t="str">
            <v>ADJOTHR</v>
          </cell>
          <cell r="K4857" t="str">
            <v>ADJUSTMENT</v>
          </cell>
          <cell r="S4857">
            <v>0</v>
          </cell>
          <cell r="T4857">
            <v>0</v>
          </cell>
          <cell r="U4857">
            <v>0</v>
          </cell>
          <cell r="V4857">
            <v>0</v>
          </cell>
          <cell r="W4857">
            <v>0</v>
          </cell>
          <cell r="X4857">
            <v>0</v>
          </cell>
          <cell r="Y4857">
            <v>0</v>
          </cell>
          <cell r="Z4857">
            <v>0</v>
          </cell>
          <cell r="AA4857">
            <v>-5.44</v>
          </cell>
          <cell r="AB4857">
            <v>0</v>
          </cell>
          <cell r="AC4857">
            <v>0</v>
          </cell>
          <cell r="AD4857">
            <v>0</v>
          </cell>
        </row>
        <row r="4858">
          <cell r="B4858" t="str">
            <v>CITY of SHELTON-REGULATEDROLLOFFROLID</v>
          </cell>
          <cell r="J4858" t="str">
            <v>ROLID</v>
          </cell>
          <cell r="K4858" t="str">
            <v>ROLL OFF-LID</v>
          </cell>
          <cell r="S4858">
            <v>0</v>
          </cell>
          <cell r="T4858">
            <v>0</v>
          </cell>
          <cell r="U4858">
            <v>0</v>
          </cell>
          <cell r="V4858">
            <v>0</v>
          </cell>
          <cell r="W4858">
            <v>0</v>
          </cell>
          <cell r="X4858">
            <v>0</v>
          </cell>
          <cell r="Y4858">
            <v>0</v>
          </cell>
          <cell r="Z4858">
            <v>0</v>
          </cell>
          <cell r="AA4858">
            <v>140.75</v>
          </cell>
          <cell r="AB4858">
            <v>0</v>
          </cell>
          <cell r="AC4858">
            <v>0</v>
          </cell>
          <cell r="AD4858">
            <v>0</v>
          </cell>
        </row>
        <row r="4859">
          <cell r="B4859" t="str">
            <v>CITY of SHELTON-REGULATEDROLLOFFRORENT20D</v>
          </cell>
          <cell r="J4859" t="str">
            <v>RORENT20D</v>
          </cell>
          <cell r="K4859" t="str">
            <v>20YD ROLL OFF-DAILY RENT</v>
          </cell>
          <cell r="S4859">
            <v>0</v>
          </cell>
          <cell r="T4859">
            <v>0</v>
          </cell>
          <cell r="U4859">
            <v>0</v>
          </cell>
          <cell r="V4859">
            <v>0</v>
          </cell>
          <cell r="W4859">
            <v>0</v>
          </cell>
          <cell r="X4859">
            <v>0</v>
          </cell>
          <cell r="Y4859">
            <v>0</v>
          </cell>
          <cell r="Z4859">
            <v>0</v>
          </cell>
          <cell r="AA4859">
            <v>1189.98</v>
          </cell>
          <cell r="AB4859">
            <v>0</v>
          </cell>
          <cell r="AC4859">
            <v>0</v>
          </cell>
          <cell r="AD4859">
            <v>0</v>
          </cell>
        </row>
        <row r="4860">
          <cell r="B4860" t="str">
            <v>CITY of SHELTON-REGULATEDROLLOFFRORENT20M</v>
          </cell>
          <cell r="J4860" t="str">
            <v>RORENT20M</v>
          </cell>
          <cell r="K4860" t="str">
            <v>20YD ROLL OFF-MNTHLY RENT</v>
          </cell>
          <cell r="S4860">
            <v>0</v>
          </cell>
          <cell r="T4860">
            <v>0</v>
          </cell>
          <cell r="U4860">
            <v>0</v>
          </cell>
          <cell r="V4860">
            <v>0</v>
          </cell>
          <cell r="W4860">
            <v>0</v>
          </cell>
          <cell r="X4860">
            <v>0</v>
          </cell>
          <cell r="Y4860">
            <v>0</v>
          </cell>
          <cell r="Z4860">
            <v>0</v>
          </cell>
          <cell r="AA4860">
            <v>649.87</v>
          </cell>
          <cell r="AB4860">
            <v>0</v>
          </cell>
          <cell r="AC4860">
            <v>0</v>
          </cell>
          <cell r="AD4860">
            <v>0</v>
          </cell>
        </row>
        <row r="4861">
          <cell r="B4861" t="str">
            <v>CITY of SHELTON-REGULATEDROLLOFFRORENT40D</v>
          </cell>
          <cell r="J4861" t="str">
            <v>RORENT40D</v>
          </cell>
          <cell r="K4861" t="str">
            <v>40YD ROLL OFF-DAILY RENT</v>
          </cell>
          <cell r="S4861">
            <v>0</v>
          </cell>
          <cell r="T4861">
            <v>0</v>
          </cell>
          <cell r="U4861">
            <v>0</v>
          </cell>
          <cell r="V4861">
            <v>0</v>
          </cell>
          <cell r="W4861">
            <v>0</v>
          </cell>
          <cell r="X4861">
            <v>0</v>
          </cell>
          <cell r="Y4861">
            <v>0</v>
          </cell>
          <cell r="Z4861">
            <v>0</v>
          </cell>
          <cell r="AA4861">
            <v>1419</v>
          </cell>
          <cell r="AB4861">
            <v>0</v>
          </cell>
          <cell r="AC4861">
            <v>0</v>
          </cell>
          <cell r="AD4861">
            <v>0</v>
          </cell>
        </row>
        <row r="4862">
          <cell r="B4862" t="str">
            <v>CITY of SHELTON-REGULATEDROLLOFFRORENT40M</v>
          </cell>
          <cell r="J4862" t="str">
            <v>RORENT40M</v>
          </cell>
          <cell r="K4862" t="str">
            <v>40YD ROLL OFF-MNTHLY RENT</v>
          </cell>
          <cell r="S4862">
            <v>0</v>
          </cell>
          <cell r="T4862">
            <v>0</v>
          </cell>
          <cell r="U4862">
            <v>0</v>
          </cell>
          <cell r="V4862">
            <v>0</v>
          </cell>
          <cell r="W4862">
            <v>0</v>
          </cell>
          <cell r="X4862">
            <v>0</v>
          </cell>
          <cell r="Y4862">
            <v>0</v>
          </cell>
          <cell r="Z4862">
            <v>0</v>
          </cell>
          <cell r="AA4862">
            <v>425.4</v>
          </cell>
          <cell r="AB4862">
            <v>0</v>
          </cell>
          <cell r="AC4862">
            <v>0</v>
          </cell>
          <cell r="AD4862">
            <v>0</v>
          </cell>
        </row>
        <row r="4863">
          <cell r="B4863" t="str">
            <v>CITY of SHELTON-REGULATEDROLLOFFCPHAUL20</v>
          </cell>
          <cell r="J4863" t="str">
            <v>CPHAUL20</v>
          </cell>
          <cell r="K4863" t="str">
            <v>20YD COMPACTOR-HAUL</v>
          </cell>
          <cell r="S4863">
            <v>0</v>
          </cell>
          <cell r="T4863">
            <v>0</v>
          </cell>
          <cell r="U4863">
            <v>0</v>
          </cell>
          <cell r="V4863">
            <v>0</v>
          </cell>
          <cell r="W4863">
            <v>0</v>
          </cell>
          <cell r="X4863">
            <v>0</v>
          </cell>
          <cell r="Y4863">
            <v>0</v>
          </cell>
          <cell r="Z4863">
            <v>0</v>
          </cell>
          <cell r="AA4863">
            <v>1559.3</v>
          </cell>
          <cell r="AB4863">
            <v>0</v>
          </cell>
          <cell r="AC4863">
            <v>0</v>
          </cell>
          <cell r="AD4863">
            <v>0</v>
          </cell>
        </row>
        <row r="4864">
          <cell r="B4864" t="str">
            <v>CITY of SHELTON-REGULATEDROLLOFFCPHAUL35</v>
          </cell>
          <cell r="J4864" t="str">
            <v>CPHAUL35</v>
          </cell>
          <cell r="K4864" t="str">
            <v>35YD COMPACTOR-HAUL</v>
          </cell>
          <cell r="S4864">
            <v>0</v>
          </cell>
          <cell r="T4864">
            <v>0</v>
          </cell>
          <cell r="U4864">
            <v>0</v>
          </cell>
          <cell r="V4864">
            <v>0</v>
          </cell>
          <cell r="W4864">
            <v>0</v>
          </cell>
          <cell r="X4864">
            <v>0</v>
          </cell>
          <cell r="Y4864">
            <v>0</v>
          </cell>
          <cell r="Z4864">
            <v>0</v>
          </cell>
          <cell r="AA4864">
            <v>672.27</v>
          </cell>
          <cell r="AB4864">
            <v>0</v>
          </cell>
          <cell r="AC4864">
            <v>0</v>
          </cell>
          <cell r="AD4864">
            <v>0</v>
          </cell>
        </row>
        <row r="4865">
          <cell r="B4865" t="str">
            <v>CITY of SHELTON-REGULATEDROLLOFFDISPMC-TON</v>
          </cell>
          <cell r="J4865" t="str">
            <v>DISPMC-TON</v>
          </cell>
          <cell r="K4865" t="str">
            <v>MC LANDFILL PER TON</v>
          </cell>
          <cell r="S4865">
            <v>0</v>
          </cell>
          <cell r="T4865">
            <v>0</v>
          </cell>
          <cell r="U4865">
            <v>0</v>
          </cell>
          <cell r="V4865">
            <v>0</v>
          </cell>
          <cell r="W4865">
            <v>0</v>
          </cell>
          <cell r="X4865">
            <v>0</v>
          </cell>
          <cell r="Y4865">
            <v>0</v>
          </cell>
          <cell r="Z4865">
            <v>0</v>
          </cell>
          <cell r="AA4865">
            <v>23807.32</v>
          </cell>
          <cell r="AB4865">
            <v>0</v>
          </cell>
          <cell r="AC4865">
            <v>0</v>
          </cell>
          <cell r="AD4865">
            <v>0</v>
          </cell>
        </row>
        <row r="4866">
          <cell r="B4866" t="str">
            <v>CITY of SHELTON-REGULATEDROLLOFFDISPMCMISC</v>
          </cell>
          <cell r="J4866" t="str">
            <v>DISPMCMISC</v>
          </cell>
          <cell r="K4866" t="str">
            <v>DISPOSAL MISCELLANOUS</v>
          </cell>
          <cell r="S4866">
            <v>0</v>
          </cell>
          <cell r="T4866">
            <v>0</v>
          </cell>
          <cell r="U4866">
            <v>0</v>
          </cell>
          <cell r="V4866">
            <v>0</v>
          </cell>
          <cell r="W4866">
            <v>0</v>
          </cell>
          <cell r="X4866">
            <v>0</v>
          </cell>
          <cell r="Y4866">
            <v>0</v>
          </cell>
          <cell r="Z4866">
            <v>0</v>
          </cell>
          <cell r="AA4866">
            <v>27.1</v>
          </cell>
          <cell r="AB4866">
            <v>0</v>
          </cell>
          <cell r="AC4866">
            <v>0</v>
          </cell>
          <cell r="AD4866">
            <v>0</v>
          </cell>
        </row>
        <row r="4867">
          <cell r="B4867" t="str">
            <v>CITY of SHELTON-REGULATEDROLLOFFRODEL</v>
          </cell>
          <cell r="J4867" t="str">
            <v>RODEL</v>
          </cell>
          <cell r="K4867" t="str">
            <v>ROLL OFF-DELIVERY</v>
          </cell>
          <cell r="S4867">
            <v>0</v>
          </cell>
          <cell r="T4867">
            <v>0</v>
          </cell>
          <cell r="U4867">
            <v>0</v>
          </cell>
          <cell r="V4867">
            <v>0</v>
          </cell>
          <cell r="W4867">
            <v>0</v>
          </cell>
          <cell r="X4867">
            <v>0</v>
          </cell>
          <cell r="Y4867">
            <v>0</v>
          </cell>
          <cell r="Z4867">
            <v>0</v>
          </cell>
          <cell r="AA4867">
            <v>623.67999999999995</v>
          </cell>
          <cell r="AB4867">
            <v>0</v>
          </cell>
          <cell r="AC4867">
            <v>0</v>
          </cell>
          <cell r="AD4867">
            <v>0</v>
          </cell>
        </row>
        <row r="4868">
          <cell r="B4868" t="str">
            <v>CITY of SHELTON-REGULATEDROLLOFFROHAUL10T</v>
          </cell>
          <cell r="J4868" t="str">
            <v>ROHAUL10T</v>
          </cell>
          <cell r="K4868" t="str">
            <v>ROHAUL10T</v>
          </cell>
          <cell r="S4868">
            <v>0</v>
          </cell>
          <cell r="T4868">
            <v>0</v>
          </cell>
          <cell r="U4868">
            <v>0</v>
          </cell>
          <cell r="V4868">
            <v>0</v>
          </cell>
          <cell r="W4868">
            <v>0</v>
          </cell>
          <cell r="X4868">
            <v>0</v>
          </cell>
          <cell r="Y4868">
            <v>0</v>
          </cell>
          <cell r="Z4868">
            <v>0</v>
          </cell>
          <cell r="AA4868">
            <v>167.86</v>
          </cell>
          <cell r="AB4868">
            <v>0</v>
          </cell>
          <cell r="AC4868">
            <v>0</v>
          </cell>
          <cell r="AD4868">
            <v>0</v>
          </cell>
        </row>
        <row r="4869">
          <cell r="B4869" t="str">
            <v>CITY of SHELTON-REGULATEDROLLOFFROHAUL20</v>
          </cell>
          <cell r="J4869" t="str">
            <v>ROHAUL20</v>
          </cell>
          <cell r="K4869" t="str">
            <v>20YD ROLL OFF-HAUL</v>
          </cell>
          <cell r="S4869">
            <v>0</v>
          </cell>
          <cell r="T4869">
            <v>0</v>
          </cell>
          <cell r="U4869">
            <v>0</v>
          </cell>
          <cell r="V4869">
            <v>0</v>
          </cell>
          <cell r="W4869">
            <v>0</v>
          </cell>
          <cell r="X4869">
            <v>0</v>
          </cell>
          <cell r="Y4869">
            <v>0</v>
          </cell>
          <cell r="Z4869">
            <v>0</v>
          </cell>
          <cell r="AA4869">
            <v>1657.16</v>
          </cell>
          <cell r="AB4869">
            <v>0</v>
          </cell>
          <cell r="AC4869">
            <v>0</v>
          </cell>
          <cell r="AD4869">
            <v>0</v>
          </cell>
        </row>
        <row r="4870">
          <cell r="B4870" t="str">
            <v>CITY of SHELTON-REGULATEDROLLOFFROHAUL20T</v>
          </cell>
          <cell r="J4870" t="str">
            <v>ROHAUL20T</v>
          </cell>
          <cell r="K4870" t="str">
            <v>20YD ROLL OFF TEMP HAUL</v>
          </cell>
          <cell r="S4870">
            <v>0</v>
          </cell>
          <cell r="T4870">
            <v>0</v>
          </cell>
          <cell r="U4870">
            <v>0</v>
          </cell>
          <cell r="V4870">
            <v>0</v>
          </cell>
          <cell r="W4870">
            <v>0</v>
          </cell>
          <cell r="X4870">
            <v>0</v>
          </cell>
          <cell r="Y4870">
            <v>0</v>
          </cell>
          <cell r="Z4870">
            <v>0</v>
          </cell>
          <cell r="AA4870">
            <v>584.88</v>
          </cell>
          <cell r="AB4870">
            <v>0</v>
          </cell>
          <cell r="AC4870">
            <v>0</v>
          </cell>
          <cell r="AD4870">
            <v>0</v>
          </cell>
        </row>
        <row r="4871">
          <cell r="B4871" t="str">
            <v>CITY of SHELTON-REGULATEDROLLOFFROHAUL40</v>
          </cell>
          <cell r="J4871" t="str">
            <v>ROHAUL40</v>
          </cell>
          <cell r="K4871" t="str">
            <v>40YD ROLL OFF-HAUL</v>
          </cell>
          <cell r="S4871">
            <v>0</v>
          </cell>
          <cell r="T4871">
            <v>0</v>
          </cell>
          <cell r="U4871">
            <v>0</v>
          </cell>
          <cell r="V4871">
            <v>0</v>
          </cell>
          <cell r="W4871">
            <v>0</v>
          </cell>
          <cell r="X4871">
            <v>0</v>
          </cell>
          <cell r="Y4871">
            <v>0</v>
          </cell>
          <cell r="Z4871">
            <v>0</v>
          </cell>
          <cell r="AA4871">
            <v>2154.62</v>
          </cell>
          <cell r="AB4871">
            <v>0</v>
          </cell>
          <cell r="AC4871">
            <v>0</v>
          </cell>
          <cell r="AD4871">
            <v>0</v>
          </cell>
        </row>
        <row r="4872">
          <cell r="B4872" t="str">
            <v>CITY of SHELTON-REGULATEDROLLOFFROHAUL40T</v>
          </cell>
          <cell r="J4872" t="str">
            <v>ROHAUL40T</v>
          </cell>
          <cell r="K4872" t="str">
            <v>40YD ROLL OFF TEMP HAUL</v>
          </cell>
          <cell r="S4872">
            <v>0</v>
          </cell>
          <cell r="T4872">
            <v>0</v>
          </cell>
          <cell r="U4872">
            <v>0</v>
          </cell>
          <cell r="V4872">
            <v>0</v>
          </cell>
          <cell r="W4872">
            <v>0</v>
          </cell>
          <cell r="X4872">
            <v>0</v>
          </cell>
          <cell r="Y4872">
            <v>0</v>
          </cell>
          <cell r="Z4872">
            <v>0</v>
          </cell>
          <cell r="AA4872">
            <v>2320.36</v>
          </cell>
          <cell r="AB4872">
            <v>0</v>
          </cell>
          <cell r="AC4872">
            <v>0</v>
          </cell>
          <cell r="AD4872">
            <v>0</v>
          </cell>
        </row>
        <row r="4873">
          <cell r="B4873" t="str">
            <v>CITY of SHELTON-REGULATEDROLLOFFRORENT10D</v>
          </cell>
          <cell r="J4873" t="str">
            <v>RORENT10D</v>
          </cell>
          <cell r="K4873" t="str">
            <v>10YD ROLL OFF DAILY RENT</v>
          </cell>
          <cell r="S4873">
            <v>0</v>
          </cell>
          <cell r="T4873">
            <v>0</v>
          </cell>
          <cell r="U4873">
            <v>0</v>
          </cell>
          <cell r="V4873">
            <v>0</v>
          </cell>
          <cell r="W4873">
            <v>0</v>
          </cell>
          <cell r="X4873">
            <v>0</v>
          </cell>
          <cell r="Y4873">
            <v>0</v>
          </cell>
          <cell r="Z4873">
            <v>0</v>
          </cell>
          <cell r="AA4873">
            <v>83.7</v>
          </cell>
          <cell r="AB4873">
            <v>0</v>
          </cell>
          <cell r="AC4873">
            <v>0</v>
          </cell>
          <cell r="AD4873">
            <v>0</v>
          </cell>
        </row>
        <row r="4874">
          <cell r="B4874" t="str">
            <v>CITY of SHELTON-REGULATEDROLLOFFRORENT20D</v>
          </cell>
          <cell r="J4874" t="str">
            <v>RORENT20D</v>
          </cell>
          <cell r="K4874" t="str">
            <v>20YD ROLL OFF-DAILY RENT</v>
          </cell>
          <cell r="S4874">
            <v>0</v>
          </cell>
          <cell r="T4874">
            <v>0</v>
          </cell>
          <cell r="U4874">
            <v>0</v>
          </cell>
          <cell r="V4874">
            <v>0</v>
          </cell>
          <cell r="W4874">
            <v>0</v>
          </cell>
          <cell r="X4874">
            <v>0</v>
          </cell>
          <cell r="Y4874">
            <v>0</v>
          </cell>
          <cell r="Z4874">
            <v>0</v>
          </cell>
          <cell r="AA4874">
            <v>84.14</v>
          </cell>
          <cell r="AB4874">
            <v>0</v>
          </cell>
          <cell r="AC4874">
            <v>0</v>
          </cell>
          <cell r="AD4874">
            <v>0</v>
          </cell>
        </row>
        <row r="4875">
          <cell r="B4875" t="str">
            <v>CITY of SHELTON-REGULATEDROLLOFFRORENT40D</v>
          </cell>
          <cell r="J4875" t="str">
            <v>RORENT40D</v>
          </cell>
          <cell r="K4875" t="str">
            <v>40YD ROLL OFF-DAILY RENT</v>
          </cell>
          <cell r="S4875">
            <v>0</v>
          </cell>
          <cell r="T4875">
            <v>0</v>
          </cell>
          <cell r="U4875">
            <v>0</v>
          </cell>
          <cell r="V4875">
            <v>0</v>
          </cell>
          <cell r="W4875">
            <v>0</v>
          </cell>
          <cell r="X4875">
            <v>0</v>
          </cell>
          <cell r="Y4875">
            <v>0</v>
          </cell>
          <cell r="Z4875">
            <v>0</v>
          </cell>
          <cell r="AA4875">
            <v>85.14</v>
          </cell>
          <cell r="AB4875">
            <v>0</v>
          </cell>
          <cell r="AC4875">
            <v>0</v>
          </cell>
          <cell r="AD4875">
            <v>0</v>
          </cell>
        </row>
        <row r="4876">
          <cell r="B4876" t="str">
            <v>CITY of SHELTON-REGULATEDROLLOFFSP</v>
          </cell>
          <cell r="J4876" t="str">
            <v>SP</v>
          </cell>
          <cell r="K4876" t="str">
            <v>SPECIAL PICKUP</v>
          </cell>
          <cell r="S4876">
            <v>0</v>
          </cell>
          <cell r="T4876">
            <v>0</v>
          </cell>
          <cell r="U4876">
            <v>0</v>
          </cell>
          <cell r="V4876">
            <v>0</v>
          </cell>
          <cell r="W4876">
            <v>0</v>
          </cell>
          <cell r="X4876">
            <v>0</v>
          </cell>
          <cell r="Y4876">
            <v>0</v>
          </cell>
          <cell r="Z4876">
            <v>0</v>
          </cell>
          <cell r="AA4876">
            <v>151.68</v>
          </cell>
          <cell r="AB4876">
            <v>0</v>
          </cell>
          <cell r="AC4876">
            <v>0</v>
          </cell>
          <cell r="AD4876">
            <v>0</v>
          </cell>
        </row>
        <row r="4877">
          <cell r="B4877" t="str">
            <v>CITY of SHELTON-REGULATEDSURCFUEL-COM MASON</v>
          </cell>
          <cell r="J4877" t="str">
            <v>FUEL-COM MASON</v>
          </cell>
          <cell r="K4877" t="str">
            <v>FUEL &amp; MATERIAL SURCHARGE</v>
          </cell>
          <cell r="S4877">
            <v>0</v>
          </cell>
          <cell r="T4877">
            <v>0</v>
          </cell>
          <cell r="U4877">
            <v>0</v>
          </cell>
          <cell r="V4877">
            <v>0</v>
          </cell>
          <cell r="W4877">
            <v>0</v>
          </cell>
          <cell r="X4877">
            <v>0</v>
          </cell>
          <cell r="Y4877">
            <v>0</v>
          </cell>
          <cell r="Z4877">
            <v>0</v>
          </cell>
          <cell r="AA4877">
            <v>0</v>
          </cell>
          <cell r="AB4877">
            <v>0</v>
          </cell>
          <cell r="AC4877">
            <v>0</v>
          </cell>
          <cell r="AD4877">
            <v>0</v>
          </cell>
        </row>
        <row r="4878">
          <cell r="B4878" t="str">
            <v>CITY of SHELTON-REGULATEDSURCFUEL-RO MASON</v>
          </cell>
          <cell r="J4878" t="str">
            <v>FUEL-RO MASON</v>
          </cell>
          <cell r="K4878" t="str">
            <v>FUEL &amp; MATERIAL SURCHARGE</v>
          </cell>
          <cell r="S4878">
            <v>0</v>
          </cell>
          <cell r="T4878">
            <v>0</v>
          </cell>
          <cell r="U4878">
            <v>0</v>
          </cell>
          <cell r="V4878">
            <v>0</v>
          </cell>
          <cell r="W4878">
            <v>0</v>
          </cell>
          <cell r="X4878">
            <v>0</v>
          </cell>
          <cell r="Y4878">
            <v>0</v>
          </cell>
          <cell r="Z4878">
            <v>0</v>
          </cell>
          <cell r="AA4878">
            <v>0</v>
          </cell>
          <cell r="AB4878">
            <v>0</v>
          </cell>
          <cell r="AC4878">
            <v>0</v>
          </cell>
          <cell r="AD4878">
            <v>0</v>
          </cell>
        </row>
        <row r="4879">
          <cell r="B4879" t="str">
            <v>CITY of SHELTON-REGULATEDTAXESSHELTON SALES TAX</v>
          </cell>
          <cell r="J4879" t="str">
            <v>SHELTON SALES TAX</v>
          </cell>
          <cell r="K4879" t="str">
            <v>8.8% Sales Tax</v>
          </cell>
          <cell r="S4879">
            <v>0</v>
          </cell>
          <cell r="T4879">
            <v>0</v>
          </cell>
          <cell r="U4879">
            <v>0</v>
          </cell>
          <cell r="V4879">
            <v>0</v>
          </cell>
          <cell r="W4879">
            <v>0</v>
          </cell>
          <cell r="X4879">
            <v>0</v>
          </cell>
          <cell r="Y4879">
            <v>0</v>
          </cell>
          <cell r="Z4879">
            <v>0</v>
          </cell>
          <cell r="AA4879">
            <v>0.84</v>
          </cell>
          <cell r="AB4879">
            <v>0</v>
          </cell>
          <cell r="AC4879">
            <v>0</v>
          </cell>
          <cell r="AD4879">
            <v>0</v>
          </cell>
        </row>
        <row r="4880">
          <cell r="B4880" t="str">
            <v>CITY of SHELTON-REGULATEDTAXESSHELTON UNREG REFUSE</v>
          </cell>
          <cell r="J4880" t="str">
            <v>SHELTON UNREG REFUSE</v>
          </cell>
          <cell r="K4880" t="str">
            <v>3.6% WA STATE REFUSE TAX</v>
          </cell>
          <cell r="S4880">
            <v>0</v>
          </cell>
          <cell r="T4880">
            <v>0</v>
          </cell>
          <cell r="U4880">
            <v>0</v>
          </cell>
          <cell r="V4880">
            <v>0</v>
          </cell>
          <cell r="W4880">
            <v>0</v>
          </cell>
          <cell r="X4880">
            <v>0</v>
          </cell>
          <cell r="Y4880">
            <v>0</v>
          </cell>
          <cell r="Z4880">
            <v>0</v>
          </cell>
          <cell r="AA4880">
            <v>11.02</v>
          </cell>
          <cell r="AB4880">
            <v>0</v>
          </cell>
          <cell r="AC4880">
            <v>0</v>
          </cell>
          <cell r="AD4880">
            <v>0</v>
          </cell>
        </row>
        <row r="4881">
          <cell r="B4881" t="str">
            <v>CITY of SHELTON-REGULATEDTAXESSHELTON UNREG SALES</v>
          </cell>
          <cell r="J4881" t="str">
            <v>SHELTON UNREG SALES</v>
          </cell>
          <cell r="K4881" t="str">
            <v>WA STATE SALES TAX</v>
          </cell>
          <cell r="S4881">
            <v>0</v>
          </cell>
          <cell r="T4881">
            <v>0</v>
          </cell>
          <cell r="U4881">
            <v>0</v>
          </cell>
          <cell r="V4881">
            <v>0</v>
          </cell>
          <cell r="W4881">
            <v>0</v>
          </cell>
          <cell r="X4881">
            <v>0</v>
          </cell>
          <cell r="Y4881">
            <v>0</v>
          </cell>
          <cell r="Z4881">
            <v>0</v>
          </cell>
          <cell r="AA4881">
            <v>3.26</v>
          </cell>
          <cell r="AB4881">
            <v>0</v>
          </cell>
          <cell r="AC4881">
            <v>0</v>
          </cell>
          <cell r="AD4881">
            <v>0</v>
          </cell>
        </row>
        <row r="4882">
          <cell r="B4882" t="str">
            <v>CITY of SHELTON-REGULATEDTAXESSHELTON WA REFUSE</v>
          </cell>
          <cell r="J4882" t="str">
            <v>SHELTON WA REFUSE</v>
          </cell>
          <cell r="K4882" t="str">
            <v>3.6% WA Refuse Tax</v>
          </cell>
          <cell r="S4882">
            <v>0</v>
          </cell>
          <cell r="T4882">
            <v>0</v>
          </cell>
          <cell r="U4882">
            <v>0</v>
          </cell>
          <cell r="V4882">
            <v>0</v>
          </cell>
          <cell r="W4882">
            <v>0</v>
          </cell>
          <cell r="X4882">
            <v>0</v>
          </cell>
          <cell r="Y4882">
            <v>0</v>
          </cell>
          <cell r="Z4882">
            <v>0</v>
          </cell>
          <cell r="AA4882">
            <v>1.45</v>
          </cell>
          <cell r="AB4882">
            <v>0</v>
          </cell>
          <cell r="AC4882">
            <v>0</v>
          </cell>
          <cell r="AD4882">
            <v>0</v>
          </cell>
        </row>
        <row r="4883">
          <cell r="B4883" t="str">
            <v>CITY of SHELTON-REGULATEDTAXESREF</v>
          </cell>
          <cell r="J4883" t="str">
            <v>REF</v>
          </cell>
          <cell r="K4883" t="str">
            <v>3.6% WA Refuse Tax</v>
          </cell>
          <cell r="S4883">
            <v>0</v>
          </cell>
          <cell r="T4883">
            <v>0</v>
          </cell>
          <cell r="U4883">
            <v>0</v>
          </cell>
          <cell r="V4883">
            <v>0</v>
          </cell>
          <cell r="W4883">
            <v>0</v>
          </cell>
          <cell r="X4883">
            <v>0</v>
          </cell>
          <cell r="Y4883">
            <v>0</v>
          </cell>
          <cell r="Z4883">
            <v>0</v>
          </cell>
          <cell r="AA4883">
            <v>23.75</v>
          </cell>
          <cell r="AB4883">
            <v>0</v>
          </cell>
          <cell r="AC4883">
            <v>0</v>
          </cell>
          <cell r="AD4883">
            <v>0</v>
          </cell>
        </row>
        <row r="4884">
          <cell r="B4884" t="str">
            <v>CITY of SHELTON-REGULATEDTAXESSALES TAX</v>
          </cell>
          <cell r="J4884" t="str">
            <v>SALES TAX</v>
          </cell>
          <cell r="K4884" t="str">
            <v>8.5% Sales Tax</v>
          </cell>
          <cell r="S4884">
            <v>0</v>
          </cell>
          <cell r="T4884">
            <v>0</v>
          </cell>
          <cell r="U4884">
            <v>0</v>
          </cell>
          <cell r="V4884">
            <v>0</v>
          </cell>
          <cell r="W4884">
            <v>0</v>
          </cell>
          <cell r="X4884">
            <v>0</v>
          </cell>
          <cell r="Y4884">
            <v>0</v>
          </cell>
          <cell r="Z4884">
            <v>0</v>
          </cell>
          <cell r="AA4884">
            <v>15.83</v>
          </cell>
          <cell r="AB4884">
            <v>0</v>
          </cell>
          <cell r="AC4884">
            <v>0</v>
          </cell>
          <cell r="AD4884">
            <v>0</v>
          </cell>
        </row>
        <row r="4885">
          <cell r="B4885" t="str">
            <v>CITY of SHELTON-REGULATEDTAXESSHELTON SALES TAX</v>
          </cell>
          <cell r="J4885" t="str">
            <v>SHELTON SALES TAX</v>
          </cell>
          <cell r="K4885" t="str">
            <v>8.8% Sales Tax</v>
          </cell>
          <cell r="S4885">
            <v>0</v>
          </cell>
          <cell r="T4885">
            <v>0</v>
          </cell>
          <cell r="U4885">
            <v>0</v>
          </cell>
          <cell r="V4885">
            <v>0</v>
          </cell>
          <cell r="W4885">
            <v>0</v>
          </cell>
          <cell r="X4885">
            <v>0</v>
          </cell>
          <cell r="Y4885">
            <v>0</v>
          </cell>
          <cell r="Z4885">
            <v>0</v>
          </cell>
          <cell r="AA4885">
            <v>24.97</v>
          </cell>
          <cell r="AB4885">
            <v>0</v>
          </cell>
          <cell r="AC4885">
            <v>0</v>
          </cell>
          <cell r="AD4885">
            <v>0</v>
          </cell>
        </row>
        <row r="4886">
          <cell r="B4886" t="str">
            <v>CITY of SHELTON-REGULATEDTAXESSHELTON UNREG REFUSE</v>
          </cell>
          <cell r="J4886" t="str">
            <v>SHELTON UNREG REFUSE</v>
          </cell>
          <cell r="K4886" t="str">
            <v>3.6% WA STATE REFUSE TAX</v>
          </cell>
          <cell r="S4886">
            <v>0</v>
          </cell>
          <cell r="T4886">
            <v>0</v>
          </cell>
          <cell r="U4886">
            <v>0</v>
          </cell>
          <cell r="V4886">
            <v>0</v>
          </cell>
          <cell r="W4886">
            <v>0</v>
          </cell>
          <cell r="X4886">
            <v>0</v>
          </cell>
          <cell r="Y4886">
            <v>0</v>
          </cell>
          <cell r="Z4886">
            <v>0</v>
          </cell>
          <cell r="AA4886">
            <v>1062.76</v>
          </cell>
          <cell r="AB4886">
            <v>0</v>
          </cell>
          <cell r="AC4886">
            <v>0</v>
          </cell>
          <cell r="AD4886">
            <v>0</v>
          </cell>
        </row>
        <row r="4887">
          <cell r="B4887" t="str">
            <v>CITY of SHELTON-REGULATEDTAXESSHELTON UNREG SALES</v>
          </cell>
          <cell r="J4887" t="str">
            <v>SHELTON UNREG SALES</v>
          </cell>
          <cell r="K4887" t="str">
            <v>WA STATE SALES TAX</v>
          </cell>
          <cell r="S4887">
            <v>0</v>
          </cell>
          <cell r="T4887">
            <v>0</v>
          </cell>
          <cell r="U4887">
            <v>0</v>
          </cell>
          <cell r="V4887">
            <v>0</v>
          </cell>
          <cell r="W4887">
            <v>0</v>
          </cell>
          <cell r="X4887">
            <v>0</v>
          </cell>
          <cell r="Y4887">
            <v>0</v>
          </cell>
          <cell r="Z4887">
            <v>0</v>
          </cell>
          <cell r="AA4887">
            <v>360.02</v>
          </cell>
          <cell r="AB4887">
            <v>0</v>
          </cell>
          <cell r="AC4887">
            <v>0</v>
          </cell>
          <cell r="AD4887">
            <v>0</v>
          </cell>
        </row>
        <row r="4888">
          <cell r="B4888" t="str">
            <v>CITY OF SHELTON-UNREGULATEDACCOUNTING ADJUSTMENTSFINCHG</v>
          </cell>
          <cell r="J4888" t="str">
            <v>FINCHG</v>
          </cell>
          <cell r="K4888" t="str">
            <v>LATE FEE</v>
          </cell>
          <cell r="S4888">
            <v>0</v>
          </cell>
          <cell r="T4888">
            <v>0</v>
          </cell>
          <cell r="U4888">
            <v>0</v>
          </cell>
          <cell r="V4888">
            <v>0</v>
          </cell>
          <cell r="W4888">
            <v>0</v>
          </cell>
          <cell r="X4888">
            <v>0</v>
          </cell>
          <cell r="Y4888">
            <v>0</v>
          </cell>
          <cell r="Z4888">
            <v>0</v>
          </cell>
          <cell r="AA4888">
            <v>14</v>
          </cell>
          <cell r="AB4888">
            <v>0</v>
          </cell>
          <cell r="AC4888">
            <v>0</v>
          </cell>
          <cell r="AD4888">
            <v>0</v>
          </cell>
        </row>
        <row r="4889">
          <cell r="B4889" t="str">
            <v>CITY OF SHELTON-UNREGULATEDCOMMERCIAL - REARLOADUNLOCKRECY</v>
          </cell>
          <cell r="J4889" t="str">
            <v>UNLOCKRECY</v>
          </cell>
          <cell r="K4889" t="str">
            <v>UNLOCK / UNLATCH RECY</v>
          </cell>
          <cell r="S4889">
            <v>0</v>
          </cell>
          <cell r="T4889">
            <v>0</v>
          </cell>
          <cell r="U4889">
            <v>0</v>
          </cell>
          <cell r="V4889">
            <v>0</v>
          </cell>
          <cell r="W4889">
            <v>0</v>
          </cell>
          <cell r="X4889">
            <v>0</v>
          </cell>
          <cell r="Y4889">
            <v>0</v>
          </cell>
          <cell r="Z4889">
            <v>0</v>
          </cell>
          <cell r="AA4889">
            <v>2.5</v>
          </cell>
          <cell r="AB4889">
            <v>0</v>
          </cell>
          <cell r="AC4889">
            <v>0</v>
          </cell>
          <cell r="AD4889">
            <v>0</v>
          </cell>
        </row>
        <row r="4890">
          <cell r="B4890" t="str">
            <v>CITY OF SHELTON-UNREGULATEDCOMMERCIAL RECYCLE96CRCOGE1</v>
          </cell>
          <cell r="J4890" t="str">
            <v>96CRCOGE1</v>
          </cell>
          <cell r="K4890" t="str">
            <v>96 COMMINGLE WG-EOW</v>
          </cell>
          <cell r="S4890">
            <v>0</v>
          </cell>
          <cell r="T4890">
            <v>0</v>
          </cell>
          <cell r="U4890">
            <v>0</v>
          </cell>
          <cell r="V4890">
            <v>0</v>
          </cell>
          <cell r="W4890">
            <v>0</v>
          </cell>
          <cell r="X4890">
            <v>0</v>
          </cell>
          <cell r="Y4890">
            <v>0</v>
          </cell>
          <cell r="Z4890">
            <v>0</v>
          </cell>
          <cell r="AA4890">
            <v>270.63</v>
          </cell>
          <cell r="AB4890">
            <v>0</v>
          </cell>
          <cell r="AC4890">
            <v>0</v>
          </cell>
          <cell r="AD4890">
            <v>0</v>
          </cell>
        </row>
        <row r="4891">
          <cell r="B4891" t="str">
            <v>CITY OF SHELTON-UNREGULATEDCOMMERCIAL RECYCLE96CRCOGM1</v>
          </cell>
          <cell r="J4891" t="str">
            <v>96CRCOGM1</v>
          </cell>
          <cell r="K4891" t="str">
            <v>96 COMMINGLE WGMNTHLY</v>
          </cell>
          <cell r="S4891">
            <v>0</v>
          </cell>
          <cell r="T4891">
            <v>0</v>
          </cell>
          <cell r="U4891">
            <v>0</v>
          </cell>
          <cell r="V4891">
            <v>0</v>
          </cell>
          <cell r="W4891">
            <v>0</v>
          </cell>
          <cell r="X4891">
            <v>0</v>
          </cell>
          <cell r="Y4891">
            <v>0</v>
          </cell>
          <cell r="Z4891">
            <v>0</v>
          </cell>
          <cell r="AA4891">
            <v>100.02</v>
          </cell>
          <cell r="AB4891">
            <v>0</v>
          </cell>
          <cell r="AC4891">
            <v>0</v>
          </cell>
          <cell r="AD4891">
            <v>0</v>
          </cell>
        </row>
        <row r="4892">
          <cell r="B4892" t="str">
            <v>CITY OF SHELTON-UNREGULATEDCOMMERCIAL RECYCLE96CRCOGW1</v>
          </cell>
          <cell r="J4892" t="str">
            <v>96CRCOGW1</v>
          </cell>
          <cell r="K4892" t="str">
            <v>96 COMMINGLE WG-WEEKLY</v>
          </cell>
          <cell r="S4892">
            <v>0</v>
          </cell>
          <cell r="T4892">
            <v>0</v>
          </cell>
          <cell r="U4892">
            <v>0</v>
          </cell>
          <cell r="V4892">
            <v>0</v>
          </cell>
          <cell r="W4892">
            <v>0</v>
          </cell>
          <cell r="X4892">
            <v>0</v>
          </cell>
          <cell r="Y4892">
            <v>0</v>
          </cell>
          <cell r="Z4892">
            <v>0</v>
          </cell>
          <cell r="AA4892">
            <v>1016.28</v>
          </cell>
          <cell r="AB4892">
            <v>0</v>
          </cell>
          <cell r="AC4892">
            <v>0</v>
          </cell>
          <cell r="AD4892">
            <v>0</v>
          </cell>
        </row>
        <row r="4893">
          <cell r="B4893" t="str">
            <v>CITY OF SHELTON-UNREGULATEDCOMMERCIAL RECYCLE96CRCONGE1</v>
          </cell>
          <cell r="J4893" t="str">
            <v>96CRCONGE1</v>
          </cell>
          <cell r="K4893" t="str">
            <v>96 COMMINGLE NG-EOW</v>
          </cell>
          <cell r="S4893">
            <v>0</v>
          </cell>
          <cell r="T4893">
            <v>0</v>
          </cell>
          <cell r="U4893">
            <v>0</v>
          </cell>
          <cell r="V4893">
            <v>0</v>
          </cell>
          <cell r="W4893">
            <v>0</v>
          </cell>
          <cell r="X4893">
            <v>0</v>
          </cell>
          <cell r="Y4893">
            <v>0</v>
          </cell>
          <cell r="Z4893">
            <v>0</v>
          </cell>
          <cell r="AA4893">
            <v>736.09</v>
          </cell>
          <cell r="AB4893">
            <v>0</v>
          </cell>
          <cell r="AC4893">
            <v>0</v>
          </cell>
          <cell r="AD4893">
            <v>0</v>
          </cell>
        </row>
        <row r="4894">
          <cell r="B4894" t="str">
            <v>CITY OF SHELTON-UNREGULATEDCOMMERCIAL RECYCLE96CRCONGM1</v>
          </cell>
          <cell r="J4894" t="str">
            <v>96CRCONGM1</v>
          </cell>
          <cell r="K4894" t="str">
            <v>96 COMMINGLE NG-MNTHLY</v>
          </cell>
          <cell r="S4894">
            <v>0</v>
          </cell>
          <cell r="T4894">
            <v>0</v>
          </cell>
          <cell r="U4894">
            <v>0</v>
          </cell>
          <cell r="V4894">
            <v>0</v>
          </cell>
          <cell r="W4894">
            <v>0</v>
          </cell>
          <cell r="X4894">
            <v>0</v>
          </cell>
          <cell r="Y4894">
            <v>0</v>
          </cell>
          <cell r="Z4894">
            <v>0</v>
          </cell>
          <cell r="AA4894">
            <v>232.59</v>
          </cell>
          <cell r="AB4894">
            <v>0</v>
          </cell>
          <cell r="AC4894">
            <v>0</v>
          </cell>
          <cell r="AD4894">
            <v>0</v>
          </cell>
        </row>
        <row r="4895">
          <cell r="B4895" t="str">
            <v>CITY OF SHELTON-UNREGULATEDCOMMERCIAL RECYCLE96CRCONGW1</v>
          </cell>
          <cell r="J4895" t="str">
            <v>96CRCONGW1</v>
          </cell>
          <cell r="K4895" t="str">
            <v>96 COMMINGLE NG-WEEKLY</v>
          </cell>
          <cell r="S4895">
            <v>0</v>
          </cell>
          <cell r="T4895">
            <v>0</v>
          </cell>
          <cell r="U4895">
            <v>0</v>
          </cell>
          <cell r="V4895">
            <v>0</v>
          </cell>
          <cell r="W4895">
            <v>0</v>
          </cell>
          <cell r="X4895">
            <v>0</v>
          </cell>
          <cell r="Y4895">
            <v>0</v>
          </cell>
          <cell r="Z4895">
            <v>0</v>
          </cell>
          <cell r="AA4895">
            <v>1580.88</v>
          </cell>
          <cell r="AB4895">
            <v>0</v>
          </cell>
          <cell r="AC4895">
            <v>0</v>
          </cell>
          <cell r="AD4895">
            <v>0</v>
          </cell>
        </row>
        <row r="4896">
          <cell r="B4896" t="str">
            <v xml:space="preserve">CITY OF SHELTON-UNREGULATEDCOMMERCIAL RECYCLER2YDOCCE </v>
          </cell>
          <cell r="J4896" t="str">
            <v xml:space="preserve">R2YDOCCE </v>
          </cell>
          <cell r="K4896" t="str">
            <v>2YD OCC-EOW</v>
          </cell>
          <cell r="S4896">
            <v>0</v>
          </cell>
          <cell r="T4896">
            <v>0</v>
          </cell>
          <cell r="U4896">
            <v>0</v>
          </cell>
          <cell r="V4896">
            <v>0</v>
          </cell>
          <cell r="W4896">
            <v>0</v>
          </cell>
          <cell r="X4896">
            <v>0</v>
          </cell>
          <cell r="Y4896">
            <v>0</v>
          </cell>
          <cell r="Z4896">
            <v>0</v>
          </cell>
          <cell r="AA4896">
            <v>1502.08</v>
          </cell>
          <cell r="AB4896">
            <v>0</v>
          </cell>
          <cell r="AC4896">
            <v>0</v>
          </cell>
          <cell r="AD4896">
            <v>0</v>
          </cell>
        </row>
        <row r="4897">
          <cell r="B4897" t="str">
            <v>CITY OF SHELTON-UNREGULATEDCOMMERCIAL RECYCLER2YDOCCEX</v>
          </cell>
          <cell r="J4897" t="str">
            <v>R2YDOCCEX</v>
          </cell>
          <cell r="K4897" t="str">
            <v>2YD OCC-EXTRA CONTAINER</v>
          </cell>
          <cell r="S4897">
            <v>0</v>
          </cell>
          <cell r="T4897">
            <v>0</v>
          </cell>
          <cell r="U4897">
            <v>0</v>
          </cell>
          <cell r="V4897">
            <v>0</v>
          </cell>
          <cell r="W4897">
            <v>0</v>
          </cell>
          <cell r="X4897">
            <v>0</v>
          </cell>
          <cell r="Y4897">
            <v>0</v>
          </cell>
          <cell r="Z4897">
            <v>0</v>
          </cell>
          <cell r="AA4897">
            <v>296.10000000000002</v>
          </cell>
          <cell r="AB4897">
            <v>0</v>
          </cell>
          <cell r="AC4897">
            <v>0</v>
          </cell>
          <cell r="AD4897">
            <v>0</v>
          </cell>
        </row>
        <row r="4898">
          <cell r="B4898" t="str">
            <v>CITY OF SHELTON-UNREGULATEDCOMMERCIAL RECYCLER2YDOCCM</v>
          </cell>
          <cell r="J4898" t="str">
            <v>R2YDOCCM</v>
          </cell>
          <cell r="K4898" t="str">
            <v>2YD OCC-MNTHLY</v>
          </cell>
          <cell r="S4898">
            <v>0</v>
          </cell>
          <cell r="T4898">
            <v>0</v>
          </cell>
          <cell r="U4898">
            <v>0</v>
          </cell>
          <cell r="V4898">
            <v>0</v>
          </cell>
          <cell r="W4898">
            <v>0</v>
          </cell>
          <cell r="X4898">
            <v>0</v>
          </cell>
          <cell r="Y4898">
            <v>0</v>
          </cell>
          <cell r="Z4898">
            <v>0</v>
          </cell>
          <cell r="AA4898">
            <v>541.20000000000005</v>
          </cell>
          <cell r="AB4898">
            <v>0</v>
          </cell>
          <cell r="AC4898">
            <v>0</v>
          </cell>
          <cell r="AD4898">
            <v>0</v>
          </cell>
        </row>
        <row r="4899">
          <cell r="B4899" t="str">
            <v>CITY OF SHELTON-UNREGULATEDCOMMERCIAL RECYCLER2YDOCCW</v>
          </cell>
          <cell r="J4899" t="str">
            <v>R2YDOCCW</v>
          </cell>
          <cell r="K4899" t="str">
            <v>2YD OCC-WEEKLY</v>
          </cell>
          <cell r="S4899">
            <v>0</v>
          </cell>
          <cell r="T4899">
            <v>0</v>
          </cell>
          <cell r="U4899">
            <v>0</v>
          </cell>
          <cell r="V4899">
            <v>0</v>
          </cell>
          <cell r="W4899">
            <v>0</v>
          </cell>
          <cell r="X4899">
            <v>0</v>
          </cell>
          <cell r="Y4899">
            <v>0</v>
          </cell>
          <cell r="Z4899">
            <v>0</v>
          </cell>
          <cell r="AA4899">
            <v>5340.21</v>
          </cell>
          <cell r="AB4899">
            <v>0</v>
          </cell>
          <cell r="AC4899">
            <v>0</v>
          </cell>
          <cell r="AD4899">
            <v>0</v>
          </cell>
        </row>
        <row r="4900">
          <cell r="B4900" t="str">
            <v>CITY OF SHELTON-UNREGULATEDCOMMERCIAL RECYCLERECYLOCK</v>
          </cell>
          <cell r="J4900" t="str">
            <v>RECYLOCK</v>
          </cell>
          <cell r="K4900" t="str">
            <v>LOCK/UNLOCK RECYCLING</v>
          </cell>
          <cell r="S4900">
            <v>0</v>
          </cell>
          <cell r="T4900">
            <v>0</v>
          </cell>
          <cell r="U4900">
            <v>0</v>
          </cell>
          <cell r="V4900">
            <v>0</v>
          </cell>
          <cell r="W4900">
            <v>0</v>
          </cell>
          <cell r="X4900">
            <v>0</v>
          </cell>
          <cell r="Y4900">
            <v>0</v>
          </cell>
          <cell r="Z4900">
            <v>0</v>
          </cell>
          <cell r="AA4900">
            <v>30.36</v>
          </cell>
          <cell r="AB4900">
            <v>0</v>
          </cell>
          <cell r="AC4900">
            <v>0</v>
          </cell>
          <cell r="AD4900">
            <v>0</v>
          </cell>
        </row>
        <row r="4901">
          <cell r="B4901" t="str">
            <v>CITY OF SHELTON-UNREGULATEDCOMMERCIAL RECYCLEWLKNRECY</v>
          </cell>
          <cell r="J4901" t="str">
            <v>WLKNRECY</v>
          </cell>
          <cell r="K4901" t="str">
            <v>WALK IN RECYCLE</v>
          </cell>
          <cell r="S4901">
            <v>0</v>
          </cell>
          <cell r="T4901">
            <v>0</v>
          </cell>
          <cell r="U4901">
            <v>0</v>
          </cell>
          <cell r="V4901">
            <v>0</v>
          </cell>
          <cell r="W4901">
            <v>0</v>
          </cell>
          <cell r="X4901">
            <v>0</v>
          </cell>
          <cell r="Y4901">
            <v>0</v>
          </cell>
          <cell r="Z4901">
            <v>0</v>
          </cell>
          <cell r="AA4901">
            <v>5.32</v>
          </cell>
          <cell r="AB4901">
            <v>0</v>
          </cell>
          <cell r="AC4901">
            <v>0</v>
          </cell>
          <cell r="AD4901">
            <v>0</v>
          </cell>
        </row>
        <row r="4902">
          <cell r="B4902" t="str">
            <v>CITY OF SHELTON-UNREGULATEDCOMMERCIAL RECYCLEDEL-REC</v>
          </cell>
          <cell r="J4902" t="str">
            <v>DEL-REC</v>
          </cell>
          <cell r="K4902" t="str">
            <v>DELIVER RECYCLE BIN</v>
          </cell>
          <cell r="S4902">
            <v>0</v>
          </cell>
          <cell r="T4902">
            <v>0</v>
          </cell>
          <cell r="U4902">
            <v>0</v>
          </cell>
          <cell r="V4902">
            <v>0</v>
          </cell>
          <cell r="W4902">
            <v>0</v>
          </cell>
          <cell r="X4902">
            <v>0</v>
          </cell>
          <cell r="Y4902">
            <v>0</v>
          </cell>
          <cell r="Z4902">
            <v>0</v>
          </cell>
          <cell r="AA4902">
            <v>10</v>
          </cell>
          <cell r="AB4902">
            <v>0</v>
          </cell>
          <cell r="AC4902">
            <v>0</v>
          </cell>
          <cell r="AD4902">
            <v>0</v>
          </cell>
        </row>
        <row r="4903">
          <cell r="B4903" t="str">
            <v>CITY OF SHELTON-UNREGULATEDCOMMERCIAL RECYCLER2YDOCCOC</v>
          </cell>
          <cell r="J4903" t="str">
            <v>R2YDOCCOC</v>
          </cell>
          <cell r="K4903" t="str">
            <v>2YD OCC-ON CALL</v>
          </cell>
          <cell r="S4903">
            <v>0</v>
          </cell>
          <cell r="T4903">
            <v>0</v>
          </cell>
          <cell r="U4903">
            <v>0</v>
          </cell>
          <cell r="V4903">
            <v>0</v>
          </cell>
          <cell r="W4903">
            <v>0</v>
          </cell>
          <cell r="X4903">
            <v>0</v>
          </cell>
          <cell r="Y4903">
            <v>0</v>
          </cell>
          <cell r="Z4903">
            <v>0</v>
          </cell>
          <cell r="AA4903">
            <v>144.32</v>
          </cell>
          <cell r="AB4903">
            <v>0</v>
          </cell>
          <cell r="AC4903">
            <v>0</v>
          </cell>
          <cell r="AD4903">
            <v>0</v>
          </cell>
        </row>
        <row r="4904">
          <cell r="B4904" t="str">
            <v>CITY OF SHELTON-UNREGULATEDCOMMERCIAL RECYCLERECYLOCK</v>
          </cell>
          <cell r="J4904" t="str">
            <v>RECYLOCK</v>
          </cell>
          <cell r="K4904" t="str">
            <v>LOCK/UNLOCK RECYCLING</v>
          </cell>
          <cell r="S4904">
            <v>0</v>
          </cell>
          <cell r="T4904">
            <v>0</v>
          </cell>
          <cell r="U4904">
            <v>0</v>
          </cell>
          <cell r="V4904">
            <v>0</v>
          </cell>
          <cell r="W4904">
            <v>0</v>
          </cell>
          <cell r="X4904">
            <v>0</v>
          </cell>
          <cell r="Y4904">
            <v>0</v>
          </cell>
          <cell r="Z4904">
            <v>0</v>
          </cell>
          <cell r="AA4904">
            <v>35.42</v>
          </cell>
          <cell r="AB4904">
            <v>0</v>
          </cell>
          <cell r="AC4904">
            <v>0</v>
          </cell>
          <cell r="AD4904">
            <v>0</v>
          </cell>
        </row>
        <row r="4905">
          <cell r="B4905" t="str">
            <v>CITY OF SHELTON-UNREGULATEDCOMMERCIAL RECYCLEROLLOUTOCC</v>
          </cell>
          <cell r="J4905" t="str">
            <v>ROLLOUTOCC</v>
          </cell>
          <cell r="K4905" t="str">
            <v>ROLL OUT FEE - RECYCLE</v>
          </cell>
          <cell r="S4905">
            <v>0</v>
          </cell>
          <cell r="T4905">
            <v>0</v>
          </cell>
          <cell r="U4905">
            <v>0</v>
          </cell>
          <cell r="V4905">
            <v>0</v>
          </cell>
          <cell r="W4905">
            <v>0</v>
          </cell>
          <cell r="X4905">
            <v>0</v>
          </cell>
          <cell r="Y4905">
            <v>0</v>
          </cell>
          <cell r="Z4905">
            <v>0</v>
          </cell>
          <cell r="AA4905">
            <v>176.4</v>
          </cell>
          <cell r="AB4905">
            <v>0</v>
          </cell>
          <cell r="AC4905">
            <v>0</v>
          </cell>
          <cell r="AD4905">
            <v>0</v>
          </cell>
        </row>
        <row r="4906">
          <cell r="B4906" t="str">
            <v>CITY OF SHELTON-UNREGULATEDCOMMERCIAL RECYCLEWLKNRECY</v>
          </cell>
          <cell r="J4906" t="str">
            <v>WLKNRECY</v>
          </cell>
          <cell r="K4906" t="str">
            <v>WALK IN RECYCLE</v>
          </cell>
          <cell r="S4906">
            <v>0</v>
          </cell>
          <cell r="T4906">
            <v>0</v>
          </cell>
          <cell r="U4906">
            <v>0</v>
          </cell>
          <cell r="V4906">
            <v>0</v>
          </cell>
          <cell r="W4906">
            <v>0</v>
          </cell>
          <cell r="X4906">
            <v>0</v>
          </cell>
          <cell r="Y4906">
            <v>0</v>
          </cell>
          <cell r="Z4906">
            <v>0</v>
          </cell>
          <cell r="AA4906">
            <v>125.02</v>
          </cell>
          <cell r="AB4906">
            <v>0</v>
          </cell>
          <cell r="AC4906">
            <v>0</v>
          </cell>
          <cell r="AD4906">
            <v>0</v>
          </cell>
        </row>
        <row r="4907">
          <cell r="B4907" t="str">
            <v>CITY OF SHELTON-UNREGULATEDPAYMENTSCC-KOL</v>
          </cell>
          <cell r="J4907" t="str">
            <v>CC-KOL</v>
          </cell>
          <cell r="K4907" t="str">
            <v>ONLINE PAYMENT-CC</v>
          </cell>
          <cell r="S4907">
            <v>0</v>
          </cell>
          <cell r="T4907">
            <v>0</v>
          </cell>
          <cell r="U4907">
            <v>0</v>
          </cell>
          <cell r="V4907">
            <v>0</v>
          </cell>
          <cell r="W4907">
            <v>0</v>
          </cell>
          <cell r="X4907">
            <v>0</v>
          </cell>
          <cell r="Y4907">
            <v>0</v>
          </cell>
          <cell r="Z4907">
            <v>0</v>
          </cell>
          <cell r="AA4907">
            <v>-1780.2</v>
          </cell>
          <cell r="AB4907">
            <v>0</v>
          </cell>
          <cell r="AC4907">
            <v>0</v>
          </cell>
          <cell r="AD4907">
            <v>0</v>
          </cell>
        </row>
        <row r="4908">
          <cell r="B4908" t="str">
            <v>CITY OF SHELTON-UNREGULATEDPAYMENTSCCREF-KOL</v>
          </cell>
          <cell r="J4908" t="str">
            <v>CCREF-KOL</v>
          </cell>
          <cell r="K4908" t="str">
            <v>CREDIT CARD REFUND</v>
          </cell>
          <cell r="S4908">
            <v>0</v>
          </cell>
          <cell r="T4908">
            <v>0</v>
          </cell>
          <cell r="U4908">
            <v>0</v>
          </cell>
          <cell r="V4908">
            <v>0</v>
          </cell>
          <cell r="W4908">
            <v>0</v>
          </cell>
          <cell r="X4908">
            <v>0</v>
          </cell>
          <cell r="Y4908">
            <v>0</v>
          </cell>
          <cell r="Z4908">
            <v>0</v>
          </cell>
          <cell r="AA4908">
            <v>498.16</v>
          </cell>
          <cell r="AB4908">
            <v>0</v>
          </cell>
          <cell r="AC4908">
            <v>0</v>
          </cell>
          <cell r="AD4908">
            <v>0</v>
          </cell>
        </row>
        <row r="4909">
          <cell r="B4909" t="str">
            <v>CITY OF SHELTON-UNREGULATEDPAYMENTSPAY</v>
          </cell>
          <cell r="J4909" t="str">
            <v>PAY</v>
          </cell>
          <cell r="K4909" t="str">
            <v>PAYMENT-THANK YOU!</v>
          </cell>
          <cell r="S4909">
            <v>0</v>
          </cell>
          <cell r="T4909">
            <v>0</v>
          </cell>
          <cell r="U4909">
            <v>0</v>
          </cell>
          <cell r="V4909">
            <v>0</v>
          </cell>
          <cell r="W4909">
            <v>0</v>
          </cell>
          <cell r="X4909">
            <v>0</v>
          </cell>
          <cell r="Y4909">
            <v>0</v>
          </cell>
          <cell r="Z4909">
            <v>0</v>
          </cell>
          <cell r="AA4909">
            <v>-6086.97</v>
          </cell>
          <cell r="AB4909">
            <v>0</v>
          </cell>
          <cell r="AC4909">
            <v>0</v>
          </cell>
          <cell r="AD4909">
            <v>0</v>
          </cell>
        </row>
        <row r="4910">
          <cell r="B4910" t="str">
            <v>CITY OF SHELTON-UNREGULATEDPAYMENTSPAY EFT</v>
          </cell>
          <cell r="J4910" t="str">
            <v>PAY EFT</v>
          </cell>
          <cell r="K4910" t="str">
            <v>ELECTRONIC PAYMENT</v>
          </cell>
          <cell r="S4910">
            <v>0</v>
          </cell>
          <cell r="T4910">
            <v>0</v>
          </cell>
          <cell r="U4910">
            <v>0</v>
          </cell>
          <cell r="V4910">
            <v>0</v>
          </cell>
          <cell r="W4910">
            <v>0</v>
          </cell>
          <cell r="X4910">
            <v>0</v>
          </cell>
          <cell r="Y4910">
            <v>0</v>
          </cell>
          <cell r="Z4910">
            <v>0</v>
          </cell>
          <cell r="AA4910">
            <v>-152.13</v>
          </cell>
          <cell r="AB4910">
            <v>0</v>
          </cell>
          <cell r="AC4910">
            <v>0</v>
          </cell>
          <cell r="AD4910">
            <v>0</v>
          </cell>
        </row>
        <row r="4911">
          <cell r="B4911" t="str">
            <v>CITY OF SHELTON-UNREGULATEDPAYMENTSPAY ICT</v>
          </cell>
          <cell r="J4911" t="str">
            <v>PAY ICT</v>
          </cell>
          <cell r="K4911" t="str">
            <v>I/C PAYMENT THANK YOU!</v>
          </cell>
          <cell r="S4911">
            <v>0</v>
          </cell>
          <cell r="T4911">
            <v>0</v>
          </cell>
          <cell r="U4911">
            <v>0</v>
          </cell>
          <cell r="V4911">
            <v>0</v>
          </cell>
          <cell r="W4911">
            <v>0</v>
          </cell>
          <cell r="X4911">
            <v>0</v>
          </cell>
          <cell r="Y4911">
            <v>0</v>
          </cell>
          <cell r="Z4911">
            <v>0</v>
          </cell>
          <cell r="AA4911">
            <v>-174.73</v>
          </cell>
          <cell r="AB4911">
            <v>0</v>
          </cell>
          <cell r="AC4911">
            <v>0</v>
          </cell>
          <cell r="AD4911">
            <v>0</v>
          </cell>
        </row>
        <row r="4912">
          <cell r="B4912" t="str">
            <v>CITY OF SHELTON-UNREGULATEDPAYMENTSPAY-CFREE</v>
          </cell>
          <cell r="J4912" t="str">
            <v>PAY-CFREE</v>
          </cell>
          <cell r="K4912" t="str">
            <v>PAYMENT-THANK YOU</v>
          </cell>
          <cell r="S4912">
            <v>0</v>
          </cell>
          <cell r="T4912">
            <v>0</v>
          </cell>
          <cell r="U4912">
            <v>0</v>
          </cell>
          <cell r="V4912">
            <v>0</v>
          </cell>
          <cell r="W4912">
            <v>0</v>
          </cell>
          <cell r="X4912">
            <v>0</v>
          </cell>
          <cell r="Y4912">
            <v>0</v>
          </cell>
          <cell r="Z4912">
            <v>0</v>
          </cell>
          <cell r="AA4912">
            <v>-75.17</v>
          </cell>
          <cell r="AB4912">
            <v>0</v>
          </cell>
          <cell r="AC4912">
            <v>0</v>
          </cell>
          <cell r="AD4912">
            <v>0</v>
          </cell>
        </row>
        <row r="4913">
          <cell r="B4913" t="str">
            <v>CITY OF SHELTON-UNREGULATEDPAYMENTSPAY-KOL</v>
          </cell>
          <cell r="J4913" t="str">
            <v>PAY-KOL</v>
          </cell>
          <cell r="K4913" t="str">
            <v>PAYMENT-THANK YOU - OL</v>
          </cell>
          <cell r="S4913">
            <v>0</v>
          </cell>
          <cell r="T4913">
            <v>0</v>
          </cell>
          <cell r="U4913">
            <v>0</v>
          </cell>
          <cell r="V4913">
            <v>0</v>
          </cell>
          <cell r="W4913">
            <v>0</v>
          </cell>
          <cell r="X4913">
            <v>0</v>
          </cell>
          <cell r="Y4913">
            <v>0</v>
          </cell>
          <cell r="Z4913">
            <v>0</v>
          </cell>
          <cell r="AA4913">
            <v>-757.52</v>
          </cell>
          <cell r="AB4913">
            <v>0</v>
          </cell>
          <cell r="AC4913">
            <v>0</v>
          </cell>
          <cell r="AD4913">
            <v>0</v>
          </cell>
        </row>
        <row r="4914">
          <cell r="B4914" t="str">
            <v>CITY OF SHELTON-UNREGULATEDPAYMENTSPAY-NATL</v>
          </cell>
          <cell r="J4914" t="str">
            <v>PAY-NATL</v>
          </cell>
          <cell r="K4914" t="str">
            <v>PAYMENT THANK YOU</v>
          </cell>
          <cell r="S4914">
            <v>0</v>
          </cell>
          <cell r="T4914">
            <v>0</v>
          </cell>
          <cell r="U4914">
            <v>0</v>
          </cell>
          <cell r="V4914">
            <v>0</v>
          </cell>
          <cell r="W4914">
            <v>0</v>
          </cell>
          <cell r="X4914">
            <v>0</v>
          </cell>
          <cell r="Y4914">
            <v>0</v>
          </cell>
          <cell r="Z4914">
            <v>0</v>
          </cell>
          <cell r="AA4914">
            <v>-140.02000000000001</v>
          </cell>
          <cell r="AB4914">
            <v>0</v>
          </cell>
          <cell r="AC4914">
            <v>0</v>
          </cell>
          <cell r="AD4914">
            <v>0</v>
          </cell>
        </row>
        <row r="4915">
          <cell r="B4915" t="str">
            <v>CITY OF SHELTON-UNREGULATEDPAYMENTSPAY-OAK</v>
          </cell>
          <cell r="J4915" t="str">
            <v>PAY-OAK</v>
          </cell>
          <cell r="K4915" t="str">
            <v>OAKLEAF PAYMENT</v>
          </cell>
          <cell r="S4915">
            <v>0</v>
          </cell>
          <cell r="T4915">
            <v>0</v>
          </cell>
          <cell r="U4915">
            <v>0</v>
          </cell>
          <cell r="V4915">
            <v>0</v>
          </cell>
          <cell r="W4915">
            <v>0</v>
          </cell>
          <cell r="X4915">
            <v>0</v>
          </cell>
          <cell r="Y4915">
            <v>0</v>
          </cell>
          <cell r="Z4915">
            <v>0</v>
          </cell>
          <cell r="AA4915">
            <v>-56.29</v>
          </cell>
          <cell r="AB4915">
            <v>0</v>
          </cell>
          <cell r="AC4915">
            <v>0</v>
          </cell>
          <cell r="AD4915">
            <v>0</v>
          </cell>
        </row>
        <row r="4916">
          <cell r="B4916" t="str">
            <v>CITY OF SHELTON-UNREGULATEDPAYMENTSPAY-RPPS</v>
          </cell>
          <cell r="J4916" t="str">
            <v>PAY-RPPS</v>
          </cell>
          <cell r="K4916" t="str">
            <v>RPSS PAYMENT</v>
          </cell>
          <cell r="S4916">
            <v>0</v>
          </cell>
          <cell r="T4916">
            <v>0</v>
          </cell>
          <cell r="U4916">
            <v>0</v>
          </cell>
          <cell r="V4916">
            <v>0</v>
          </cell>
          <cell r="W4916">
            <v>0</v>
          </cell>
          <cell r="X4916">
            <v>0</v>
          </cell>
          <cell r="Y4916">
            <v>0</v>
          </cell>
          <cell r="Z4916">
            <v>0</v>
          </cell>
          <cell r="AA4916">
            <v>-100</v>
          </cell>
          <cell r="AB4916">
            <v>0</v>
          </cell>
          <cell r="AC4916">
            <v>0</v>
          </cell>
          <cell r="AD4916">
            <v>0</v>
          </cell>
        </row>
        <row r="4917">
          <cell r="B4917" t="str">
            <v>CITY OF SHELTON-UNREGULATEDPAYMENTSPAYL</v>
          </cell>
          <cell r="J4917" t="str">
            <v>PAYL</v>
          </cell>
          <cell r="K4917" t="str">
            <v>PAYMENT-THANK YOU!</v>
          </cell>
          <cell r="S4917">
            <v>0</v>
          </cell>
          <cell r="T4917">
            <v>0</v>
          </cell>
          <cell r="U4917">
            <v>0</v>
          </cell>
          <cell r="V4917">
            <v>0</v>
          </cell>
          <cell r="W4917">
            <v>0</v>
          </cell>
          <cell r="X4917">
            <v>0</v>
          </cell>
          <cell r="Y4917">
            <v>0</v>
          </cell>
          <cell r="Z4917">
            <v>0</v>
          </cell>
          <cell r="AA4917">
            <v>-399.15</v>
          </cell>
          <cell r="AB4917">
            <v>0</v>
          </cell>
          <cell r="AC4917">
            <v>0</v>
          </cell>
          <cell r="AD4917">
            <v>0</v>
          </cell>
        </row>
        <row r="4918">
          <cell r="B4918" t="str">
            <v>CITY OF SHELTON-UNREGULATEDPAYMENTSPAYMET</v>
          </cell>
          <cell r="J4918" t="str">
            <v>PAYMET</v>
          </cell>
          <cell r="K4918" t="str">
            <v>METAVANTE ONLINE PAYMENT</v>
          </cell>
          <cell r="S4918">
            <v>0</v>
          </cell>
          <cell r="T4918">
            <v>0</v>
          </cell>
          <cell r="U4918">
            <v>0</v>
          </cell>
          <cell r="V4918">
            <v>0</v>
          </cell>
          <cell r="W4918">
            <v>0</v>
          </cell>
          <cell r="X4918">
            <v>0</v>
          </cell>
          <cell r="Y4918">
            <v>0</v>
          </cell>
          <cell r="Z4918">
            <v>0</v>
          </cell>
          <cell r="AA4918">
            <v>-405.38</v>
          </cell>
          <cell r="AB4918">
            <v>0</v>
          </cell>
          <cell r="AC4918">
            <v>0</v>
          </cell>
          <cell r="AD4918">
            <v>0</v>
          </cell>
        </row>
        <row r="4919">
          <cell r="B4919" t="str">
            <v>CITY OF SHELTON-UNREGULATEDPAYMENTSPAYUSBL</v>
          </cell>
          <cell r="J4919" t="str">
            <v>PAYUSBL</v>
          </cell>
          <cell r="K4919" t="str">
            <v>PAYMENT THANK YOU</v>
          </cell>
          <cell r="S4919">
            <v>0</v>
          </cell>
          <cell r="T4919">
            <v>0</v>
          </cell>
          <cell r="U4919">
            <v>0</v>
          </cell>
          <cell r="V4919">
            <v>0</v>
          </cell>
          <cell r="W4919">
            <v>0</v>
          </cell>
          <cell r="X4919">
            <v>0</v>
          </cell>
          <cell r="Y4919">
            <v>0</v>
          </cell>
          <cell r="Z4919">
            <v>0</v>
          </cell>
          <cell r="AA4919">
            <v>-4526.1400000000003</v>
          </cell>
          <cell r="AB4919">
            <v>0</v>
          </cell>
          <cell r="AC4919">
            <v>0</v>
          </cell>
          <cell r="AD4919">
            <v>0</v>
          </cell>
        </row>
        <row r="4920">
          <cell r="B4920" t="str">
            <v>CITY OF SHELTON-UNREGULATEDROLLOFFDISPORGANIC</v>
          </cell>
          <cell r="J4920" t="str">
            <v>DISPORGANIC</v>
          </cell>
          <cell r="K4920" t="str">
            <v xml:space="preserve">DISPOSAL ORGANIC </v>
          </cell>
          <cell r="S4920">
            <v>0</v>
          </cell>
          <cell r="T4920">
            <v>0</v>
          </cell>
          <cell r="U4920">
            <v>0</v>
          </cell>
          <cell r="V4920">
            <v>0</v>
          </cell>
          <cell r="W4920">
            <v>0</v>
          </cell>
          <cell r="X4920">
            <v>0</v>
          </cell>
          <cell r="Y4920">
            <v>0</v>
          </cell>
          <cell r="Z4920">
            <v>0</v>
          </cell>
          <cell r="AA4920">
            <v>319.45</v>
          </cell>
          <cell r="AB4920">
            <v>0</v>
          </cell>
          <cell r="AC4920">
            <v>0</v>
          </cell>
          <cell r="AD4920">
            <v>0</v>
          </cell>
        </row>
        <row r="4921">
          <cell r="B4921" t="str">
            <v>CITY OF SHELTON-UNREGULATEDROLLOFFRECYHAUL</v>
          </cell>
          <cell r="J4921" t="str">
            <v>RECYHAUL</v>
          </cell>
          <cell r="K4921" t="str">
            <v>ROLL OFF RECYCLE HAUL</v>
          </cell>
          <cell r="S4921">
            <v>0</v>
          </cell>
          <cell r="T4921">
            <v>0</v>
          </cell>
          <cell r="U4921">
            <v>0</v>
          </cell>
          <cell r="V4921">
            <v>0</v>
          </cell>
          <cell r="W4921">
            <v>0</v>
          </cell>
          <cell r="X4921">
            <v>0</v>
          </cell>
          <cell r="Y4921">
            <v>0</v>
          </cell>
          <cell r="Z4921">
            <v>0</v>
          </cell>
          <cell r="AA4921">
            <v>779.84</v>
          </cell>
          <cell r="AB4921">
            <v>0</v>
          </cell>
          <cell r="AC4921">
            <v>0</v>
          </cell>
          <cell r="AD4921">
            <v>0</v>
          </cell>
        </row>
        <row r="4922">
          <cell r="B4922" t="str">
            <v>CITY OF SHELTON-UNREGULATEDROLLOFFROMILERECY</v>
          </cell>
          <cell r="J4922" t="str">
            <v>ROMILERECY</v>
          </cell>
          <cell r="K4922" t="str">
            <v>ROLL OFF MILEAGE RECYCLE</v>
          </cell>
          <cell r="S4922">
            <v>0</v>
          </cell>
          <cell r="T4922">
            <v>0</v>
          </cell>
          <cell r="U4922">
            <v>0</v>
          </cell>
          <cell r="V4922">
            <v>0</v>
          </cell>
          <cell r="W4922">
            <v>0</v>
          </cell>
          <cell r="X4922">
            <v>0</v>
          </cell>
          <cell r="Y4922">
            <v>0</v>
          </cell>
          <cell r="Z4922">
            <v>0</v>
          </cell>
          <cell r="AA4922">
            <v>699.84</v>
          </cell>
          <cell r="AB4922">
            <v>0</v>
          </cell>
          <cell r="AC4922">
            <v>0</v>
          </cell>
          <cell r="AD4922">
            <v>0</v>
          </cell>
        </row>
        <row r="4923">
          <cell r="B4923" t="str">
            <v>CITY OF SHELTON-UNREGULATEDSURCFUEL-RECY MASON</v>
          </cell>
          <cell r="J4923" t="str">
            <v>FUEL-RECY MASON</v>
          </cell>
          <cell r="K4923" t="str">
            <v>FUEL &amp; MATERIAL SURCHARGE</v>
          </cell>
          <cell r="S4923">
            <v>0</v>
          </cell>
          <cell r="T4923">
            <v>0</v>
          </cell>
          <cell r="U4923">
            <v>0</v>
          </cell>
          <cell r="V4923">
            <v>0</v>
          </cell>
          <cell r="W4923">
            <v>0</v>
          </cell>
          <cell r="X4923">
            <v>0</v>
          </cell>
          <cell r="Y4923">
            <v>0</v>
          </cell>
          <cell r="Z4923">
            <v>0</v>
          </cell>
          <cell r="AA4923">
            <v>0</v>
          </cell>
          <cell r="AB4923">
            <v>0</v>
          </cell>
          <cell r="AC4923">
            <v>0</v>
          </cell>
          <cell r="AD4923">
            <v>0</v>
          </cell>
        </row>
        <row r="4924">
          <cell r="B4924" t="str">
            <v>CITY OF SHELTON-UNREGULATEDSURCFUEL-RECY MASON</v>
          </cell>
          <cell r="J4924" t="str">
            <v>FUEL-RECY MASON</v>
          </cell>
          <cell r="K4924" t="str">
            <v>FUEL &amp; MATERIAL SURCHARGE</v>
          </cell>
          <cell r="S4924">
            <v>0</v>
          </cell>
          <cell r="T4924">
            <v>0</v>
          </cell>
          <cell r="U4924">
            <v>0</v>
          </cell>
          <cell r="V4924">
            <v>0</v>
          </cell>
          <cell r="W4924">
            <v>0</v>
          </cell>
          <cell r="X4924">
            <v>0</v>
          </cell>
          <cell r="Y4924">
            <v>0</v>
          </cell>
          <cell r="Z4924">
            <v>0</v>
          </cell>
          <cell r="AA4924">
            <v>0</v>
          </cell>
          <cell r="AB4924">
            <v>0</v>
          </cell>
          <cell r="AC4924">
            <v>0</v>
          </cell>
          <cell r="AD4924">
            <v>0</v>
          </cell>
        </row>
        <row r="4925">
          <cell r="B4925" t="str">
            <v>CITY OF SHELTON-UNREGULATEDSURCFUEL-RO MASON</v>
          </cell>
          <cell r="J4925" t="str">
            <v>FUEL-RO MASON</v>
          </cell>
          <cell r="K4925" t="str">
            <v>FUEL &amp; MATERIAL SURCHARGE</v>
          </cell>
          <cell r="S4925">
            <v>0</v>
          </cell>
          <cell r="T4925">
            <v>0</v>
          </cell>
          <cell r="U4925">
            <v>0</v>
          </cell>
          <cell r="V4925">
            <v>0</v>
          </cell>
          <cell r="W4925">
            <v>0</v>
          </cell>
          <cell r="X4925">
            <v>0</v>
          </cell>
          <cell r="Y4925">
            <v>0</v>
          </cell>
          <cell r="Z4925">
            <v>0</v>
          </cell>
          <cell r="AA4925">
            <v>0</v>
          </cell>
          <cell r="AB4925">
            <v>0</v>
          </cell>
          <cell r="AC4925">
            <v>0</v>
          </cell>
          <cell r="AD4925">
            <v>0</v>
          </cell>
        </row>
        <row r="4926">
          <cell r="B4926" t="str">
            <v>KITSAP CO -REGULATEDACCOUNTING ADJUSTMENTSFINCHG</v>
          </cell>
          <cell r="J4926" t="str">
            <v>FINCHG</v>
          </cell>
          <cell r="K4926" t="str">
            <v>LATE FEE</v>
          </cell>
          <cell r="S4926">
            <v>0</v>
          </cell>
          <cell r="T4926">
            <v>0</v>
          </cell>
          <cell r="U4926">
            <v>0</v>
          </cell>
          <cell r="V4926">
            <v>0</v>
          </cell>
          <cell r="W4926">
            <v>0</v>
          </cell>
          <cell r="X4926">
            <v>0</v>
          </cell>
          <cell r="Y4926">
            <v>0</v>
          </cell>
          <cell r="Z4926">
            <v>0</v>
          </cell>
          <cell r="AA4926">
            <v>126.21</v>
          </cell>
          <cell r="AB4926">
            <v>0</v>
          </cell>
          <cell r="AC4926">
            <v>0</v>
          </cell>
          <cell r="AD4926">
            <v>0</v>
          </cell>
        </row>
        <row r="4927">
          <cell r="B4927" t="str">
            <v xml:space="preserve">KITSAP CO -REGULATEDACCOUNTING ADJUSTMENTSBD </v>
          </cell>
          <cell r="J4927" t="str">
            <v xml:space="preserve">BD </v>
          </cell>
          <cell r="K4927" t="str">
            <v>W\O BAD DEBT</v>
          </cell>
          <cell r="S4927">
            <v>0</v>
          </cell>
          <cell r="T4927">
            <v>0</v>
          </cell>
          <cell r="U4927">
            <v>0</v>
          </cell>
          <cell r="V4927">
            <v>0</v>
          </cell>
          <cell r="W4927">
            <v>0</v>
          </cell>
          <cell r="X4927">
            <v>0</v>
          </cell>
          <cell r="Y4927">
            <v>0</v>
          </cell>
          <cell r="Z4927">
            <v>0</v>
          </cell>
          <cell r="AA4927">
            <v>-813.45</v>
          </cell>
          <cell r="AB4927">
            <v>0</v>
          </cell>
          <cell r="AC4927">
            <v>0</v>
          </cell>
          <cell r="AD4927">
            <v>0</v>
          </cell>
        </row>
        <row r="4928">
          <cell r="B4928" t="str">
            <v>KITSAP CO -REGULATEDACCOUNTING ADJUSTMENTSFINCHG</v>
          </cell>
          <cell r="J4928" t="str">
            <v>FINCHG</v>
          </cell>
          <cell r="K4928" t="str">
            <v>LATE FEE</v>
          </cell>
          <cell r="S4928">
            <v>0</v>
          </cell>
          <cell r="T4928">
            <v>0</v>
          </cell>
          <cell r="U4928">
            <v>0</v>
          </cell>
          <cell r="V4928">
            <v>0</v>
          </cell>
          <cell r="W4928">
            <v>0</v>
          </cell>
          <cell r="X4928">
            <v>0</v>
          </cell>
          <cell r="Y4928">
            <v>0</v>
          </cell>
          <cell r="Z4928">
            <v>0</v>
          </cell>
          <cell r="AA4928">
            <v>-4</v>
          </cell>
          <cell r="AB4928">
            <v>0</v>
          </cell>
          <cell r="AC4928">
            <v>0</v>
          </cell>
          <cell r="AD4928">
            <v>0</v>
          </cell>
        </row>
        <row r="4929">
          <cell r="B4929" t="str">
            <v>KITSAP CO -REGULATEDACCOUNTING ADJUSTMENTSMM</v>
          </cell>
          <cell r="J4929" t="str">
            <v>MM</v>
          </cell>
          <cell r="K4929" t="str">
            <v>MOVE MONEY</v>
          </cell>
          <cell r="S4929">
            <v>0</v>
          </cell>
          <cell r="T4929">
            <v>0</v>
          </cell>
          <cell r="U4929">
            <v>0</v>
          </cell>
          <cell r="V4929">
            <v>0</v>
          </cell>
          <cell r="W4929">
            <v>0</v>
          </cell>
          <cell r="X4929">
            <v>0</v>
          </cell>
          <cell r="Y4929">
            <v>0</v>
          </cell>
          <cell r="Z4929">
            <v>0</v>
          </cell>
          <cell r="AA4929">
            <v>0</v>
          </cell>
          <cell r="AB4929">
            <v>0</v>
          </cell>
          <cell r="AC4929">
            <v>0</v>
          </cell>
          <cell r="AD4929">
            <v>0</v>
          </cell>
        </row>
        <row r="4930">
          <cell r="B4930" t="str">
            <v>KITSAP CO -REGULATEDACCOUNTING ADJUSTMENTSREFUND</v>
          </cell>
          <cell r="J4930" t="str">
            <v>REFUND</v>
          </cell>
          <cell r="K4930" t="str">
            <v>REFUND</v>
          </cell>
          <cell r="S4930">
            <v>0</v>
          </cell>
          <cell r="T4930">
            <v>0</v>
          </cell>
          <cell r="U4930">
            <v>0</v>
          </cell>
          <cell r="V4930">
            <v>0</v>
          </cell>
          <cell r="W4930">
            <v>0</v>
          </cell>
          <cell r="X4930">
            <v>0</v>
          </cell>
          <cell r="Y4930">
            <v>0</v>
          </cell>
          <cell r="Z4930">
            <v>0</v>
          </cell>
          <cell r="AA4930">
            <v>98.21</v>
          </cell>
          <cell r="AB4930">
            <v>0</v>
          </cell>
          <cell r="AC4930">
            <v>0</v>
          </cell>
          <cell r="AD4930">
            <v>0</v>
          </cell>
        </row>
        <row r="4931">
          <cell r="B4931" t="str">
            <v>KITSAP CO -REGULATEDACCOUNTING ADJUSTMENTSFINCHG</v>
          </cell>
          <cell r="J4931" t="str">
            <v>FINCHG</v>
          </cell>
          <cell r="K4931" t="str">
            <v>LATE FEE</v>
          </cell>
          <cell r="S4931">
            <v>0</v>
          </cell>
          <cell r="T4931">
            <v>0</v>
          </cell>
          <cell r="U4931">
            <v>0</v>
          </cell>
          <cell r="V4931">
            <v>0</v>
          </cell>
          <cell r="W4931">
            <v>0</v>
          </cell>
          <cell r="X4931">
            <v>0</v>
          </cell>
          <cell r="Y4931">
            <v>0</v>
          </cell>
          <cell r="Z4931">
            <v>0</v>
          </cell>
          <cell r="AA4931">
            <v>54.86</v>
          </cell>
          <cell r="AB4931">
            <v>0</v>
          </cell>
          <cell r="AC4931">
            <v>0</v>
          </cell>
          <cell r="AD4931">
            <v>0</v>
          </cell>
        </row>
        <row r="4932">
          <cell r="B4932" t="str">
            <v>KITSAP CO -REGULATEDACCOUNTING ADJUSTMENTSMM</v>
          </cell>
          <cell r="J4932" t="str">
            <v>MM</v>
          </cell>
          <cell r="K4932" t="str">
            <v>MOVE MONEY</v>
          </cell>
          <cell r="S4932">
            <v>0</v>
          </cell>
          <cell r="T4932">
            <v>0</v>
          </cell>
          <cell r="U4932">
            <v>0</v>
          </cell>
          <cell r="V4932">
            <v>0</v>
          </cell>
          <cell r="W4932">
            <v>0</v>
          </cell>
          <cell r="X4932">
            <v>0</v>
          </cell>
          <cell r="Y4932">
            <v>0</v>
          </cell>
          <cell r="Z4932">
            <v>0</v>
          </cell>
          <cell r="AA4932">
            <v>0</v>
          </cell>
          <cell r="AB4932">
            <v>0</v>
          </cell>
          <cell r="AC4932">
            <v>0</v>
          </cell>
          <cell r="AD4932">
            <v>0</v>
          </cell>
        </row>
        <row r="4933">
          <cell r="B4933" t="str">
            <v>KITSAP CO -REGULATEDACCOUNTING ADJUSTMENTSREFUND</v>
          </cell>
          <cell r="J4933" t="str">
            <v>REFUND</v>
          </cell>
          <cell r="K4933" t="str">
            <v>REFUND</v>
          </cell>
          <cell r="S4933">
            <v>0</v>
          </cell>
          <cell r="T4933">
            <v>0</v>
          </cell>
          <cell r="U4933">
            <v>0</v>
          </cell>
          <cell r="V4933">
            <v>0</v>
          </cell>
          <cell r="W4933">
            <v>0</v>
          </cell>
          <cell r="X4933">
            <v>0</v>
          </cell>
          <cell r="Y4933">
            <v>0</v>
          </cell>
          <cell r="Z4933">
            <v>0</v>
          </cell>
          <cell r="AA4933">
            <v>13.41</v>
          </cell>
          <cell r="AB4933">
            <v>0</v>
          </cell>
          <cell r="AC4933">
            <v>0</v>
          </cell>
          <cell r="AD4933">
            <v>0</v>
          </cell>
        </row>
        <row r="4934">
          <cell r="B4934" t="str">
            <v>KITSAP CO -REGULATEDCOMMERCIAL  FRONTLOADWLKNRW2RECY</v>
          </cell>
          <cell r="J4934" t="str">
            <v>WLKNRW2RECY</v>
          </cell>
          <cell r="K4934" t="str">
            <v>WALK IN OVER 25 ADDITIONA</v>
          </cell>
          <cell r="S4934">
            <v>0</v>
          </cell>
          <cell r="T4934">
            <v>0</v>
          </cell>
          <cell r="U4934">
            <v>0</v>
          </cell>
          <cell r="V4934">
            <v>0</v>
          </cell>
          <cell r="W4934">
            <v>0</v>
          </cell>
          <cell r="X4934">
            <v>0</v>
          </cell>
          <cell r="Y4934">
            <v>0</v>
          </cell>
          <cell r="Z4934">
            <v>0</v>
          </cell>
          <cell r="AA4934">
            <v>2.04</v>
          </cell>
          <cell r="AB4934">
            <v>0</v>
          </cell>
          <cell r="AC4934">
            <v>0</v>
          </cell>
          <cell r="AD4934">
            <v>0</v>
          </cell>
        </row>
        <row r="4935">
          <cell r="B4935" t="str">
            <v>KITSAP CO -REGULATEDCOMMERCIAL  FRONTLOADWLKNRE1RECYMA</v>
          </cell>
          <cell r="J4935" t="str">
            <v>WLKNRE1RECYMA</v>
          </cell>
          <cell r="K4935" t="str">
            <v>WALK IN 5-25FT EOW-RECYCL</v>
          </cell>
          <cell r="S4935">
            <v>0</v>
          </cell>
          <cell r="T4935">
            <v>0</v>
          </cell>
          <cell r="U4935">
            <v>0</v>
          </cell>
          <cell r="V4935">
            <v>0</v>
          </cell>
          <cell r="W4935">
            <v>0</v>
          </cell>
          <cell r="X4935">
            <v>0</v>
          </cell>
          <cell r="Y4935">
            <v>0</v>
          </cell>
          <cell r="Z4935">
            <v>0</v>
          </cell>
          <cell r="AA4935">
            <v>1.26</v>
          </cell>
          <cell r="AB4935">
            <v>0</v>
          </cell>
          <cell r="AC4935">
            <v>0</v>
          </cell>
          <cell r="AD4935">
            <v>0</v>
          </cell>
        </row>
        <row r="4936">
          <cell r="B4936" t="str">
            <v>KITSAP CO -REGULATEDCOMMERCIAL  FRONTLOADWLKNRW2RECYMA</v>
          </cell>
          <cell r="J4936" t="str">
            <v>WLKNRW2RECYMA</v>
          </cell>
          <cell r="K4936" t="str">
            <v>WALK IN OVER 25 ADDITIONA</v>
          </cell>
          <cell r="S4936">
            <v>0</v>
          </cell>
          <cell r="T4936">
            <v>0</v>
          </cell>
          <cell r="U4936">
            <v>0</v>
          </cell>
          <cell r="V4936">
            <v>0</v>
          </cell>
          <cell r="W4936">
            <v>0</v>
          </cell>
          <cell r="X4936">
            <v>0</v>
          </cell>
          <cell r="Y4936">
            <v>0</v>
          </cell>
          <cell r="Z4936">
            <v>0</v>
          </cell>
          <cell r="AA4936">
            <v>1.36</v>
          </cell>
          <cell r="AB4936">
            <v>0</v>
          </cell>
          <cell r="AC4936">
            <v>0</v>
          </cell>
          <cell r="AD4936">
            <v>0</v>
          </cell>
        </row>
        <row r="4937">
          <cell r="B4937" t="str">
            <v>KITSAP CO -REGULATEDCOMMERCIAL - REARLOADUNLOCKREF</v>
          </cell>
          <cell r="J4937" t="str">
            <v>UNLOCKREF</v>
          </cell>
          <cell r="K4937" t="str">
            <v>UNLOCK / UNLATCH REFUSE</v>
          </cell>
          <cell r="S4937">
            <v>0</v>
          </cell>
          <cell r="T4937">
            <v>0</v>
          </cell>
          <cell r="U4937">
            <v>0</v>
          </cell>
          <cell r="V4937">
            <v>0</v>
          </cell>
          <cell r="W4937">
            <v>0</v>
          </cell>
          <cell r="X4937">
            <v>0</v>
          </cell>
          <cell r="Y4937">
            <v>0</v>
          </cell>
          <cell r="Z4937">
            <v>0</v>
          </cell>
          <cell r="AA4937">
            <v>20.239999999999998</v>
          </cell>
          <cell r="AB4937">
            <v>0</v>
          </cell>
          <cell r="AC4937">
            <v>0</v>
          </cell>
          <cell r="AD4937">
            <v>0</v>
          </cell>
        </row>
        <row r="4938">
          <cell r="B4938" t="str">
            <v>KITSAP CO -REGULATEDCOMMERCIAL - REARLOADR1.5YDEK</v>
          </cell>
          <cell r="J4938" t="str">
            <v>R1.5YDEK</v>
          </cell>
          <cell r="K4938" t="str">
            <v>1.5 YD 1X EOW</v>
          </cell>
          <cell r="S4938">
            <v>0</v>
          </cell>
          <cell r="T4938">
            <v>0</v>
          </cell>
          <cell r="U4938">
            <v>0</v>
          </cell>
          <cell r="V4938">
            <v>0</v>
          </cell>
          <cell r="W4938">
            <v>0</v>
          </cell>
          <cell r="X4938">
            <v>0</v>
          </cell>
          <cell r="Y4938">
            <v>0</v>
          </cell>
          <cell r="Z4938">
            <v>0</v>
          </cell>
          <cell r="AA4938">
            <v>2536.36</v>
          </cell>
          <cell r="AB4938">
            <v>0</v>
          </cell>
          <cell r="AC4938">
            <v>0</v>
          </cell>
          <cell r="AD4938">
            <v>0</v>
          </cell>
        </row>
        <row r="4939">
          <cell r="B4939" t="str">
            <v>KITSAP CO -REGULATEDCOMMERCIAL - REARLOADR1.5YDRENTM</v>
          </cell>
          <cell r="J4939" t="str">
            <v>R1.5YDRENTM</v>
          </cell>
          <cell r="K4939" t="str">
            <v>1.5YD CONTAINER RENT-MTH</v>
          </cell>
          <cell r="S4939">
            <v>0</v>
          </cell>
          <cell r="T4939">
            <v>0</v>
          </cell>
          <cell r="U4939">
            <v>0</v>
          </cell>
          <cell r="V4939">
            <v>0</v>
          </cell>
          <cell r="W4939">
            <v>0</v>
          </cell>
          <cell r="X4939">
            <v>0</v>
          </cell>
          <cell r="Y4939">
            <v>0</v>
          </cell>
          <cell r="Z4939">
            <v>0</v>
          </cell>
          <cell r="AA4939">
            <v>1037.95</v>
          </cell>
          <cell r="AB4939">
            <v>0</v>
          </cell>
          <cell r="AC4939">
            <v>0</v>
          </cell>
          <cell r="AD4939">
            <v>0</v>
          </cell>
        </row>
        <row r="4940">
          <cell r="B4940" t="str">
            <v>KITSAP CO -REGULATEDCOMMERCIAL - REARLOADR1.5YDRENTT</v>
          </cell>
          <cell r="J4940" t="str">
            <v>R1.5YDRENTT</v>
          </cell>
          <cell r="K4940" t="str">
            <v>1.5YD TEMP CONTAINER RENT</v>
          </cell>
          <cell r="S4940">
            <v>0</v>
          </cell>
          <cell r="T4940">
            <v>0</v>
          </cell>
          <cell r="U4940">
            <v>0</v>
          </cell>
          <cell r="V4940">
            <v>0</v>
          </cell>
          <cell r="W4940">
            <v>0</v>
          </cell>
          <cell r="X4940">
            <v>0</v>
          </cell>
          <cell r="Y4940">
            <v>0</v>
          </cell>
          <cell r="Z4940">
            <v>0</v>
          </cell>
          <cell r="AA4940">
            <v>15.9</v>
          </cell>
          <cell r="AB4940">
            <v>0</v>
          </cell>
          <cell r="AC4940">
            <v>0</v>
          </cell>
          <cell r="AD4940">
            <v>0</v>
          </cell>
        </row>
        <row r="4941">
          <cell r="B4941" t="str">
            <v>KITSAP CO -REGULATEDCOMMERCIAL - REARLOADR1.5YDWK</v>
          </cell>
          <cell r="J4941" t="str">
            <v>R1.5YDWK</v>
          </cell>
          <cell r="K4941" t="str">
            <v>1.5 YD 1X WEEKLY</v>
          </cell>
          <cell r="S4941">
            <v>0</v>
          </cell>
          <cell r="T4941">
            <v>0</v>
          </cell>
          <cell r="U4941">
            <v>0</v>
          </cell>
          <cell r="V4941">
            <v>0</v>
          </cell>
          <cell r="W4941">
            <v>0</v>
          </cell>
          <cell r="X4941">
            <v>0</v>
          </cell>
          <cell r="Y4941">
            <v>0</v>
          </cell>
          <cell r="Z4941">
            <v>0</v>
          </cell>
          <cell r="AA4941">
            <v>2989.01</v>
          </cell>
          <cell r="AB4941">
            <v>0</v>
          </cell>
          <cell r="AC4941">
            <v>0</v>
          </cell>
          <cell r="AD4941">
            <v>0</v>
          </cell>
        </row>
        <row r="4942">
          <cell r="B4942" t="str">
            <v>KITSAP CO -REGULATEDCOMMERCIAL - REARLOADR1YDEK</v>
          </cell>
          <cell r="J4942" t="str">
            <v>R1YDEK</v>
          </cell>
          <cell r="K4942" t="str">
            <v>1 YD 1X EOW</v>
          </cell>
          <cell r="S4942">
            <v>0</v>
          </cell>
          <cell r="T4942">
            <v>0</v>
          </cell>
          <cell r="U4942">
            <v>0</v>
          </cell>
          <cell r="V4942">
            <v>0</v>
          </cell>
          <cell r="W4942">
            <v>0</v>
          </cell>
          <cell r="X4942">
            <v>0</v>
          </cell>
          <cell r="Y4942">
            <v>0</v>
          </cell>
          <cell r="Z4942">
            <v>0</v>
          </cell>
          <cell r="AA4942">
            <v>169.5</v>
          </cell>
          <cell r="AB4942">
            <v>0</v>
          </cell>
          <cell r="AC4942">
            <v>0</v>
          </cell>
          <cell r="AD4942">
            <v>0</v>
          </cell>
        </row>
        <row r="4943">
          <cell r="B4943" t="str">
            <v>KITSAP CO -REGULATEDCOMMERCIAL - REARLOADR1YDRENTM</v>
          </cell>
          <cell r="J4943" t="str">
            <v>R1YDRENTM</v>
          </cell>
          <cell r="K4943" t="str">
            <v>1YD CONTAINER RENT-MTHLY</v>
          </cell>
          <cell r="S4943">
            <v>0</v>
          </cell>
          <cell r="T4943">
            <v>0</v>
          </cell>
          <cell r="U4943">
            <v>0</v>
          </cell>
          <cell r="V4943">
            <v>0</v>
          </cell>
          <cell r="W4943">
            <v>0</v>
          </cell>
          <cell r="X4943">
            <v>0</v>
          </cell>
          <cell r="Y4943">
            <v>0</v>
          </cell>
          <cell r="Z4943">
            <v>0</v>
          </cell>
          <cell r="AA4943">
            <v>50.82</v>
          </cell>
          <cell r="AB4943">
            <v>0</v>
          </cell>
          <cell r="AC4943">
            <v>0</v>
          </cell>
          <cell r="AD4943">
            <v>0</v>
          </cell>
        </row>
        <row r="4944">
          <cell r="B4944" t="str">
            <v>KITSAP CO -REGULATEDCOMMERCIAL - REARLOADR1YDWK</v>
          </cell>
          <cell r="J4944" t="str">
            <v>R1YDWK</v>
          </cell>
          <cell r="K4944" t="str">
            <v>1 YD 1X WEEKLY</v>
          </cell>
          <cell r="S4944">
            <v>0</v>
          </cell>
          <cell r="T4944">
            <v>0</v>
          </cell>
          <cell r="U4944">
            <v>0</v>
          </cell>
          <cell r="V4944">
            <v>0</v>
          </cell>
          <cell r="W4944">
            <v>0</v>
          </cell>
          <cell r="X4944">
            <v>0</v>
          </cell>
          <cell r="Y4944">
            <v>0</v>
          </cell>
          <cell r="Z4944">
            <v>0</v>
          </cell>
          <cell r="AA4944">
            <v>67.63</v>
          </cell>
          <cell r="AB4944">
            <v>0</v>
          </cell>
          <cell r="AC4944">
            <v>0</v>
          </cell>
          <cell r="AD4944">
            <v>0</v>
          </cell>
        </row>
        <row r="4945">
          <cell r="B4945" t="str">
            <v>KITSAP CO -REGULATEDCOMMERCIAL - REARLOADR2YDEK</v>
          </cell>
          <cell r="J4945" t="str">
            <v>R2YDEK</v>
          </cell>
          <cell r="K4945" t="str">
            <v>2 YD 1X EOW</v>
          </cell>
          <cell r="S4945">
            <v>0</v>
          </cell>
          <cell r="T4945">
            <v>0</v>
          </cell>
          <cell r="U4945">
            <v>0</v>
          </cell>
          <cell r="V4945">
            <v>0</v>
          </cell>
          <cell r="W4945">
            <v>0</v>
          </cell>
          <cell r="X4945">
            <v>0</v>
          </cell>
          <cell r="Y4945">
            <v>0</v>
          </cell>
          <cell r="Z4945">
            <v>0</v>
          </cell>
          <cell r="AA4945">
            <v>2478.71</v>
          </cell>
          <cell r="AB4945">
            <v>0</v>
          </cell>
          <cell r="AC4945">
            <v>0</v>
          </cell>
          <cell r="AD4945">
            <v>0</v>
          </cell>
        </row>
        <row r="4946">
          <cell r="B4946" t="str">
            <v>KITSAP CO -REGULATEDCOMMERCIAL - REARLOADR2YDRENTM</v>
          </cell>
          <cell r="J4946" t="str">
            <v>R2YDRENTM</v>
          </cell>
          <cell r="K4946" t="str">
            <v>2YD CONTAINER RENT-MTHLY</v>
          </cell>
          <cell r="S4946">
            <v>0</v>
          </cell>
          <cell r="T4946">
            <v>0</v>
          </cell>
          <cell r="U4946">
            <v>0</v>
          </cell>
          <cell r="V4946">
            <v>0</v>
          </cell>
          <cell r="W4946">
            <v>0</v>
          </cell>
          <cell r="X4946">
            <v>0</v>
          </cell>
          <cell r="Y4946">
            <v>0</v>
          </cell>
          <cell r="Z4946">
            <v>0</v>
          </cell>
          <cell r="AA4946">
            <v>2453.8200000000002</v>
          </cell>
          <cell r="AB4946">
            <v>0</v>
          </cell>
          <cell r="AC4946">
            <v>0</v>
          </cell>
          <cell r="AD4946">
            <v>0</v>
          </cell>
        </row>
        <row r="4947">
          <cell r="B4947" t="str">
            <v>KITSAP CO -REGULATEDCOMMERCIAL - REARLOADR2YDRENTT</v>
          </cell>
          <cell r="J4947" t="str">
            <v>R2YDRENTT</v>
          </cell>
          <cell r="K4947" t="str">
            <v>2YD TEMP CONTAINER RENT</v>
          </cell>
          <cell r="S4947">
            <v>0</v>
          </cell>
          <cell r="T4947">
            <v>0</v>
          </cell>
          <cell r="U4947">
            <v>0</v>
          </cell>
          <cell r="V4947">
            <v>0</v>
          </cell>
          <cell r="W4947">
            <v>0</v>
          </cell>
          <cell r="X4947">
            <v>0</v>
          </cell>
          <cell r="Y4947">
            <v>0</v>
          </cell>
          <cell r="Z4947">
            <v>0</v>
          </cell>
          <cell r="AA4947">
            <v>11.73</v>
          </cell>
          <cell r="AB4947">
            <v>0</v>
          </cell>
          <cell r="AC4947">
            <v>0</v>
          </cell>
          <cell r="AD4947">
            <v>0</v>
          </cell>
        </row>
        <row r="4948">
          <cell r="B4948" t="str">
            <v>KITSAP CO -REGULATEDCOMMERCIAL - REARLOADR2YDRENTTM</v>
          </cell>
          <cell r="J4948" t="str">
            <v>R2YDRENTTM</v>
          </cell>
          <cell r="K4948" t="str">
            <v>2 YD TEMP CONT RENT MONTH</v>
          </cell>
          <cell r="S4948">
            <v>0</v>
          </cell>
          <cell r="T4948">
            <v>0</v>
          </cell>
          <cell r="U4948">
            <v>0</v>
          </cell>
          <cell r="V4948">
            <v>0</v>
          </cell>
          <cell r="W4948">
            <v>0</v>
          </cell>
          <cell r="X4948">
            <v>0</v>
          </cell>
          <cell r="Y4948">
            <v>0</v>
          </cell>
          <cell r="Z4948">
            <v>0</v>
          </cell>
          <cell r="AA4948">
            <v>61.89</v>
          </cell>
          <cell r="AB4948">
            <v>0</v>
          </cell>
          <cell r="AC4948">
            <v>0</v>
          </cell>
          <cell r="AD4948">
            <v>0</v>
          </cell>
        </row>
        <row r="4949">
          <cell r="B4949" t="str">
            <v>KITSAP CO -REGULATEDCOMMERCIAL - REARLOADR2YDWK</v>
          </cell>
          <cell r="J4949" t="str">
            <v>R2YDWK</v>
          </cell>
          <cell r="K4949" t="str">
            <v>2 YD 1X WEEKLY</v>
          </cell>
          <cell r="S4949">
            <v>0</v>
          </cell>
          <cell r="T4949">
            <v>0</v>
          </cell>
          <cell r="U4949">
            <v>0</v>
          </cell>
          <cell r="V4949">
            <v>0</v>
          </cell>
          <cell r="W4949">
            <v>0</v>
          </cell>
          <cell r="X4949">
            <v>0</v>
          </cell>
          <cell r="Y4949">
            <v>0</v>
          </cell>
          <cell r="Z4949">
            <v>0</v>
          </cell>
          <cell r="AA4949">
            <v>17032.12</v>
          </cell>
          <cell r="AB4949">
            <v>0</v>
          </cell>
          <cell r="AC4949">
            <v>0</v>
          </cell>
          <cell r="AD4949">
            <v>0</v>
          </cell>
        </row>
        <row r="4950">
          <cell r="B4950" t="str">
            <v>KITSAP CO -REGULATEDCOMMERCIAL - REARLOADUNLOCKREF</v>
          </cell>
          <cell r="J4950" t="str">
            <v>UNLOCKREF</v>
          </cell>
          <cell r="K4950" t="str">
            <v>UNLOCK / UNLATCH REFUSE</v>
          </cell>
          <cell r="S4950">
            <v>0</v>
          </cell>
          <cell r="T4950">
            <v>0</v>
          </cell>
          <cell r="U4950">
            <v>0</v>
          </cell>
          <cell r="V4950">
            <v>0</v>
          </cell>
          <cell r="W4950">
            <v>0</v>
          </cell>
          <cell r="X4950">
            <v>0</v>
          </cell>
          <cell r="Y4950">
            <v>0</v>
          </cell>
          <cell r="Z4950">
            <v>0</v>
          </cell>
          <cell r="AA4950">
            <v>280.83</v>
          </cell>
          <cell r="AB4950">
            <v>0</v>
          </cell>
          <cell r="AC4950">
            <v>0</v>
          </cell>
          <cell r="AD4950">
            <v>0</v>
          </cell>
        </row>
        <row r="4951">
          <cell r="B4951" t="str">
            <v>KITSAP CO -REGULATEDCOMMERCIAL - REARLOADCDELC</v>
          </cell>
          <cell r="J4951" t="str">
            <v>CDELC</v>
          </cell>
          <cell r="K4951" t="str">
            <v>CONTAINER DELIVERY CHARGE</v>
          </cell>
          <cell r="S4951">
            <v>0</v>
          </cell>
          <cell r="T4951">
            <v>0</v>
          </cell>
          <cell r="U4951">
            <v>0</v>
          </cell>
          <cell r="V4951">
            <v>0</v>
          </cell>
          <cell r="W4951">
            <v>0</v>
          </cell>
          <cell r="X4951">
            <v>0</v>
          </cell>
          <cell r="Y4951">
            <v>0</v>
          </cell>
          <cell r="Z4951">
            <v>0</v>
          </cell>
          <cell r="AA4951">
            <v>27</v>
          </cell>
          <cell r="AB4951">
            <v>0</v>
          </cell>
          <cell r="AC4951">
            <v>0</v>
          </cell>
          <cell r="AD4951">
            <v>0</v>
          </cell>
        </row>
        <row r="4952">
          <cell r="B4952" t="str">
            <v>KITSAP CO -REGULATEDCOMMERCIAL - REARLOADCEXYD</v>
          </cell>
          <cell r="J4952" t="str">
            <v>CEXYD</v>
          </cell>
          <cell r="K4952" t="str">
            <v>CMML EXTRA YARDAGE</v>
          </cell>
          <cell r="S4952">
            <v>0</v>
          </cell>
          <cell r="T4952">
            <v>0</v>
          </cell>
          <cell r="U4952">
            <v>0</v>
          </cell>
          <cell r="V4952">
            <v>0</v>
          </cell>
          <cell r="W4952">
            <v>0</v>
          </cell>
          <cell r="X4952">
            <v>0</v>
          </cell>
          <cell r="Y4952">
            <v>0</v>
          </cell>
          <cell r="Z4952">
            <v>0</v>
          </cell>
          <cell r="AA4952">
            <v>334.65</v>
          </cell>
          <cell r="AB4952">
            <v>0</v>
          </cell>
          <cell r="AC4952">
            <v>0</v>
          </cell>
          <cell r="AD4952">
            <v>0</v>
          </cell>
        </row>
        <row r="4953">
          <cell r="B4953" t="str">
            <v>KITSAP CO -REGULATEDCOMMERCIAL - REARLOADCLSE1COL</v>
          </cell>
          <cell r="J4953" t="str">
            <v>CLSE1COL</v>
          </cell>
          <cell r="K4953" t="str">
            <v>ADDT'L LOOSE-COLLECTOR</v>
          </cell>
          <cell r="S4953">
            <v>0</v>
          </cell>
          <cell r="T4953">
            <v>0</v>
          </cell>
          <cell r="U4953">
            <v>0</v>
          </cell>
          <cell r="V4953">
            <v>0</v>
          </cell>
          <cell r="W4953">
            <v>0</v>
          </cell>
          <cell r="X4953">
            <v>0</v>
          </cell>
          <cell r="Y4953">
            <v>0</v>
          </cell>
          <cell r="Z4953">
            <v>0</v>
          </cell>
          <cell r="AA4953">
            <v>25.55</v>
          </cell>
          <cell r="AB4953">
            <v>0</v>
          </cell>
          <cell r="AC4953">
            <v>0</v>
          </cell>
          <cell r="AD4953">
            <v>0</v>
          </cell>
        </row>
        <row r="4954">
          <cell r="B4954" t="str">
            <v>KITSAP CO -REGULATEDCOMMERCIAL - REARLOADCLSECOL</v>
          </cell>
          <cell r="J4954" t="str">
            <v>CLSECOL</v>
          </cell>
          <cell r="K4954" t="str">
            <v>LOOSE MATERIAL-COLLECTOR</v>
          </cell>
          <cell r="S4954">
            <v>0</v>
          </cell>
          <cell r="T4954">
            <v>0</v>
          </cell>
          <cell r="U4954">
            <v>0</v>
          </cell>
          <cell r="V4954">
            <v>0</v>
          </cell>
          <cell r="W4954">
            <v>0</v>
          </cell>
          <cell r="X4954">
            <v>0</v>
          </cell>
          <cell r="Y4954">
            <v>0</v>
          </cell>
          <cell r="Z4954">
            <v>0</v>
          </cell>
          <cell r="AA4954">
            <v>25.55</v>
          </cell>
          <cell r="AB4954">
            <v>0</v>
          </cell>
          <cell r="AC4954">
            <v>0</v>
          </cell>
          <cell r="AD4954">
            <v>0</v>
          </cell>
        </row>
        <row r="4955">
          <cell r="B4955" t="str">
            <v>KITSAP CO -REGULATEDCOMMERCIAL - REARLOADCOMCAN</v>
          </cell>
          <cell r="J4955" t="str">
            <v>COMCAN</v>
          </cell>
          <cell r="K4955" t="str">
            <v>COMMERCIAL CAN EXTRA</v>
          </cell>
          <cell r="S4955">
            <v>0</v>
          </cell>
          <cell r="T4955">
            <v>0</v>
          </cell>
          <cell r="U4955">
            <v>0</v>
          </cell>
          <cell r="V4955">
            <v>0</v>
          </cell>
          <cell r="W4955">
            <v>0</v>
          </cell>
          <cell r="X4955">
            <v>0</v>
          </cell>
          <cell r="Y4955">
            <v>0</v>
          </cell>
          <cell r="Z4955">
            <v>0</v>
          </cell>
          <cell r="AA4955">
            <v>164.28</v>
          </cell>
          <cell r="AB4955">
            <v>0</v>
          </cell>
          <cell r="AC4955">
            <v>0</v>
          </cell>
          <cell r="AD4955">
            <v>0</v>
          </cell>
        </row>
        <row r="4956">
          <cell r="B4956" t="str">
            <v>KITSAP CO -REGULATEDCOMMERCIAL - REARLOADCTRIP</v>
          </cell>
          <cell r="J4956" t="str">
            <v>CTRIP</v>
          </cell>
          <cell r="K4956" t="str">
            <v>RETURN TRIP CHARGE - CONT</v>
          </cell>
          <cell r="S4956">
            <v>0</v>
          </cell>
          <cell r="T4956">
            <v>0</v>
          </cell>
          <cell r="U4956">
            <v>0</v>
          </cell>
          <cell r="V4956">
            <v>0</v>
          </cell>
          <cell r="W4956">
            <v>0</v>
          </cell>
          <cell r="X4956">
            <v>0</v>
          </cell>
          <cell r="Y4956">
            <v>0</v>
          </cell>
          <cell r="Z4956">
            <v>0</v>
          </cell>
          <cell r="AA4956">
            <v>25.28</v>
          </cell>
          <cell r="AB4956">
            <v>0</v>
          </cell>
          <cell r="AC4956">
            <v>0</v>
          </cell>
          <cell r="AD4956">
            <v>0</v>
          </cell>
        </row>
        <row r="4957">
          <cell r="B4957" t="str">
            <v>KITSAP CO -REGULATEDCOMMERCIAL - REARLOADR1.5YDPU</v>
          </cell>
          <cell r="J4957" t="str">
            <v>R1.5YDPU</v>
          </cell>
          <cell r="K4957" t="str">
            <v>1.5YD CONTAINER PICKUP</v>
          </cell>
          <cell r="S4957">
            <v>0</v>
          </cell>
          <cell r="T4957">
            <v>0</v>
          </cell>
          <cell r="U4957">
            <v>0</v>
          </cell>
          <cell r="V4957">
            <v>0</v>
          </cell>
          <cell r="W4957">
            <v>0</v>
          </cell>
          <cell r="X4957">
            <v>0</v>
          </cell>
          <cell r="Y4957">
            <v>0</v>
          </cell>
          <cell r="Z4957">
            <v>0</v>
          </cell>
          <cell r="AA4957">
            <v>67.760000000000005</v>
          </cell>
          <cell r="AB4957">
            <v>0</v>
          </cell>
          <cell r="AC4957">
            <v>0</v>
          </cell>
          <cell r="AD4957">
            <v>0</v>
          </cell>
        </row>
        <row r="4958">
          <cell r="B4958" t="str">
            <v>KITSAP CO -REGULATEDCOMMERCIAL - REARLOADR2YDPU</v>
          </cell>
          <cell r="J4958" t="str">
            <v>R2YDPU</v>
          </cell>
          <cell r="K4958" t="str">
            <v>2YD CONTAINER PICKUP</v>
          </cell>
          <cell r="S4958">
            <v>0</v>
          </cell>
          <cell r="T4958">
            <v>0</v>
          </cell>
          <cell r="U4958">
            <v>0</v>
          </cell>
          <cell r="V4958">
            <v>0</v>
          </cell>
          <cell r="W4958">
            <v>0</v>
          </cell>
          <cell r="X4958">
            <v>0</v>
          </cell>
          <cell r="Y4958">
            <v>0</v>
          </cell>
          <cell r="Z4958">
            <v>0</v>
          </cell>
          <cell r="AA4958">
            <v>88.72</v>
          </cell>
          <cell r="AB4958">
            <v>0</v>
          </cell>
          <cell r="AC4958">
            <v>0</v>
          </cell>
          <cell r="AD4958">
            <v>0</v>
          </cell>
        </row>
        <row r="4959">
          <cell r="B4959" t="str">
            <v>KITSAP CO -REGULATEDCOMMERCIAL - REARLOADROLLOUTOC</v>
          </cell>
          <cell r="J4959" t="str">
            <v>ROLLOUTOC</v>
          </cell>
          <cell r="K4959" t="str">
            <v>ROLL OUT</v>
          </cell>
          <cell r="S4959">
            <v>0</v>
          </cell>
          <cell r="T4959">
            <v>0</v>
          </cell>
          <cell r="U4959">
            <v>0</v>
          </cell>
          <cell r="V4959">
            <v>0</v>
          </cell>
          <cell r="W4959">
            <v>0</v>
          </cell>
          <cell r="X4959">
            <v>0</v>
          </cell>
          <cell r="Y4959">
            <v>0</v>
          </cell>
          <cell r="Z4959">
            <v>0</v>
          </cell>
          <cell r="AA4959">
            <v>342</v>
          </cell>
          <cell r="AB4959">
            <v>0</v>
          </cell>
          <cell r="AC4959">
            <v>0</v>
          </cell>
          <cell r="AD4959">
            <v>0</v>
          </cell>
        </row>
        <row r="4960">
          <cell r="B4960" t="str">
            <v>KITSAP CO -REGULATEDCOMMERCIAL - REARLOADUNLOCKRECY</v>
          </cell>
          <cell r="J4960" t="str">
            <v>UNLOCKRECY</v>
          </cell>
          <cell r="K4960" t="str">
            <v>UNLOCK / UNLATCH RECY</v>
          </cell>
          <cell r="S4960">
            <v>0</v>
          </cell>
          <cell r="T4960">
            <v>0</v>
          </cell>
          <cell r="U4960">
            <v>0</v>
          </cell>
          <cell r="V4960">
            <v>0</v>
          </cell>
          <cell r="W4960">
            <v>0</v>
          </cell>
          <cell r="X4960">
            <v>0</v>
          </cell>
          <cell r="Y4960">
            <v>0</v>
          </cell>
          <cell r="Z4960">
            <v>0</v>
          </cell>
          <cell r="AA4960">
            <v>-10.119999999999999</v>
          </cell>
          <cell r="AB4960">
            <v>0</v>
          </cell>
          <cell r="AC4960">
            <v>0</v>
          </cell>
          <cell r="AD4960">
            <v>0</v>
          </cell>
        </row>
        <row r="4961">
          <cell r="B4961" t="str">
            <v>KITSAP CO -REGULATEDCOMMERCIAL - REARLOADUNLOCKREF</v>
          </cell>
          <cell r="J4961" t="str">
            <v>UNLOCKREF</v>
          </cell>
          <cell r="K4961" t="str">
            <v>UNLOCK / UNLATCH REFUSE</v>
          </cell>
          <cell r="S4961">
            <v>0</v>
          </cell>
          <cell r="T4961">
            <v>0</v>
          </cell>
          <cell r="U4961">
            <v>0</v>
          </cell>
          <cell r="V4961">
            <v>0</v>
          </cell>
          <cell r="W4961">
            <v>0</v>
          </cell>
          <cell r="X4961">
            <v>0</v>
          </cell>
          <cell r="Y4961">
            <v>0</v>
          </cell>
          <cell r="Z4961">
            <v>0</v>
          </cell>
          <cell r="AA4961">
            <v>-2.5299999999999998</v>
          </cell>
          <cell r="AB4961">
            <v>0</v>
          </cell>
          <cell r="AC4961">
            <v>0</v>
          </cell>
          <cell r="AD4961">
            <v>0</v>
          </cell>
        </row>
        <row r="4962">
          <cell r="B4962" t="str">
            <v>KITSAP CO -REGULATEDCOMMERCIAL RECYCLEWLKNRE1RECY</v>
          </cell>
          <cell r="J4962" t="str">
            <v>WLKNRE1RECY</v>
          </cell>
          <cell r="K4962" t="str">
            <v>WALK IN 5-25FT EOW-RECYCL</v>
          </cell>
          <cell r="S4962">
            <v>0</v>
          </cell>
          <cell r="T4962">
            <v>0</v>
          </cell>
          <cell r="U4962">
            <v>0</v>
          </cell>
          <cell r="V4962">
            <v>0</v>
          </cell>
          <cell r="W4962">
            <v>0</v>
          </cell>
          <cell r="X4962">
            <v>0</v>
          </cell>
          <cell r="Y4962">
            <v>0</v>
          </cell>
          <cell r="Z4962">
            <v>0</v>
          </cell>
          <cell r="AA4962">
            <v>21.34</v>
          </cell>
          <cell r="AB4962">
            <v>0</v>
          </cell>
          <cell r="AC4962">
            <v>0</v>
          </cell>
          <cell r="AD4962">
            <v>0</v>
          </cell>
        </row>
        <row r="4963">
          <cell r="B4963" t="str">
            <v>KITSAP CO -REGULATEDCOMMERCIAL RECYCLERECYCLERMA</v>
          </cell>
          <cell r="J4963" t="str">
            <v>RECYCLERMA</v>
          </cell>
          <cell r="K4963" t="str">
            <v>VALUE OF RECYCLEABLES</v>
          </cell>
          <cell r="S4963">
            <v>0</v>
          </cell>
          <cell r="T4963">
            <v>0</v>
          </cell>
          <cell r="U4963">
            <v>0</v>
          </cell>
          <cell r="V4963">
            <v>0</v>
          </cell>
          <cell r="W4963">
            <v>0</v>
          </cell>
          <cell r="X4963">
            <v>0</v>
          </cell>
          <cell r="Y4963">
            <v>0</v>
          </cell>
          <cell r="Z4963">
            <v>0</v>
          </cell>
          <cell r="AA4963">
            <v>-243.19</v>
          </cell>
          <cell r="AB4963">
            <v>0</v>
          </cell>
          <cell r="AC4963">
            <v>0</v>
          </cell>
          <cell r="AD4963">
            <v>0</v>
          </cell>
        </row>
        <row r="4964">
          <cell r="B4964" t="str">
            <v>KITSAP CO -REGULATEDCOMMERCIAL RECYCLERECYCRMA</v>
          </cell>
          <cell r="J4964" t="str">
            <v>RECYCRMA</v>
          </cell>
          <cell r="K4964" t="str">
            <v>RECYCLE MONTHLY ARREARS</v>
          </cell>
          <cell r="S4964">
            <v>0</v>
          </cell>
          <cell r="T4964">
            <v>0</v>
          </cell>
          <cell r="U4964">
            <v>0</v>
          </cell>
          <cell r="V4964">
            <v>0</v>
          </cell>
          <cell r="W4964">
            <v>0</v>
          </cell>
          <cell r="X4964">
            <v>0</v>
          </cell>
          <cell r="Y4964">
            <v>0</v>
          </cell>
          <cell r="Z4964">
            <v>0</v>
          </cell>
          <cell r="AA4964">
            <v>1154.1600000000001</v>
          </cell>
          <cell r="AB4964">
            <v>0</v>
          </cell>
          <cell r="AC4964">
            <v>0</v>
          </cell>
          <cell r="AD4964">
            <v>0</v>
          </cell>
        </row>
        <row r="4965">
          <cell r="B4965" t="str">
            <v>KITSAP CO -REGULATEDPAYMENTSCC-KOL</v>
          </cell>
          <cell r="J4965" t="str">
            <v>CC-KOL</v>
          </cell>
          <cell r="K4965" t="str">
            <v>ONLINE PAYMENT-CC</v>
          </cell>
          <cell r="S4965">
            <v>0</v>
          </cell>
          <cell r="T4965">
            <v>0</v>
          </cell>
          <cell r="U4965">
            <v>0</v>
          </cell>
          <cell r="V4965">
            <v>0</v>
          </cell>
          <cell r="W4965">
            <v>0</v>
          </cell>
          <cell r="X4965">
            <v>0</v>
          </cell>
          <cell r="Y4965">
            <v>0</v>
          </cell>
          <cell r="Z4965">
            <v>0</v>
          </cell>
          <cell r="AA4965">
            <v>-15155.93</v>
          </cell>
          <cell r="AB4965">
            <v>0</v>
          </cell>
          <cell r="AC4965">
            <v>0</v>
          </cell>
          <cell r="AD4965">
            <v>0</v>
          </cell>
        </row>
        <row r="4966">
          <cell r="B4966" t="str">
            <v>KITSAP CO -REGULATEDPAYMENTSCCREF-KOL</v>
          </cell>
          <cell r="J4966" t="str">
            <v>CCREF-KOL</v>
          </cell>
          <cell r="K4966" t="str">
            <v>CREDIT CARD REFUND</v>
          </cell>
          <cell r="S4966">
            <v>0</v>
          </cell>
          <cell r="T4966">
            <v>0</v>
          </cell>
          <cell r="U4966">
            <v>0</v>
          </cell>
          <cell r="V4966">
            <v>0</v>
          </cell>
          <cell r="W4966">
            <v>0</v>
          </cell>
          <cell r="X4966">
            <v>0</v>
          </cell>
          <cell r="Y4966">
            <v>0</v>
          </cell>
          <cell r="Z4966">
            <v>0</v>
          </cell>
          <cell r="AA4966">
            <v>52.34</v>
          </cell>
          <cell r="AB4966">
            <v>0</v>
          </cell>
          <cell r="AC4966">
            <v>0</v>
          </cell>
          <cell r="AD4966">
            <v>0</v>
          </cell>
        </row>
        <row r="4967">
          <cell r="B4967" t="str">
            <v>KITSAP CO -REGULATEDPAYMENTSPAY</v>
          </cell>
          <cell r="J4967" t="str">
            <v>PAY</v>
          </cell>
          <cell r="K4967" t="str">
            <v>PAYMENT-THANK YOU!</v>
          </cell>
          <cell r="S4967">
            <v>0</v>
          </cell>
          <cell r="T4967">
            <v>0</v>
          </cell>
          <cell r="U4967">
            <v>0</v>
          </cell>
          <cell r="V4967">
            <v>0</v>
          </cell>
          <cell r="W4967">
            <v>0</v>
          </cell>
          <cell r="X4967">
            <v>0</v>
          </cell>
          <cell r="Y4967">
            <v>0</v>
          </cell>
          <cell r="Z4967">
            <v>0</v>
          </cell>
          <cell r="AA4967">
            <v>-939.82</v>
          </cell>
          <cell r="AB4967">
            <v>0</v>
          </cell>
          <cell r="AC4967">
            <v>0</v>
          </cell>
          <cell r="AD4967">
            <v>0</v>
          </cell>
        </row>
        <row r="4968">
          <cell r="B4968" t="str">
            <v>KITSAP CO -REGULATEDPAYMENTSPAY-CFREE</v>
          </cell>
          <cell r="J4968" t="str">
            <v>PAY-CFREE</v>
          </cell>
          <cell r="K4968" t="str">
            <v>PAYMENT-THANK YOU</v>
          </cell>
          <cell r="S4968">
            <v>0</v>
          </cell>
          <cell r="T4968">
            <v>0</v>
          </cell>
          <cell r="U4968">
            <v>0</v>
          </cell>
          <cell r="V4968">
            <v>0</v>
          </cell>
          <cell r="W4968">
            <v>0</v>
          </cell>
          <cell r="X4968">
            <v>0</v>
          </cell>
          <cell r="Y4968">
            <v>0</v>
          </cell>
          <cell r="Z4968">
            <v>0</v>
          </cell>
          <cell r="AA4968">
            <v>-2537.5700000000002</v>
          </cell>
          <cell r="AB4968">
            <v>0</v>
          </cell>
          <cell r="AC4968">
            <v>0</v>
          </cell>
          <cell r="AD4968">
            <v>0</v>
          </cell>
        </row>
        <row r="4969">
          <cell r="B4969" t="str">
            <v>KITSAP CO -REGULATEDPAYMENTSPAY-KOL</v>
          </cell>
          <cell r="J4969" t="str">
            <v>PAY-KOL</v>
          </cell>
          <cell r="K4969" t="str">
            <v>PAYMENT-THANK YOU - OL</v>
          </cell>
          <cell r="S4969">
            <v>0</v>
          </cell>
          <cell r="T4969">
            <v>0</v>
          </cell>
          <cell r="U4969">
            <v>0</v>
          </cell>
          <cell r="V4969">
            <v>0</v>
          </cell>
          <cell r="W4969">
            <v>0</v>
          </cell>
          <cell r="X4969">
            <v>0</v>
          </cell>
          <cell r="Y4969">
            <v>0</v>
          </cell>
          <cell r="Z4969">
            <v>0</v>
          </cell>
          <cell r="AA4969">
            <v>-3724.5</v>
          </cell>
          <cell r="AB4969">
            <v>0</v>
          </cell>
          <cell r="AC4969">
            <v>0</v>
          </cell>
          <cell r="AD4969">
            <v>0</v>
          </cell>
        </row>
        <row r="4970">
          <cell r="B4970" t="str">
            <v>KITSAP CO -REGULATEDPAYMENTSPAY-ORCC</v>
          </cell>
          <cell r="J4970" t="str">
            <v>PAY-ORCC</v>
          </cell>
          <cell r="K4970" t="str">
            <v>ORCC PAYMENT</v>
          </cell>
          <cell r="S4970">
            <v>0</v>
          </cell>
          <cell r="T4970">
            <v>0</v>
          </cell>
          <cell r="U4970">
            <v>0</v>
          </cell>
          <cell r="V4970">
            <v>0</v>
          </cell>
          <cell r="W4970">
            <v>0</v>
          </cell>
          <cell r="X4970">
            <v>0</v>
          </cell>
          <cell r="Y4970">
            <v>0</v>
          </cell>
          <cell r="Z4970">
            <v>0</v>
          </cell>
          <cell r="AA4970">
            <v>-393.5</v>
          </cell>
          <cell r="AB4970">
            <v>0</v>
          </cell>
          <cell r="AC4970">
            <v>0</v>
          </cell>
          <cell r="AD4970">
            <v>0</v>
          </cell>
        </row>
        <row r="4971">
          <cell r="B4971" t="str">
            <v>KITSAP CO -REGULATEDPAYMENTSPAY-RPPS</v>
          </cell>
          <cell r="J4971" t="str">
            <v>PAY-RPPS</v>
          </cell>
          <cell r="K4971" t="str">
            <v>RPSS PAYMENT</v>
          </cell>
          <cell r="S4971">
            <v>0</v>
          </cell>
          <cell r="T4971">
            <v>0</v>
          </cell>
          <cell r="U4971">
            <v>0</v>
          </cell>
          <cell r="V4971">
            <v>0</v>
          </cell>
          <cell r="W4971">
            <v>0</v>
          </cell>
          <cell r="X4971">
            <v>0</v>
          </cell>
          <cell r="Y4971">
            <v>0</v>
          </cell>
          <cell r="Z4971">
            <v>0</v>
          </cell>
          <cell r="AA4971">
            <v>-962.6</v>
          </cell>
          <cell r="AB4971">
            <v>0</v>
          </cell>
          <cell r="AC4971">
            <v>0</v>
          </cell>
          <cell r="AD4971">
            <v>0</v>
          </cell>
        </row>
        <row r="4972">
          <cell r="B4972" t="str">
            <v>KITSAP CO -REGULATEDPAYMENTSPAYL</v>
          </cell>
          <cell r="J4972" t="str">
            <v>PAYL</v>
          </cell>
          <cell r="K4972" t="str">
            <v>PAYMENT-THANK YOU!</v>
          </cell>
          <cell r="S4972">
            <v>0</v>
          </cell>
          <cell r="T4972">
            <v>0</v>
          </cell>
          <cell r="U4972">
            <v>0</v>
          </cell>
          <cell r="V4972">
            <v>0</v>
          </cell>
          <cell r="W4972">
            <v>0</v>
          </cell>
          <cell r="X4972">
            <v>0</v>
          </cell>
          <cell r="Y4972">
            <v>0</v>
          </cell>
          <cell r="Z4972">
            <v>0</v>
          </cell>
          <cell r="AA4972">
            <v>-190.77</v>
          </cell>
          <cell r="AB4972">
            <v>0</v>
          </cell>
          <cell r="AC4972">
            <v>0</v>
          </cell>
          <cell r="AD4972">
            <v>0</v>
          </cell>
        </row>
        <row r="4973">
          <cell r="B4973" t="str">
            <v>KITSAP CO -REGULATEDPAYMENTSPAYMET</v>
          </cell>
          <cell r="J4973" t="str">
            <v>PAYMET</v>
          </cell>
          <cell r="K4973" t="str">
            <v>METAVANTE ONLINE PAYMENT</v>
          </cell>
          <cell r="S4973">
            <v>0</v>
          </cell>
          <cell r="T4973">
            <v>0</v>
          </cell>
          <cell r="U4973">
            <v>0</v>
          </cell>
          <cell r="V4973">
            <v>0</v>
          </cell>
          <cell r="W4973">
            <v>0</v>
          </cell>
          <cell r="X4973">
            <v>0</v>
          </cell>
          <cell r="Y4973">
            <v>0</v>
          </cell>
          <cell r="Z4973">
            <v>0</v>
          </cell>
          <cell r="AA4973">
            <v>-313.8</v>
          </cell>
          <cell r="AB4973">
            <v>0</v>
          </cell>
          <cell r="AC4973">
            <v>0</v>
          </cell>
          <cell r="AD4973">
            <v>0</v>
          </cell>
        </row>
        <row r="4974">
          <cell r="B4974" t="str">
            <v>KITSAP CO -REGULATEDPAYMENTSPAYUSBL</v>
          </cell>
          <cell r="J4974" t="str">
            <v>PAYUSBL</v>
          </cell>
          <cell r="K4974" t="str">
            <v>PAYMENT THANK YOU</v>
          </cell>
          <cell r="S4974">
            <v>0</v>
          </cell>
          <cell r="T4974">
            <v>0</v>
          </cell>
          <cell r="U4974">
            <v>0</v>
          </cell>
          <cell r="V4974">
            <v>0</v>
          </cell>
          <cell r="W4974">
            <v>0</v>
          </cell>
          <cell r="X4974">
            <v>0</v>
          </cell>
          <cell r="Y4974">
            <v>0</v>
          </cell>
          <cell r="Z4974">
            <v>0</v>
          </cell>
          <cell r="AA4974">
            <v>-2773.38</v>
          </cell>
          <cell r="AB4974">
            <v>0</v>
          </cell>
          <cell r="AC4974">
            <v>0</v>
          </cell>
          <cell r="AD4974">
            <v>0</v>
          </cell>
        </row>
        <row r="4975">
          <cell r="B4975" t="str">
            <v>KITSAP CO -REGULATEDPAYMENTSCC-KOL</v>
          </cell>
          <cell r="J4975" t="str">
            <v>CC-KOL</v>
          </cell>
          <cell r="K4975" t="str">
            <v>ONLINE PAYMENT-CC</v>
          </cell>
          <cell r="S4975">
            <v>0</v>
          </cell>
          <cell r="T4975">
            <v>0</v>
          </cell>
          <cell r="U4975">
            <v>0</v>
          </cell>
          <cell r="V4975">
            <v>0</v>
          </cell>
          <cell r="W4975">
            <v>0</v>
          </cell>
          <cell r="X4975">
            <v>0</v>
          </cell>
          <cell r="Y4975">
            <v>0</v>
          </cell>
          <cell r="Z4975">
            <v>0</v>
          </cell>
          <cell r="AA4975">
            <v>-17601.78</v>
          </cell>
          <cell r="AB4975">
            <v>0</v>
          </cell>
          <cell r="AC4975">
            <v>0</v>
          </cell>
          <cell r="AD4975">
            <v>0</v>
          </cell>
        </row>
        <row r="4976">
          <cell r="B4976" t="str">
            <v>KITSAP CO -REGULATEDPAYMENTSCCREF-KOL</v>
          </cell>
          <cell r="J4976" t="str">
            <v>CCREF-KOL</v>
          </cell>
          <cell r="K4976" t="str">
            <v>CREDIT CARD REFUND</v>
          </cell>
          <cell r="S4976">
            <v>0</v>
          </cell>
          <cell r="T4976">
            <v>0</v>
          </cell>
          <cell r="U4976">
            <v>0</v>
          </cell>
          <cell r="V4976">
            <v>0</v>
          </cell>
          <cell r="W4976">
            <v>0</v>
          </cell>
          <cell r="X4976">
            <v>0</v>
          </cell>
          <cell r="Y4976">
            <v>0</v>
          </cell>
          <cell r="Z4976">
            <v>0</v>
          </cell>
          <cell r="AA4976">
            <v>3237.78</v>
          </cell>
          <cell r="AB4976">
            <v>0</v>
          </cell>
          <cell r="AC4976">
            <v>0</v>
          </cell>
          <cell r="AD4976">
            <v>0</v>
          </cell>
        </row>
        <row r="4977">
          <cell r="B4977" t="str">
            <v>KITSAP CO -REGULATEDPAYMENTSPAY</v>
          </cell>
          <cell r="J4977" t="str">
            <v>PAY</v>
          </cell>
          <cell r="K4977" t="str">
            <v>PAYMENT-THANK YOU!</v>
          </cell>
          <cell r="S4977">
            <v>0</v>
          </cell>
          <cell r="T4977">
            <v>0</v>
          </cell>
          <cell r="U4977">
            <v>0</v>
          </cell>
          <cell r="V4977">
            <v>0</v>
          </cell>
          <cell r="W4977">
            <v>0</v>
          </cell>
          <cell r="X4977">
            <v>0</v>
          </cell>
          <cell r="Y4977">
            <v>0</v>
          </cell>
          <cell r="Z4977">
            <v>0</v>
          </cell>
          <cell r="AA4977">
            <v>-6888.3</v>
          </cell>
          <cell r="AB4977">
            <v>0</v>
          </cell>
          <cell r="AC4977">
            <v>0</v>
          </cell>
          <cell r="AD4977">
            <v>0</v>
          </cell>
        </row>
        <row r="4978">
          <cell r="B4978" t="str">
            <v>KITSAP CO -REGULATEDPAYMENTSPAY-CFREE</v>
          </cell>
          <cell r="J4978" t="str">
            <v>PAY-CFREE</v>
          </cell>
          <cell r="K4978" t="str">
            <v>PAYMENT-THANK YOU</v>
          </cell>
          <cell r="S4978">
            <v>0</v>
          </cell>
          <cell r="T4978">
            <v>0</v>
          </cell>
          <cell r="U4978">
            <v>0</v>
          </cell>
          <cell r="V4978">
            <v>0</v>
          </cell>
          <cell r="W4978">
            <v>0</v>
          </cell>
          <cell r="X4978">
            <v>0</v>
          </cell>
          <cell r="Y4978">
            <v>0</v>
          </cell>
          <cell r="Z4978">
            <v>0</v>
          </cell>
          <cell r="AA4978">
            <v>-976.72</v>
          </cell>
          <cell r="AB4978">
            <v>0</v>
          </cell>
          <cell r="AC4978">
            <v>0</v>
          </cell>
          <cell r="AD4978">
            <v>0</v>
          </cell>
        </row>
        <row r="4979">
          <cell r="B4979" t="str">
            <v>KITSAP CO -REGULATEDPAYMENTSPAY-KOL</v>
          </cell>
          <cell r="J4979" t="str">
            <v>PAY-KOL</v>
          </cell>
          <cell r="K4979" t="str">
            <v>PAYMENT-THANK YOU - OL</v>
          </cell>
          <cell r="S4979">
            <v>0</v>
          </cell>
          <cell r="T4979">
            <v>0</v>
          </cell>
          <cell r="U4979">
            <v>0</v>
          </cell>
          <cell r="V4979">
            <v>0</v>
          </cell>
          <cell r="W4979">
            <v>0</v>
          </cell>
          <cell r="X4979">
            <v>0</v>
          </cell>
          <cell r="Y4979">
            <v>0</v>
          </cell>
          <cell r="Z4979">
            <v>0</v>
          </cell>
          <cell r="AA4979">
            <v>-5339.44</v>
          </cell>
          <cell r="AB4979">
            <v>0</v>
          </cell>
          <cell r="AC4979">
            <v>0</v>
          </cell>
          <cell r="AD4979">
            <v>0</v>
          </cell>
        </row>
        <row r="4980">
          <cell r="B4980" t="str">
            <v>KITSAP CO -REGULATEDPAYMENTSPAY-NATL</v>
          </cell>
          <cell r="J4980" t="str">
            <v>PAY-NATL</v>
          </cell>
          <cell r="K4980" t="str">
            <v>PAYMENT THANK YOU</v>
          </cell>
          <cell r="S4980">
            <v>0</v>
          </cell>
          <cell r="T4980">
            <v>0</v>
          </cell>
          <cell r="U4980">
            <v>0</v>
          </cell>
          <cell r="V4980">
            <v>0</v>
          </cell>
          <cell r="W4980">
            <v>0</v>
          </cell>
          <cell r="X4980">
            <v>0</v>
          </cell>
          <cell r="Y4980">
            <v>0</v>
          </cell>
          <cell r="Z4980">
            <v>0</v>
          </cell>
          <cell r="AA4980">
            <v>-934.97</v>
          </cell>
          <cell r="AB4980">
            <v>0</v>
          </cell>
          <cell r="AC4980">
            <v>0</v>
          </cell>
          <cell r="AD4980">
            <v>0</v>
          </cell>
        </row>
        <row r="4981">
          <cell r="B4981" t="str">
            <v>KITSAP CO -REGULATEDPAYMENTSPAY-OAK</v>
          </cell>
          <cell r="J4981" t="str">
            <v>PAY-OAK</v>
          </cell>
          <cell r="K4981" t="str">
            <v>OAKLEAF PAYMENT</v>
          </cell>
          <cell r="S4981">
            <v>0</v>
          </cell>
          <cell r="T4981">
            <v>0</v>
          </cell>
          <cell r="U4981">
            <v>0</v>
          </cell>
          <cell r="V4981">
            <v>0</v>
          </cell>
          <cell r="W4981">
            <v>0</v>
          </cell>
          <cell r="X4981">
            <v>0</v>
          </cell>
          <cell r="Y4981">
            <v>0</v>
          </cell>
          <cell r="Z4981">
            <v>0</v>
          </cell>
          <cell r="AA4981">
            <v>-872.62</v>
          </cell>
          <cell r="AB4981">
            <v>0</v>
          </cell>
          <cell r="AC4981">
            <v>0</v>
          </cell>
          <cell r="AD4981">
            <v>0</v>
          </cell>
        </row>
        <row r="4982">
          <cell r="B4982" t="str">
            <v>KITSAP CO -REGULATEDPAYMENTSPAY-ORCC</v>
          </cell>
          <cell r="J4982" t="str">
            <v>PAY-ORCC</v>
          </cell>
          <cell r="K4982" t="str">
            <v>ORCC PAYMENT</v>
          </cell>
          <cell r="S4982">
            <v>0</v>
          </cell>
          <cell r="T4982">
            <v>0</v>
          </cell>
          <cell r="U4982">
            <v>0</v>
          </cell>
          <cell r="V4982">
            <v>0</v>
          </cell>
          <cell r="W4982">
            <v>0</v>
          </cell>
          <cell r="X4982">
            <v>0</v>
          </cell>
          <cell r="Y4982">
            <v>0</v>
          </cell>
          <cell r="Z4982">
            <v>0</v>
          </cell>
          <cell r="AA4982">
            <v>-144.80000000000001</v>
          </cell>
          <cell r="AB4982">
            <v>0</v>
          </cell>
          <cell r="AC4982">
            <v>0</v>
          </cell>
          <cell r="AD4982">
            <v>0</v>
          </cell>
        </row>
        <row r="4983">
          <cell r="B4983" t="str">
            <v>KITSAP CO -REGULATEDPAYMENTSPAY-RPPS</v>
          </cell>
          <cell r="J4983" t="str">
            <v>PAY-RPPS</v>
          </cell>
          <cell r="K4983" t="str">
            <v>RPSS PAYMENT</v>
          </cell>
          <cell r="S4983">
            <v>0</v>
          </cell>
          <cell r="T4983">
            <v>0</v>
          </cell>
          <cell r="U4983">
            <v>0</v>
          </cell>
          <cell r="V4983">
            <v>0</v>
          </cell>
          <cell r="W4983">
            <v>0</v>
          </cell>
          <cell r="X4983">
            <v>0</v>
          </cell>
          <cell r="Y4983">
            <v>0</v>
          </cell>
          <cell r="Z4983">
            <v>0</v>
          </cell>
          <cell r="AA4983">
            <v>-620.14</v>
          </cell>
          <cell r="AB4983">
            <v>0</v>
          </cell>
          <cell r="AC4983">
            <v>0</v>
          </cell>
          <cell r="AD4983">
            <v>0</v>
          </cell>
        </row>
        <row r="4984">
          <cell r="B4984" t="str">
            <v>KITSAP CO -REGULATEDPAYMENTSPAYL</v>
          </cell>
          <cell r="J4984" t="str">
            <v>PAYL</v>
          </cell>
          <cell r="K4984" t="str">
            <v>PAYMENT-THANK YOU!</v>
          </cell>
          <cell r="S4984">
            <v>0</v>
          </cell>
          <cell r="T4984">
            <v>0</v>
          </cell>
          <cell r="U4984">
            <v>0</v>
          </cell>
          <cell r="V4984">
            <v>0</v>
          </cell>
          <cell r="W4984">
            <v>0</v>
          </cell>
          <cell r="X4984">
            <v>0</v>
          </cell>
          <cell r="Y4984">
            <v>0</v>
          </cell>
          <cell r="Z4984">
            <v>0</v>
          </cell>
          <cell r="AA4984">
            <v>-1253.04</v>
          </cell>
          <cell r="AB4984">
            <v>0</v>
          </cell>
          <cell r="AC4984">
            <v>0</v>
          </cell>
          <cell r="AD4984">
            <v>0</v>
          </cell>
        </row>
        <row r="4985">
          <cell r="B4985" t="str">
            <v>KITSAP CO -REGULATEDPAYMENTSPAYMET</v>
          </cell>
          <cell r="J4985" t="str">
            <v>PAYMET</v>
          </cell>
          <cell r="K4985" t="str">
            <v>METAVANTE ONLINE PAYMENT</v>
          </cell>
          <cell r="S4985">
            <v>0</v>
          </cell>
          <cell r="T4985">
            <v>0</v>
          </cell>
          <cell r="U4985">
            <v>0</v>
          </cell>
          <cell r="V4985">
            <v>0</v>
          </cell>
          <cell r="W4985">
            <v>0</v>
          </cell>
          <cell r="X4985">
            <v>0</v>
          </cell>
          <cell r="Y4985">
            <v>0</v>
          </cell>
          <cell r="Z4985">
            <v>0</v>
          </cell>
          <cell r="AA4985">
            <v>-32.51</v>
          </cell>
          <cell r="AB4985">
            <v>0</v>
          </cell>
          <cell r="AC4985">
            <v>0</v>
          </cell>
          <cell r="AD4985">
            <v>0</v>
          </cell>
        </row>
        <row r="4986">
          <cell r="B4986" t="str">
            <v>KITSAP CO -REGULATEDPAYMENTSPAYUSBL</v>
          </cell>
          <cell r="J4986" t="str">
            <v>PAYUSBL</v>
          </cell>
          <cell r="K4986" t="str">
            <v>PAYMENT THANK YOU</v>
          </cell>
          <cell r="S4986">
            <v>0</v>
          </cell>
          <cell r="T4986">
            <v>0</v>
          </cell>
          <cell r="U4986">
            <v>0</v>
          </cell>
          <cell r="V4986">
            <v>0</v>
          </cell>
          <cell r="W4986">
            <v>0</v>
          </cell>
          <cell r="X4986">
            <v>0</v>
          </cell>
          <cell r="Y4986">
            <v>0</v>
          </cell>
          <cell r="Z4986">
            <v>0</v>
          </cell>
          <cell r="AA4986">
            <v>-17279.14</v>
          </cell>
          <cell r="AB4986">
            <v>0</v>
          </cell>
          <cell r="AC4986">
            <v>0</v>
          </cell>
          <cell r="AD4986">
            <v>0</v>
          </cell>
        </row>
        <row r="4987">
          <cell r="B4987" t="str">
            <v>KITSAP CO -REGULATEDPAYMENTSRET-KOL</v>
          </cell>
          <cell r="J4987" t="str">
            <v>RET-KOL</v>
          </cell>
          <cell r="K4987" t="str">
            <v>ONLINE PAYMENT RETURN</v>
          </cell>
          <cell r="S4987">
            <v>0</v>
          </cell>
          <cell r="T4987">
            <v>0</v>
          </cell>
          <cell r="U4987">
            <v>0</v>
          </cell>
          <cell r="V4987">
            <v>0</v>
          </cell>
          <cell r="W4987">
            <v>0</v>
          </cell>
          <cell r="X4987">
            <v>0</v>
          </cell>
          <cell r="Y4987">
            <v>0</v>
          </cell>
          <cell r="Z4987">
            <v>0</v>
          </cell>
          <cell r="AA4987">
            <v>326.91000000000003</v>
          </cell>
          <cell r="AB4987">
            <v>0</v>
          </cell>
          <cell r="AC4987">
            <v>0</v>
          </cell>
          <cell r="AD4987">
            <v>0</v>
          </cell>
        </row>
        <row r="4988">
          <cell r="B4988" t="str">
            <v>KITSAP CO -REGULATEDRESIDENTIAL32RW1</v>
          </cell>
          <cell r="J4988" t="str">
            <v>32RW1</v>
          </cell>
          <cell r="K4988" t="str">
            <v>1-32 GAL CAN-WEEKLY SVC</v>
          </cell>
          <cell r="S4988">
            <v>0</v>
          </cell>
          <cell r="T4988">
            <v>0</v>
          </cell>
          <cell r="U4988">
            <v>0</v>
          </cell>
          <cell r="V4988">
            <v>0</v>
          </cell>
          <cell r="W4988">
            <v>0</v>
          </cell>
          <cell r="X4988">
            <v>0</v>
          </cell>
          <cell r="Y4988">
            <v>0</v>
          </cell>
          <cell r="Z4988">
            <v>0</v>
          </cell>
          <cell r="AA4988">
            <v>14.73</v>
          </cell>
          <cell r="AB4988">
            <v>14.73</v>
          </cell>
          <cell r="AC4988">
            <v>0</v>
          </cell>
          <cell r="AD4988">
            <v>0</v>
          </cell>
        </row>
        <row r="4989">
          <cell r="B4989" t="str">
            <v>KITSAP CO -REGULATEDRESIDENTIAL35RE1</v>
          </cell>
          <cell r="J4989" t="str">
            <v>35RE1</v>
          </cell>
          <cell r="K4989" t="str">
            <v>1-35 GAL CART EOW SVC</v>
          </cell>
          <cell r="S4989">
            <v>0</v>
          </cell>
          <cell r="T4989">
            <v>0</v>
          </cell>
          <cell r="U4989">
            <v>0</v>
          </cell>
          <cell r="V4989">
            <v>0</v>
          </cell>
          <cell r="W4989">
            <v>0</v>
          </cell>
          <cell r="X4989">
            <v>0</v>
          </cell>
          <cell r="Y4989">
            <v>0</v>
          </cell>
          <cell r="Z4989">
            <v>0</v>
          </cell>
          <cell r="AA4989">
            <v>3378.77</v>
          </cell>
          <cell r="AB4989">
            <v>3378.77</v>
          </cell>
          <cell r="AC4989">
            <v>0</v>
          </cell>
          <cell r="AD4989">
            <v>0</v>
          </cell>
        </row>
        <row r="4990">
          <cell r="B4990" t="str">
            <v>KITSAP CO -REGULATEDRESIDENTIAL35RM1</v>
          </cell>
          <cell r="J4990" t="str">
            <v>35RM1</v>
          </cell>
          <cell r="K4990" t="str">
            <v>1-35 GAL CART MONTHLY SVC</v>
          </cell>
          <cell r="S4990">
            <v>0</v>
          </cell>
          <cell r="T4990">
            <v>0</v>
          </cell>
          <cell r="U4990">
            <v>0</v>
          </cell>
          <cell r="V4990">
            <v>0</v>
          </cell>
          <cell r="W4990">
            <v>0</v>
          </cell>
          <cell r="X4990">
            <v>0</v>
          </cell>
          <cell r="Y4990">
            <v>0</v>
          </cell>
          <cell r="Z4990">
            <v>0</v>
          </cell>
          <cell r="AA4990">
            <v>283.64999999999998</v>
          </cell>
          <cell r="AB4990">
            <v>283.64999999999998</v>
          </cell>
          <cell r="AC4990">
            <v>0</v>
          </cell>
          <cell r="AD4990">
            <v>0</v>
          </cell>
        </row>
        <row r="4991">
          <cell r="B4991" t="str">
            <v>KITSAP CO -REGULATEDRESIDENTIAL35RW1</v>
          </cell>
          <cell r="J4991" t="str">
            <v>35RW1</v>
          </cell>
          <cell r="K4991" t="str">
            <v>1-35 GAL CART WEEKLY SVC</v>
          </cell>
          <cell r="S4991">
            <v>0</v>
          </cell>
          <cell r="T4991">
            <v>0</v>
          </cell>
          <cell r="U4991">
            <v>0</v>
          </cell>
          <cell r="V4991">
            <v>0</v>
          </cell>
          <cell r="W4991">
            <v>0</v>
          </cell>
          <cell r="X4991">
            <v>0</v>
          </cell>
          <cell r="Y4991">
            <v>0</v>
          </cell>
          <cell r="Z4991">
            <v>0</v>
          </cell>
          <cell r="AA4991">
            <v>12108.25</v>
          </cell>
          <cell r="AB4991">
            <v>12108.25</v>
          </cell>
          <cell r="AC4991">
            <v>0</v>
          </cell>
          <cell r="AD4991">
            <v>0</v>
          </cell>
        </row>
        <row r="4992">
          <cell r="B4992" t="str">
            <v>KITSAP CO -REGULATEDRESIDENTIAL45RW1</v>
          </cell>
          <cell r="J4992" t="str">
            <v>45RW1</v>
          </cell>
          <cell r="K4992" t="str">
            <v>1-45 GAL CAN-WEEKLY SVC</v>
          </cell>
          <cell r="S4992">
            <v>0</v>
          </cell>
          <cell r="T4992">
            <v>0</v>
          </cell>
          <cell r="U4992">
            <v>0</v>
          </cell>
          <cell r="V4992">
            <v>0</v>
          </cell>
          <cell r="W4992">
            <v>0</v>
          </cell>
          <cell r="X4992">
            <v>0</v>
          </cell>
          <cell r="Y4992">
            <v>0</v>
          </cell>
          <cell r="Z4992">
            <v>0</v>
          </cell>
          <cell r="AA4992">
            <v>38.72</v>
          </cell>
          <cell r="AB4992">
            <v>38.72</v>
          </cell>
          <cell r="AC4992">
            <v>0</v>
          </cell>
          <cell r="AD4992">
            <v>0</v>
          </cell>
        </row>
        <row r="4993">
          <cell r="B4993" t="str">
            <v>KITSAP CO -REGULATEDRESIDENTIAL48RE1</v>
          </cell>
          <cell r="J4993" t="str">
            <v>48RE1</v>
          </cell>
          <cell r="K4993" t="str">
            <v>1-48 GAL EOW</v>
          </cell>
          <cell r="S4993">
            <v>0</v>
          </cell>
          <cell r="T4993">
            <v>0</v>
          </cell>
          <cell r="U4993">
            <v>0</v>
          </cell>
          <cell r="V4993">
            <v>0</v>
          </cell>
          <cell r="W4993">
            <v>0</v>
          </cell>
          <cell r="X4993">
            <v>0</v>
          </cell>
          <cell r="Y4993">
            <v>0</v>
          </cell>
          <cell r="Z4993">
            <v>0</v>
          </cell>
          <cell r="AA4993">
            <v>1005.66</v>
          </cell>
          <cell r="AB4993">
            <v>1005.66</v>
          </cell>
          <cell r="AC4993">
            <v>0</v>
          </cell>
          <cell r="AD4993">
            <v>0</v>
          </cell>
        </row>
        <row r="4994">
          <cell r="B4994" t="str">
            <v>KITSAP CO -REGULATEDRESIDENTIAL48RM1</v>
          </cell>
          <cell r="J4994" t="str">
            <v>48RM1</v>
          </cell>
          <cell r="K4994" t="str">
            <v>1-48 GAL MONTHLY</v>
          </cell>
          <cell r="S4994">
            <v>0</v>
          </cell>
          <cell r="T4994">
            <v>0</v>
          </cell>
          <cell r="U4994">
            <v>0</v>
          </cell>
          <cell r="V4994">
            <v>0</v>
          </cell>
          <cell r="W4994">
            <v>0</v>
          </cell>
          <cell r="X4994">
            <v>0</v>
          </cell>
          <cell r="Y4994">
            <v>0</v>
          </cell>
          <cell r="Z4994">
            <v>0</v>
          </cell>
          <cell r="AA4994">
            <v>30.56</v>
          </cell>
          <cell r="AB4994">
            <v>30.56</v>
          </cell>
          <cell r="AC4994">
            <v>0</v>
          </cell>
          <cell r="AD4994">
            <v>0</v>
          </cell>
        </row>
        <row r="4995">
          <cell r="B4995" t="str">
            <v>KITSAP CO -REGULATEDRESIDENTIAL48RW1</v>
          </cell>
          <cell r="J4995" t="str">
            <v>48RW1</v>
          </cell>
          <cell r="K4995" t="str">
            <v>1-48 GAL WEEKLY</v>
          </cell>
          <cell r="S4995">
            <v>0</v>
          </cell>
          <cell r="T4995">
            <v>0</v>
          </cell>
          <cell r="U4995">
            <v>0</v>
          </cell>
          <cell r="V4995">
            <v>0</v>
          </cell>
          <cell r="W4995">
            <v>0</v>
          </cell>
          <cell r="X4995">
            <v>0</v>
          </cell>
          <cell r="Y4995">
            <v>0</v>
          </cell>
          <cell r="Z4995">
            <v>0</v>
          </cell>
          <cell r="AA4995">
            <v>6911.53</v>
          </cell>
          <cell r="AB4995">
            <v>6911.53</v>
          </cell>
          <cell r="AC4995">
            <v>0</v>
          </cell>
          <cell r="AD4995">
            <v>0</v>
          </cell>
        </row>
        <row r="4996">
          <cell r="B4996" t="str">
            <v>KITSAP CO -REGULATEDRESIDENTIAL64RE1</v>
          </cell>
          <cell r="J4996" t="str">
            <v>64RE1</v>
          </cell>
          <cell r="K4996" t="str">
            <v>1-64 GAL EOW</v>
          </cell>
          <cell r="S4996">
            <v>0</v>
          </cell>
          <cell r="T4996">
            <v>0</v>
          </cell>
          <cell r="U4996">
            <v>0</v>
          </cell>
          <cell r="V4996">
            <v>0</v>
          </cell>
          <cell r="W4996">
            <v>0</v>
          </cell>
          <cell r="X4996">
            <v>0</v>
          </cell>
          <cell r="Y4996">
            <v>0</v>
          </cell>
          <cell r="Z4996">
            <v>0</v>
          </cell>
          <cell r="AA4996">
            <v>1596.46</v>
          </cell>
          <cell r="AB4996">
            <v>1596.46</v>
          </cell>
          <cell r="AC4996">
            <v>0</v>
          </cell>
          <cell r="AD4996">
            <v>0</v>
          </cell>
        </row>
        <row r="4997">
          <cell r="B4997" t="str">
            <v>KITSAP CO -REGULATEDRESIDENTIAL64RM1</v>
          </cell>
          <cell r="J4997" t="str">
            <v>64RM1</v>
          </cell>
          <cell r="K4997" t="str">
            <v>1-64 GAL MONTHLY</v>
          </cell>
          <cell r="S4997">
            <v>0</v>
          </cell>
          <cell r="T4997">
            <v>0</v>
          </cell>
          <cell r="U4997">
            <v>0</v>
          </cell>
          <cell r="V4997">
            <v>0</v>
          </cell>
          <cell r="W4997">
            <v>0</v>
          </cell>
          <cell r="X4997">
            <v>0</v>
          </cell>
          <cell r="Y4997">
            <v>0</v>
          </cell>
          <cell r="Z4997">
            <v>0</v>
          </cell>
          <cell r="AA4997">
            <v>62.86</v>
          </cell>
          <cell r="AB4997">
            <v>62.86</v>
          </cell>
          <cell r="AC4997">
            <v>0</v>
          </cell>
          <cell r="AD4997">
            <v>0</v>
          </cell>
        </row>
        <row r="4998">
          <cell r="B4998" t="str">
            <v>KITSAP CO -REGULATEDRESIDENTIAL64RW1</v>
          </cell>
          <cell r="J4998" t="str">
            <v>64RW1</v>
          </cell>
          <cell r="K4998" t="str">
            <v>1-64 GAL CART WEEKLY SVC</v>
          </cell>
          <cell r="S4998">
            <v>0</v>
          </cell>
          <cell r="T4998">
            <v>0</v>
          </cell>
          <cell r="U4998">
            <v>0</v>
          </cell>
          <cell r="V4998">
            <v>0</v>
          </cell>
          <cell r="W4998">
            <v>0</v>
          </cell>
          <cell r="X4998">
            <v>0</v>
          </cell>
          <cell r="Y4998">
            <v>0</v>
          </cell>
          <cell r="Z4998">
            <v>0</v>
          </cell>
          <cell r="AA4998">
            <v>8352.7150000000001</v>
          </cell>
          <cell r="AB4998">
            <v>8352.7150000000001</v>
          </cell>
          <cell r="AC4998">
            <v>0</v>
          </cell>
          <cell r="AD4998">
            <v>0</v>
          </cell>
        </row>
        <row r="4999">
          <cell r="B4999" t="str">
            <v>KITSAP CO -REGULATEDRESIDENTIAL96RE1</v>
          </cell>
          <cell r="J4999" t="str">
            <v>96RE1</v>
          </cell>
          <cell r="K4999" t="str">
            <v>1-96 GAL EOW</v>
          </cell>
          <cell r="S4999">
            <v>0</v>
          </cell>
          <cell r="T4999">
            <v>0</v>
          </cell>
          <cell r="U4999">
            <v>0</v>
          </cell>
          <cell r="V4999">
            <v>0</v>
          </cell>
          <cell r="W4999">
            <v>0</v>
          </cell>
          <cell r="X4999">
            <v>0</v>
          </cell>
          <cell r="Y4999">
            <v>0</v>
          </cell>
          <cell r="Z4999">
            <v>0</v>
          </cell>
          <cell r="AA4999">
            <v>1219.68</v>
          </cell>
          <cell r="AB4999">
            <v>1219.68</v>
          </cell>
          <cell r="AC4999">
            <v>0</v>
          </cell>
          <cell r="AD4999">
            <v>0</v>
          </cell>
        </row>
        <row r="5000">
          <cell r="B5000" t="str">
            <v>KITSAP CO -REGULATEDRESIDENTIAL96RM1</v>
          </cell>
          <cell r="J5000" t="str">
            <v>96RM1</v>
          </cell>
          <cell r="K5000" t="str">
            <v>1-96 GAL MONTHLY</v>
          </cell>
          <cell r="S5000">
            <v>0</v>
          </cell>
          <cell r="T5000">
            <v>0</v>
          </cell>
          <cell r="U5000">
            <v>0</v>
          </cell>
          <cell r="V5000">
            <v>0</v>
          </cell>
          <cell r="W5000">
            <v>0</v>
          </cell>
          <cell r="X5000">
            <v>0</v>
          </cell>
          <cell r="Y5000">
            <v>0</v>
          </cell>
          <cell r="Z5000">
            <v>0</v>
          </cell>
          <cell r="AA5000">
            <v>43.92</v>
          </cell>
          <cell r="AB5000">
            <v>43.92</v>
          </cell>
          <cell r="AC5000">
            <v>0</v>
          </cell>
          <cell r="AD5000">
            <v>0</v>
          </cell>
        </row>
        <row r="5001">
          <cell r="B5001" t="str">
            <v>KITSAP CO -REGULATEDRESIDENTIAL96RW1</v>
          </cell>
          <cell r="J5001" t="str">
            <v>96RW1</v>
          </cell>
          <cell r="K5001" t="str">
            <v>1-96 GAL CART WEEKLY SVC</v>
          </cell>
          <cell r="S5001">
            <v>0</v>
          </cell>
          <cell r="T5001">
            <v>0</v>
          </cell>
          <cell r="U5001">
            <v>0</v>
          </cell>
          <cell r="V5001">
            <v>0</v>
          </cell>
          <cell r="W5001">
            <v>0</v>
          </cell>
          <cell r="X5001">
            <v>0</v>
          </cell>
          <cell r="Y5001">
            <v>0</v>
          </cell>
          <cell r="Z5001">
            <v>0</v>
          </cell>
          <cell r="AA5001">
            <v>5070.71</v>
          </cell>
          <cell r="AB5001">
            <v>5070.71</v>
          </cell>
          <cell r="AC5001">
            <v>0</v>
          </cell>
          <cell r="AD5001">
            <v>0</v>
          </cell>
        </row>
        <row r="5002">
          <cell r="B5002" t="str">
            <v>KITSAP CO -REGULATEDRESIDENTIALDRVNRE1</v>
          </cell>
          <cell r="J5002" t="str">
            <v>DRVNRE1</v>
          </cell>
          <cell r="K5002" t="str">
            <v>DRIVE IN UP TO 250'-EOW</v>
          </cell>
          <cell r="S5002">
            <v>0</v>
          </cell>
          <cell r="T5002">
            <v>0</v>
          </cell>
          <cell r="U5002">
            <v>0</v>
          </cell>
          <cell r="V5002">
            <v>0</v>
          </cell>
          <cell r="W5002">
            <v>0</v>
          </cell>
          <cell r="X5002">
            <v>0</v>
          </cell>
          <cell r="Y5002">
            <v>0</v>
          </cell>
          <cell r="Z5002">
            <v>0</v>
          </cell>
          <cell r="AA5002">
            <v>28.86</v>
          </cell>
          <cell r="AB5002">
            <v>28.86</v>
          </cell>
          <cell r="AC5002">
            <v>0</v>
          </cell>
          <cell r="AD5002">
            <v>0</v>
          </cell>
        </row>
        <row r="5003">
          <cell r="B5003" t="str">
            <v>KITSAP CO -REGULATEDRESIDENTIALDRVNRE1RECY</v>
          </cell>
          <cell r="J5003" t="str">
            <v>DRVNRE1RECY</v>
          </cell>
          <cell r="K5003" t="str">
            <v>DRIVE IN UP TO 250 EOW-RE</v>
          </cell>
          <cell r="S5003">
            <v>0</v>
          </cell>
          <cell r="T5003">
            <v>0</v>
          </cell>
          <cell r="U5003">
            <v>0</v>
          </cell>
          <cell r="V5003">
            <v>0</v>
          </cell>
          <cell r="W5003">
            <v>0</v>
          </cell>
          <cell r="X5003">
            <v>0</v>
          </cell>
          <cell r="Y5003">
            <v>0</v>
          </cell>
          <cell r="Z5003">
            <v>0</v>
          </cell>
          <cell r="AA5003">
            <v>54.365000000000002</v>
          </cell>
          <cell r="AB5003">
            <v>54.365000000000002</v>
          </cell>
          <cell r="AC5003">
            <v>0</v>
          </cell>
          <cell r="AD5003">
            <v>0</v>
          </cell>
        </row>
        <row r="5004">
          <cell r="B5004" t="str">
            <v>KITSAP CO -REGULATEDRESIDENTIALDRVNRE2</v>
          </cell>
          <cell r="J5004" t="str">
            <v>DRVNRE2</v>
          </cell>
          <cell r="K5004" t="str">
            <v>DRIVE IN OVER 250'-EOW</v>
          </cell>
          <cell r="S5004">
            <v>0</v>
          </cell>
          <cell r="T5004">
            <v>0</v>
          </cell>
          <cell r="U5004">
            <v>0</v>
          </cell>
          <cell r="V5004">
            <v>0</v>
          </cell>
          <cell r="W5004">
            <v>0</v>
          </cell>
          <cell r="X5004">
            <v>0</v>
          </cell>
          <cell r="Y5004">
            <v>0</v>
          </cell>
          <cell r="Z5004">
            <v>0</v>
          </cell>
          <cell r="AA5004">
            <v>5.3049999999999997</v>
          </cell>
          <cell r="AB5004">
            <v>5.3049999999999997</v>
          </cell>
          <cell r="AC5004">
            <v>0</v>
          </cell>
          <cell r="AD5004">
            <v>0</v>
          </cell>
        </row>
        <row r="5005">
          <cell r="B5005" t="str">
            <v>KITSAP CO -REGULATEDRESIDENTIALDRVNRE2RECY</v>
          </cell>
          <cell r="J5005" t="str">
            <v>DRVNRE2RECY</v>
          </cell>
          <cell r="K5005" t="str">
            <v>DRIVE IN OVER 250 EOW-REC</v>
          </cell>
          <cell r="S5005">
            <v>0</v>
          </cell>
          <cell r="T5005">
            <v>0</v>
          </cell>
          <cell r="U5005">
            <v>0</v>
          </cell>
          <cell r="V5005">
            <v>0</v>
          </cell>
          <cell r="W5005">
            <v>0</v>
          </cell>
          <cell r="X5005">
            <v>0</v>
          </cell>
          <cell r="Y5005">
            <v>0</v>
          </cell>
          <cell r="Z5005">
            <v>0</v>
          </cell>
          <cell r="AA5005">
            <v>9.0500000000000007</v>
          </cell>
          <cell r="AB5005">
            <v>9.0500000000000007</v>
          </cell>
          <cell r="AC5005">
            <v>0</v>
          </cell>
          <cell r="AD5005">
            <v>0</v>
          </cell>
        </row>
        <row r="5006">
          <cell r="B5006" t="str">
            <v>KITSAP CO -REGULATEDRESIDENTIALDRVNRW1</v>
          </cell>
          <cell r="J5006" t="str">
            <v>DRVNRW1</v>
          </cell>
          <cell r="K5006" t="str">
            <v>DRIVE IN UP TO 250'</v>
          </cell>
          <cell r="S5006">
            <v>0</v>
          </cell>
          <cell r="T5006">
            <v>0</v>
          </cell>
          <cell r="U5006">
            <v>0</v>
          </cell>
          <cell r="V5006">
            <v>0</v>
          </cell>
          <cell r="W5006">
            <v>0</v>
          </cell>
          <cell r="X5006">
            <v>0</v>
          </cell>
          <cell r="Y5006">
            <v>0</v>
          </cell>
          <cell r="Z5006">
            <v>0</v>
          </cell>
          <cell r="AA5006">
            <v>129.005</v>
          </cell>
          <cell r="AB5006">
            <v>129.005</v>
          </cell>
          <cell r="AC5006">
            <v>0</v>
          </cell>
          <cell r="AD5006">
            <v>0</v>
          </cell>
        </row>
        <row r="5007">
          <cell r="B5007" t="str">
            <v>KITSAP CO -REGULATEDRESIDENTIALDRVNRW2</v>
          </cell>
          <cell r="J5007" t="str">
            <v>DRVNRW2</v>
          </cell>
          <cell r="K5007" t="str">
            <v>DRIVE IN OVER 250'</v>
          </cell>
          <cell r="S5007">
            <v>0</v>
          </cell>
          <cell r="T5007">
            <v>0</v>
          </cell>
          <cell r="U5007">
            <v>0</v>
          </cell>
          <cell r="V5007">
            <v>0</v>
          </cell>
          <cell r="W5007">
            <v>0</v>
          </cell>
          <cell r="X5007">
            <v>0</v>
          </cell>
          <cell r="Y5007">
            <v>0</v>
          </cell>
          <cell r="Z5007">
            <v>0</v>
          </cell>
          <cell r="AA5007">
            <v>6.06</v>
          </cell>
          <cell r="AB5007">
            <v>6.06</v>
          </cell>
          <cell r="AC5007">
            <v>0</v>
          </cell>
          <cell r="AD5007">
            <v>0</v>
          </cell>
        </row>
        <row r="5008">
          <cell r="B5008" t="str">
            <v>KITSAP CO -REGULATEDRESIDENTIALRECYCLECR</v>
          </cell>
          <cell r="J5008" t="str">
            <v>RECYCLECR</v>
          </cell>
          <cell r="K5008" t="str">
            <v>VALUE OF RECYCLABLES</v>
          </cell>
          <cell r="S5008">
            <v>0</v>
          </cell>
          <cell r="T5008">
            <v>0</v>
          </cell>
          <cell r="U5008">
            <v>0</v>
          </cell>
          <cell r="V5008">
            <v>0</v>
          </cell>
          <cell r="W5008">
            <v>0</v>
          </cell>
          <cell r="X5008">
            <v>0</v>
          </cell>
          <cell r="Y5008">
            <v>0</v>
          </cell>
          <cell r="Z5008">
            <v>0</v>
          </cell>
          <cell r="AA5008">
            <v>-4161.1949999999997</v>
          </cell>
          <cell r="AB5008">
            <v>-4161.1949999999997</v>
          </cell>
          <cell r="AC5008">
            <v>0</v>
          </cell>
          <cell r="AD5008">
            <v>0</v>
          </cell>
        </row>
        <row r="5009">
          <cell r="B5009" t="str">
            <v>KITSAP CO -REGULATEDRESIDENTIALRECYONLY</v>
          </cell>
          <cell r="J5009" t="str">
            <v>RECYONLY</v>
          </cell>
          <cell r="K5009" t="str">
            <v>RECYCLE SERVICE ONLY</v>
          </cell>
          <cell r="S5009">
            <v>0</v>
          </cell>
          <cell r="T5009">
            <v>0</v>
          </cell>
          <cell r="U5009">
            <v>0</v>
          </cell>
          <cell r="V5009">
            <v>0</v>
          </cell>
          <cell r="W5009">
            <v>0</v>
          </cell>
          <cell r="X5009">
            <v>0</v>
          </cell>
          <cell r="Y5009">
            <v>0</v>
          </cell>
          <cell r="Z5009">
            <v>0</v>
          </cell>
          <cell r="AA5009">
            <v>127.53</v>
          </cell>
          <cell r="AB5009">
            <v>127.53</v>
          </cell>
          <cell r="AC5009">
            <v>0</v>
          </cell>
          <cell r="AD5009">
            <v>0</v>
          </cell>
        </row>
        <row r="5010">
          <cell r="B5010" t="str">
            <v>KITSAP CO -REGULATEDRESIDENTIALRECYR</v>
          </cell>
          <cell r="J5010" t="str">
            <v>RECYR</v>
          </cell>
          <cell r="K5010" t="str">
            <v>RESIDENTIAL RECYCLE</v>
          </cell>
          <cell r="S5010">
            <v>0</v>
          </cell>
          <cell r="T5010">
            <v>0</v>
          </cell>
          <cell r="U5010">
            <v>0</v>
          </cell>
          <cell r="V5010">
            <v>0</v>
          </cell>
          <cell r="W5010">
            <v>0</v>
          </cell>
          <cell r="X5010">
            <v>0</v>
          </cell>
          <cell r="Y5010">
            <v>0</v>
          </cell>
          <cell r="Z5010">
            <v>0</v>
          </cell>
          <cell r="AA5010">
            <v>19664.23</v>
          </cell>
          <cell r="AB5010">
            <v>19664.23</v>
          </cell>
          <cell r="AC5010">
            <v>0</v>
          </cell>
          <cell r="AD5010">
            <v>0</v>
          </cell>
        </row>
        <row r="5011">
          <cell r="B5011" t="str">
            <v>KITSAP CO -REGULATEDRESIDENTIALRECYRNB</v>
          </cell>
          <cell r="J5011" t="str">
            <v>RECYRNB</v>
          </cell>
          <cell r="K5011" t="str">
            <v>RECYCLE PROGRAM W/O BINS</v>
          </cell>
          <cell r="S5011">
            <v>0</v>
          </cell>
          <cell r="T5011">
            <v>0</v>
          </cell>
          <cell r="U5011">
            <v>0</v>
          </cell>
          <cell r="V5011">
            <v>0</v>
          </cell>
          <cell r="W5011">
            <v>0</v>
          </cell>
          <cell r="X5011">
            <v>0</v>
          </cell>
          <cell r="Y5011">
            <v>0</v>
          </cell>
          <cell r="Z5011">
            <v>0</v>
          </cell>
          <cell r="AA5011">
            <v>18.32</v>
          </cell>
          <cell r="AB5011">
            <v>18.32</v>
          </cell>
          <cell r="AC5011">
            <v>0</v>
          </cell>
          <cell r="AD5011">
            <v>0</v>
          </cell>
        </row>
        <row r="5012">
          <cell r="B5012" t="str">
            <v>KITSAP CO -REGULATEDRESIDENTIALWLKNRE1</v>
          </cell>
          <cell r="J5012" t="str">
            <v>WLKNRE1</v>
          </cell>
          <cell r="K5012" t="str">
            <v>WALK IN 5'-25'-EOW</v>
          </cell>
          <cell r="S5012">
            <v>0</v>
          </cell>
          <cell r="T5012">
            <v>0</v>
          </cell>
          <cell r="U5012">
            <v>0</v>
          </cell>
          <cell r="V5012">
            <v>0</v>
          </cell>
          <cell r="W5012">
            <v>0</v>
          </cell>
          <cell r="X5012">
            <v>0</v>
          </cell>
          <cell r="Y5012">
            <v>0</v>
          </cell>
          <cell r="Z5012">
            <v>0</v>
          </cell>
          <cell r="AA5012">
            <v>3.5049999999999999</v>
          </cell>
          <cell r="AB5012">
            <v>3.5049999999999999</v>
          </cell>
          <cell r="AC5012">
            <v>0</v>
          </cell>
          <cell r="AD5012">
            <v>0</v>
          </cell>
        </row>
        <row r="5013">
          <cell r="B5013" t="str">
            <v>KITSAP CO -REGULATEDRESIDENTIALWLKNRM1</v>
          </cell>
          <cell r="J5013" t="str">
            <v>WLKNRM1</v>
          </cell>
          <cell r="K5013" t="str">
            <v>WALK IN 5'-25'-MTHLY</v>
          </cell>
          <cell r="S5013">
            <v>0</v>
          </cell>
          <cell r="T5013">
            <v>0</v>
          </cell>
          <cell r="U5013">
            <v>0</v>
          </cell>
          <cell r="V5013">
            <v>0</v>
          </cell>
          <cell r="W5013">
            <v>0</v>
          </cell>
          <cell r="X5013">
            <v>0</v>
          </cell>
          <cell r="Y5013">
            <v>0</v>
          </cell>
          <cell r="Z5013">
            <v>0</v>
          </cell>
          <cell r="AA5013">
            <v>1.28</v>
          </cell>
          <cell r="AB5013">
            <v>1.28</v>
          </cell>
          <cell r="AC5013">
            <v>0</v>
          </cell>
          <cell r="AD5013">
            <v>0</v>
          </cell>
        </row>
        <row r="5014">
          <cell r="B5014" t="str">
            <v>KITSAP CO -REGULATEDRESIDENTIALWLKNRW1</v>
          </cell>
          <cell r="J5014" t="str">
            <v>WLKNRW1</v>
          </cell>
          <cell r="K5014" t="str">
            <v>WALK IN 5'-25'</v>
          </cell>
          <cell r="S5014">
            <v>0</v>
          </cell>
          <cell r="T5014">
            <v>0</v>
          </cell>
          <cell r="U5014">
            <v>0</v>
          </cell>
          <cell r="V5014">
            <v>0</v>
          </cell>
          <cell r="W5014">
            <v>0</v>
          </cell>
          <cell r="X5014">
            <v>0</v>
          </cell>
          <cell r="Y5014">
            <v>0</v>
          </cell>
          <cell r="Z5014">
            <v>0</v>
          </cell>
          <cell r="AA5014">
            <v>14.77</v>
          </cell>
          <cell r="AB5014">
            <v>14.77</v>
          </cell>
          <cell r="AC5014">
            <v>0</v>
          </cell>
          <cell r="AD5014">
            <v>0</v>
          </cell>
        </row>
        <row r="5015">
          <cell r="B5015" t="str">
            <v>KITSAP CO -REGULATEDRESIDENTIALWLKNRW2</v>
          </cell>
          <cell r="J5015" t="str">
            <v>WLKNRW2</v>
          </cell>
          <cell r="K5015" t="str">
            <v>WALK IN OVER 25'</v>
          </cell>
          <cell r="S5015">
            <v>0</v>
          </cell>
          <cell r="T5015">
            <v>0</v>
          </cell>
          <cell r="U5015">
            <v>0</v>
          </cell>
          <cell r="V5015">
            <v>0</v>
          </cell>
          <cell r="W5015">
            <v>0</v>
          </cell>
          <cell r="X5015">
            <v>0</v>
          </cell>
          <cell r="Y5015">
            <v>0</v>
          </cell>
          <cell r="Z5015">
            <v>0</v>
          </cell>
          <cell r="AA5015">
            <v>4.08</v>
          </cell>
          <cell r="AB5015">
            <v>4.08</v>
          </cell>
          <cell r="AC5015">
            <v>0</v>
          </cell>
          <cell r="AD5015">
            <v>0</v>
          </cell>
        </row>
        <row r="5016">
          <cell r="B5016" t="str">
            <v>KITSAP CO -REGULATEDRESIDENTIAL35ROCC1</v>
          </cell>
          <cell r="J5016" t="str">
            <v>35ROCC1</v>
          </cell>
          <cell r="K5016" t="str">
            <v>1-35 GAL ON CALL PICKUP</v>
          </cell>
          <cell r="S5016">
            <v>0</v>
          </cell>
          <cell r="T5016">
            <v>0</v>
          </cell>
          <cell r="U5016">
            <v>0</v>
          </cell>
          <cell r="V5016">
            <v>0</v>
          </cell>
          <cell r="W5016">
            <v>0</v>
          </cell>
          <cell r="X5016">
            <v>0</v>
          </cell>
          <cell r="Y5016">
            <v>0</v>
          </cell>
          <cell r="Z5016">
            <v>0</v>
          </cell>
          <cell r="AA5016">
            <v>6.1</v>
          </cell>
          <cell r="AB5016">
            <v>0</v>
          </cell>
          <cell r="AC5016">
            <v>0</v>
          </cell>
          <cell r="AD5016">
            <v>0</v>
          </cell>
        </row>
        <row r="5017">
          <cell r="B5017" t="str">
            <v>KITSAP CO -REGULATEDRESIDENTIAL64RE1</v>
          </cell>
          <cell r="J5017" t="str">
            <v>64RE1</v>
          </cell>
          <cell r="K5017" t="str">
            <v>1-64 GAL EOW</v>
          </cell>
          <cell r="S5017">
            <v>0</v>
          </cell>
          <cell r="T5017">
            <v>0</v>
          </cell>
          <cell r="U5017">
            <v>0</v>
          </cell>
          <cell r="V5017">
            <v>0</v>
          </cell>
          <cell r="W5017">
            <v>0</v>
          </cell>
          <cell r="X5017">
            <v>0</v>
          </cell>
          <cell r="Y5017">
            <v>0</v>
          </cell>
          <cell r="Z5017">
            <v>0</v>
          </cell>
          <cell r="AA5017">
            <v>-7.36</v>
          </cell>
          <cell r="AB5017">
            <v>0</v>
          </cell>
          <cell r="AC5017">
            <v>0</v>
          </cell>
          <cell r="AD5017">
            <v>0</v>
          </cell>
        </row>
        <row r="5018">
          <cell r="B5018" t="str">
            <v>KITSAP CO -REGULATEDRESIDENTIAL64RM1</v>
          </cell>
          <cell r="J5018" t="str">
            <v>64RM1</v>
          </cell>
          <cell r="K5018" t="str">
            <v>1-64 GAL MONTHLY</v>
          </cell>
          <cell r="S5018">
            <v>0</v>
          </cell>
          <cell r="T5018">
            <v>0</v>
          </cell>
          <cell r="U5018">
            <v>0</v>
          </cell>
          <cell r="V5018">
            <v>0</v>
          </cell>
          <cell r="W5018">
            <v>0</v>
          </cell>
          <cell r="X5018">
            <v>0</v>
          </cell>
          <cell r="Y5018">
            <v>0</v>
          </cell>
          <cell r="Z5018">
            <v>0</v>
          </cell>
          <cell r="AA5018">
            <v>-5.04</v>
          </cell>
          <cell r="AB5018">
            <v>0</v>
          </cell>
          <cell r="AC5018">
            <v>0</v>
          </cell>
          <cell r="AD5018">
            <v>0</v>
          </cell>
        </row>
        <row r="5019">
          <cell r="B5019" t="str">
            <v>KITSAP CO -REGULATEDRESIDENTIAL64ROCC1</v>
          </cell>
          <cell r="J5019" t="str">
            <v>64ROCC1</v>
          </cell>
          <cell r="K5019" t="str">
            <v>1-64 GAL ON CALL PICKUP</v>
          </cell>
          <cell r="S5019">
            <v>0</v>
          </cell>
          <cell r="T5019">
            <v>0</v>
          </cell>
          <cell r="U5019">
            <v>0</v>
          </cell>
          <cell r="V5019">
            <v>0</v>
          </cell>
          <cell r="W5019">
            <v>0</v>
          </cell>
          <cell r="X5019">
            <v>0</v>
          </cell>
          <cell r="Y5019">
            <v>0</v>
          </cell>
          <cell r="Z5019">
            <v>0</v>
          </cell>
          <cell r="AA5019">
            <v>17.96</v>
          </cell>
          <cell r="AB5019">
            <v>0</v>
          </cell>
          <cell r="AC5019">
            <v>0</v>
          </cell>
          <cell r="AD5019">
            <v>0</v>
          </cell>
        </row>
        <row r="5020">
          <cell r="B5020" t="str">
            <v>KITSAP CO -REGULATEDRESIDENTIAL96ROCC1</v>
          </cell>
          <cell r="J5020" t="str">
            <v>96ROCC1</v>
          </cell>
          <cell r="K5020" t="str">
            <v>1-96 GAL ON CALL PICKUP</v>
          </cell>
          <cell r="S5020">
            <v>0</v>
          </cell>
          <cell r="T5020">
            <v>0</v>
          </cell>
          <cell r="U5020">
            <v>0</v>
          </cell>
          <cell r="V5020">
            <v>0</v>
          </cell>
          <cell r="W5020">
            <v>0</v>
          </cell>
          <cell r="X5020">
            <v>0</v>
          </cell>
          <cell r="Y5020">
            <v>0</v>
          </cell>
          <cell r="Z5020">
            <v>0</v>
          </cell>
          <cell r="AA5020">
            <v>10.98</v>
          </cell>
          <cell r="AB5020">
            <v>0</v>
          </cell>
          <cell r="AC5020">
            <v>0</v>
          </cell>
          <cell r="AD5020">
            <v>0</v>
          </cell>
        </row>
        <row r="5021">
          <cell r="B5021" t="str">
            <v>KITSAP CO -REGULATEDRESIDENTIALADJOTHR</v>
          </cell>
          <cell r="J5021" t="str">
            <v>ADJOTHR</v>
          </cell>
          <cell r="K5021" t="str">
            <v>ADJUSTMENT</v>
          </cell>
          <cell r="S5021">
            <v>0</v>
          </cell>
          <cell r="T5021">
            <v>0</v>
          </cell>
          <cell r="U5021">
            <v>0</v>
          </cell>
          <cell r="V5021">
            <v>0</v>
          </cell>
          <cell r="W5021">
            <v>0</v>
          </cell>
          <cell r="X5021">
            <v>0</v>
          </cell>
          <cell r="Y5021">
            <v>0</v>
          </cell>
          <cell r="Z5021">
            <v>0</v>
          </cell>
          <cell r="AA5021">
            <v>-6.65</v>
          </cell>
          <cell r="AB5021">
            <v>0</v>
          </cell>
          <cell r="AC5021">
            <v>0</v>
          </cell>
          <cell r="AD5021">
            <v>0</v>
          </cell>
        </row>
        <row r="5022">
          <cell r="B5022" t="str">
            <v>KITSAP CO -REGULATEDRESIDENTIALEXPUR</v>
          </cell>
          <cell r="J5022" t="str">
            <v>EXPUR</v>
          </cell>
          <cell r="K5022" t="str">
            <v>EXTRA PICKUP</v>
          </cell>
          <cell r="S5022">
            <v>0</v>
          </cell>
          <cell r="T5022">
            <v>0</v>
          </cell>
          <cell r="U5022">
            <v>0</v>
          </cell>
          <cell r="V5022">
            <v>0</v>
          </cell>
          <cell r="W5022">
            <v>0</v>
          </cell>
          <cell r="X5022">
            <v>0</v>
          </cell>
          <cell r="Y5022">
            <v>0</v>
          </cell>
          <cell r="Z5022">
            <v>0</v>
          </cell>
          <cell r="AA5022">
            <v>71.23</v>
          </cell>
          <cell r="AB5022">
            <v>0</v>
          </cell>
          <cell r="AC5022">
            <v>0</v>
          </cell>
          <cell r="AD5022">
            <v>0</v>
          </cell>
        </row>
        <row r="5023">
          <cell r="B5023" t="str">
            <v>KITSAP CO -REGULATEDRESIDENTIALEXTRAR</v>
          </cell>
          <cell r="J5023" t="str">
            <v>EXTRAR</v>
          </cell>
          <cell r="K5023" t="str">
            <v>EXTRA CAN/BAGS</v>
          </cell>
          <cell r="S5023">
            <v>0</v>
          </cell>
          <cell r="T5023">
            <v>0</v>
          </cell>
          <cell r="U5023">
            <v>0</v>
          </cell>
          <cell r="V5023">
            <v>0</v>
          </cell>
          <cell r="W5023">
            <v>0</v>
          </cell>
          <cell r="X5023">
            <v>0</v>
          </cell>
          <cell r="Y5023">
            <v>0</v>
          </cell>
          <cell r="Z5023">
            <v>0</v>
          </cell>
          <cell r="AA5023">
            <v>829.62</v>
          </cell>
          <cell r="AB5023">
            <v>0</v>
          </cell>
          <cell r="AC5023">
            <v>0</v>
          </cell>
          <cell r="AD5023">
            <v>0</v>
          </cell>
        </row>
        <row r="5024">
          <cell r="B5024" t="str">
            <v>KITSAP CO -REGULATEDRESIDENTIALOFOWR</v>
          </cell>
          <cell r="J5024" t="str">
            <v>OFOWR</v>
          </cell>
          <cell r="K5024" t="str">
            <v>OVERFILL/OVERWEIGHT CHG</v>
          </cell>
          <cell r="S5024">
            <v>0</v>
          </cell>
          <cell r="T5024">
            <v>0</v>
          </cell>
          <cell r="U5024">
            <v>0</v>
          </cell>
          <cell r="V5024">
            <v>0</v>
          </cell>
          <cell r="W5024">
            <v>0</v>
          </cell>
          <cell r="X5024">
            <v>0</v>
          </cell>
          <cell r="Y5024">
            <v>0</v>
          </cell>
          <cell r="Z5024">
            <v>0</v>
          </cell>
          <cell r="AA5024">
            <v>419</v>
          </cell>
          <cell r="AB5024">
            <v>0</v>
          </cell>
          <cell r="AC5024">
            <v>0</v>
          </cell>
          <cell r="AD5024">
            <v>0</v>
          </cell>
        </row>
        <row r="5025">
          <cell r="B5025" t="str">
            <v>KITSAP CO -REGULATEDRESIDENTIALREDELIVER</v>
          </cell>
          <cell r="J5025" t="str">
            <v>REDELIVER</v>
          </cell>
          <cell r="K5025" t="str">
            <v>DELIVERY CHARGE</v>
          </cell>
          <cell r="S5025">
            <v>0</v>
          </cell>
          <cell r="T5025">
            <v>0</v>
          </cell>
          <cell r="U5025">
            <v>0</v>
          </cell>
          <cell r="V5025">
            <v>0</v>
          </cell>
          <cell r="W5025">
            <v>0</v>
          </cell>
          <cell r="X5025">
            <v>0</v>
          </cell>
          <cell r="Y5025">
            <v>0</v>
          </cell>
          <cell r="Z5025">
            <v>0</v>
          </cell>
          <cell r="AA5025">
            <v>70.760000000000005</v>
          </cell>
          <cell r="AB5025">
            <v>0</v>
          </cell>
          <cell r="AC5025">
            <v>0</v>
          </cell>
          <cell r="AD5025">
            <v>0</v>
          </cell>
        </row>
        <row r="5026">
          <cell r="B5026" t="str">
            <v>KITSAP CO -REGULATEDRESIDENTIALDRVNRE1RECYMA</v>
          </cell>
          <cell r="J5026" t="str">
            <v>DRVNRE1RECYMA</v>
          </cell>
          <cell r="K5026" t="str">
            <v>DRIVE IN UP TO 250 EOW-RE</v>
          </cell>
          <cell r="S5026">
            <v>0</v>
          </cell>
          <cell r="T5026">
            <v>0</v>
          </cell>
          <cell r="U5026">
            <v>0</v>
          </cell>
          <cell r="V5026">
            <v>0</v>
          </cell>
          <cell r="W5026">
            <v>0</v>
          </cell>
          <cell r="X5026">
            <v>0</v>
          </cell>
          <cell r="Y5026">
            <v>0</v>
          </cell>
          <cell r="Z5026">
            <v>0</v>
          </cell>
          <cell r="AA5026">
            <v>36.82</v>
          </cell>
          <cell r="AB5026">
            <v>0</v>
          </cell>
          <cell r="AC5026">
            <v>0</v>
          </cell>
          <cell r="AD5026">
            <v>0</v>
          </cell>
        </row>
        <row r="5027">
          <cell r="B5027" t="str">
            <v>KITSAP CO -REGULATEDRESIDENTIAL35ROCC1</v>
          </cell>
          <cell r="J5027" t="str">
            <v>35ROCC1</v>
          </cell>
          <cell r="K5027" t="str">
            <v>1-35 GAL ON CALL PICKUP</v>
          </cell>
          <cell r="S5027">
            <v>0</v>
          </cell>
          <cell r="T5027">
            <v>0</v>
          </cell>
          <cell r="U5027">
            <v>0</v>
          </cell>
          <cell r="V5027">
            <v>0</v>
          </cell>
          <cell r="W5027">
            <v>0</v>
          </cell>
          <cell r="X5027">
            <v>0</v>
          </cell>
          <cell r="Y5027">
            <v>0</v>
          </cell>
          <cell r="Z5027">
            <v>0</v>
          </cell>
          <cell r="AA5027">
            <v>402.9</v>
          </cell>
          <cell r="AB5027">
            <v>0</v>
          </cell>
          <cell r="AC5027">
            <v>0</v>
          </cell>
          <cell r="AD5027">
            <v>0</v>
          </cell>
        </row>
        <row r="5028">
          <cell r="B5028" t="str">
            <v>KITSAP CO -REGULATEDRESIDENTIAL48ROCC1</v>
          </cell>
          <cell r="J5028" t="str">
            <v>48ROCC1</v>
          </cell>
          <cell r="K5028" t="str">
            <v>1-48 GAL ON CALL PICKUP</v>
          </cell>
          <cell r="S5028">
            <v>0</v>
          </cell>
          <cell r="T5028">
            <v>0</v>
          </cell>
          <cell r="U5028">
            <v>0</v>
          </cell>
          <cell r="V5028">
            <v>0</v>
          </cell>
          <cell r="W5028">
            <v>0</v>
          </cell>
          <cell r="X5028">
            <v>0</v>
          </cell>
          <cell r="Y5028">
            <v>0</v>
          </cell>
          <cell r="Z5028">
            <v>0</v>
          </cell>
          <cell r="AA5028">
            <v>76.400000000000006</v>
          </cell>
          <cell r="AB5028">
            <v>0</v>
          </cell>
          <cell r="AC5028">
            <v>0</v>
          </cell>
          <cell r="AD5028">
            <v>0</v>
          </cell>
        </row>
        <row r="5029">
          <cell r="B5029" t="str">
            <v>KITSAP CO -REGULATEDRESIDENTIAL64ROCC1</v>
          </cell>
          <cell r="J5029" t="str">
            <v>64ROCC1</v>
          </cell>
          <cell r="K5029" t="str">
            <v>1-64 GAL ON CALL PICKUP</v>
          </cell>
          <cell r="S5029">
            <v>0</v>
          </cell>
          <cell r="T5029">
            <v>0</v>
          </cell>
          <cell r="U5029">
            <v>0</v>
          </cell>
          <cell r="V5029">
            <v>0</v>
          </cell>
          <cell r="W5029">
            <v>0</v>
          </cell>
          <cell r="X5029">
            <v>0</v>
          </cell>
          <cell r="Y5029">
            <v>0</v>
          </cell>
          <cell r="Z5029">
            <v>0</v>
          </cell>
          <cell r="AA5029">
            <v>35.92</v>
          </cell>
          <cell r="AB5029">
            <v>0</v>
          </cell>
          <cell r="AC5029">
            <v>0</v>
          </cell>
          <cell r="AD5029">
            <v>0</v>
          </cell>
        </row>
        <row r="5030">
          <cell r="B5030" t="str">
            <v>KITSAP CO -REGULATEDRESIDENTIAL96ROCC1</v>
          </cell>
          <cell r="J5030" t="str">
            <v>96ROCC1</v>
          </cell>
          <cell r="K5030" t="str">
            <v>1-96 GAL ON CALL PICKUP</v>
          </cell>
          <cell r="S5030">
            <v>0</v>
          </cell>
          <cell r="T5030">
            <v>0</v>
          </cell>
          <cell r="U5030">
            <v>0</v>
          </cell>
          <cell r="V5030">
            <v>0</v>
          </cell>
          <cell r="W5030">
            <v>0</v>
          </cell>
          <cell r="X5030">
            <v>0</v>
          </cell>
          <cell r="Y5030">
            <v>0</v>
          </cell>
          <cell r="Z5030">
            <v>0</v>
          </cell>
          <cell r="AA5030">
            <v>109.8</v>
          </cell>
          <cell r="AB5030">
            <v>0</v>
          </cell>
          <cell r="AC5030">
            <v>0</v>
          </cell>
          <cell r="AD5030">
            <v>0</v>
          </cell>
        </row>
        <row r="5031">
          <cell r="B5031" t="str">
            <v>KITSAP CO -REGULATEDRESIDENTIALDRVNRM1</v>
          </cell>
          <cell r="J5031" t="str">
            <v>DRVNRM1</v>
          </cell>
          <cell r="K5031" t="str">
            <v>DRIVE IN UP TO 250'-MTHLY</v>
          </cell>
          <cell r="S5031">
            <v>0</v>
          </cell>
          <cell r="T5031">
            <v>0</v>
          </cell>
          <cell r="U5031">
            <v>0</v>
          </cell>
          <cell r="V5031">
            <v>0</v>
          </cell>
          <cell r="W5031">
            <v>0</v>
          </cell>
          <cell r="X5031">
            <v>0</v>
          </cell>
          <cell r="Y5031">
            <v>0</v>
          </cell>
          <cell r="Z5031">
            <v>0</v>
          </cell>
          <cell r="AA5031">
            <v>2.42</v>
          </cell>
          <cell r="AB5031">
            <v>0</v>
          </cell>
          <cell r="AC5031">
            <v>0</v>
          </cell>
          <cell r="AD5031">
            <v>0</v>
          </cell>
        </row>
        <row r="5032">
          <cell r="B5032" t="str">
            <v>KITSAP CO -REGULATEDRESIDENTIALEXPUR</v>
          </cell>
          <cell r="J5032" t="str">
            <v>EXPUR</v>
          </cell>
          <cell r="K5032" t="str">
            <v>EXTRA PICKUP</v>
          </cell>
          <cell r="S5032">
            <v>0</v>
          </cell>
          <cell r="T5032">
            <v>0</v>
          </cell>
          <cell r="U5032">
            <v>0</v>
          </cell>
          <cell r="V5032">
            <v>0</v>
          </cell>
          <cell r="W5032">
            <v>0</v>
          </cell>
          <cell r="X5032">
            <v>0</v>
          </cell>
          <cell r="Y5032">
            <v>0</v>
          </cell>
          <cell r="Z5032">
            <v>0</v>
          </cell>
          <cell r="AA5032">
            <v>4.1900000000000004</v>
          </cell>
          <cell r="AB5032">
            <v>0</v>
          </cell>
          <cell r="AC5032">
            <v>0</v>
          </cell>
          <cell r="AD5032">
            <v>0</v>
          </cell>
        </row>
        <row r="5033">
          <cell r="B5033" t="str">
            <v>KITSAP CO -REGULATEDRESIDENTIALEXTRAR</v>
          </cell>
          <cell r="J5033" t="str">
            <v>EXTRAR</v>
          </cell>
          <cell r="K5033" t="str">
            <v>EXTRA CAN/BAGS</v>
          </cell>
          <cell r="S5033">
            <v>0</v>
          </cell>
          <cell r="T5033">
            <v>0</v>
          </cell>
          <cell r="U5033">
            <v>0</v>
          </cell>
          <cell r="V5033">
            <v>0</v>
          </cell>
          <cell r="W5033">
            <v>0</v>
          </cell>
          <cell r="X5033">
            <v>0</v>
          </cell>
          <cell r="Y5033">
            <v>0</v>
          </cell>
          <cell r="Z5033">
            <v>0</v>
          </cell>
          <cell r="AA5033">
            <v>25.14</v>
          </cell>
          <cell r="AB5033">
            <v>0</v>
          </cell>
          <cell r="AC5033">
            <v>0</v>
          </cell>
          <cell r="AD5033">
            <v>0</v>
          </cell>
        </row>
        <row r="5034">
          <cell r="B5034" t="str">
            <v>KITSAP CO -REGULATEDRESIDENTIALOFOWR</v>
          </cell>
          <cell r="J5034" t="str">
            <v>OFOWR</v>
          </cell>
          <cell r="K5034" t="str">
            <v>OVERFILL/OVERWEIGHT CHG</v>
          </cell>
          <cell r="S5034">
            <v>0</v>
          </cell>
          <cell r="T5034">
            <v>0</v>
          </cell>
          <cell r="U5034">
            <v>0</v>
          </cell>
          <cell r="V5034">
            <v>0</v>
          </cell>
          <cell r="W5034">
            <v>0</v>
          </cell>
          <cell r="X5034">
            <v>0</v>
          </cell>
          <cell r="Y5034">
            <v>0</v>
          </cell>
          <cell r="Z5034">
            <v>0</v>
          </cell>
          <cell r="AA5034">
            <v>12.57</v>
          </cell>
          <cell r="AB5034">
            <v>0</v>
          </cell>
          <cell r="AC5034">
            <v>0</v>
          </cell>
          <cell r="AD5034">
            <v>0</v>
          </cell>
        </row>
        <row r="5035">
          <cell r="B5035" t="str">
            <v>KITSAP CO -REGULATEDROLLOFFWASHOUT</v>
          </cell>
          <cell r="J5035" t="str">
            <v>WASHOUT</v>
          </cell>
          <cell r="K5035" t="str">
            <v>WASHING FEE</v>
          </cell>
          <cell r="S5035">
            <v>0</v>
          </cell>
          <cell r="T5035">
            <v>0</v>
          </cell>
          <cell r="U5035">
            <v>0</v>
          </cell>
          <cell r="V5035">
            <v>0</v>
          </cell>
          <cell r="W5035">
            <v>0</v>
          </cell>
          <cell r="X5035">
            <v>0</v>
          </cell>
          <cell r="Y5035">
            <v>0</v>
          </cell>
          <cell r="Z5035">
            <v>0</v>
          </cell>
          <cell r="AA5035">
            <v>10.62</v>
          </cell>
          <cell r="AB5035">
            <v>0</v>
          </cell>
          <cell r="AC5035">
            <v>0</v>
          </cell>
          <cell r="AD5035">
            <v>0</v>
          </cell>
        </row>
        <row r="5036">
          <cell r="B5036" t="str">
            <v>KITSAP CO -REGULATEDROLLOFFROLID</v>
          </cell>
          <cell r="J5036" t="str">
            <v>ROLID</v>
          </cell>
          <cell r="K5036" t="str">
            <v>ROLL OFF-LID</v>
          </cell>
          <cell r="S5036">
            <v>0</v>
          </cell>
          <cell r="T5036">
            <v>0</v>
          </cell>
          <cell r="U5036">
            <v>0</v>
          </cell>
          <cell r="V5036">
            <v>0</v>
          </cell>
          <cell r="W5036">
            <v>0</v>
          </cell>
          <cell r="X5036">
            <v>0</v>
          </cell>
          <cell r="Y5036">
            <v>0</v>
          </cell>
          <cell r="Z5036">
            <v>0</v>
          </cell>
          <cell r="AA5036">
            <v>40.770000000000003</v>
          </cell>
          <cell r="AB5036">
            <v>0</v>
          </cell>
          <cell r="AC5036">
            <v>0</v>
          </cell>
          <cell r="AD5036">
            <v>0</v>
          </cell>
        </row>
        <row r="5037">
          <cell r="B5037" t="str">
            <v>KITSAP CO -REGULATEDROLLOFFRORENT10D</v>
          </cell>
          <cell r="J5037" t="str">
            <v>RORENT10D</v>
          </cell>
          <cell r="K5037" t="str">
            <v>10YD ROLL OFF DAILY RENT</v>
          </cell>
          <cell r="S5037">
            <v>0</v>
          </cell>
          <cell r="T5037">
            <v>0</v>
          </cell>
          <cell r="U5037">
            <v>0</v>
          </cell>
          <cell r="V5037">
            <v>0</v>
          </cell>
          <cell r="W5037">
            <v>0</v>
          </cell>
          <cell r="X5037">
            <v>0</v>
          </cell>
          <cell r="Y5037">
            <v>0</v>
          </cell>
          <cell r="Z5037">
            <v>0</v>
          </cell>
          <cell r="AA5037">
            <v>88.35</v>
          </cell>
          <cell r="AB5037">
            <v>0</v>
          </cell>
          <cell r="AC5037">
            <v>0</v>
          </cell>
          <cell r="AD5037">
            <v>0</v>
          </cell>
        </row>
        <row r="5038">
          <cell r="B5038" t="str">
            <v>KITSAP CO -REGULATEDROLLOFFRORENT20D</v>
          </cell>
          <cell r="J5038" t="str">
            <v>RORENT20D</v>
          </cell>
          <cell r="K5038" t="str">
            <v>20YD ROLL OFF-DAILY RENT</v>
          </cell>
          <cell r="S5038">
            <v>0</v>
          </cell>
          <cell r="T5038">
            <v>0</v>
          </cell>
          <cell r="U5038">
            <v>0</v>
          </cell>
          <cell r="V5038">
            <v>0</v>
          </cell>
          <cell r="W5038">
            <v>0</v>
          </cell>
          <cell r="X5038">
            <v>0</v>
          </cell>
          <cell r="Y5038">
            <v>0</v>
          </cell>
          <cell r="Z5038">
            <v>0</v>
          </cell>
          <cell r="AA5038">
            <v>1454.42</v>
          </cell>
          <cell r="AB5038">
            <v>0</v>
          </cell>
          <cell r="AC5038">
            <v>0</v>
          </cell>
          <cell r="AD5038">
            <v>0</v>
          </cell>
        </row>
        <row r="5039">
          <cell r="B5039" t="str">
            <v>KITSAP CO -REGULATEDROLLOFFRORENT20M</v>
          </cell>
          <cell r="J5039" t="str">
            <v>RORENT20M</v>
          </cell>
          <cell r="K5039" t="str">
            <v>20YD ROLL OFF-MNTHLY RENT</v>
          </cell>
          <cell r="S5039">
            <v>0</v>
          </cell>
          <cell r="T5039">
            <v>0</v>
          </cell>
          <cell r="U5039">
            <v>0</v>
          </cell>
          <cell r="V5039">
            <v>0</v>
          </cell>
          <cell r="W5039">
            <v>0</v>
          </cell>
          <cell r="X5039">
            <v>0</v>
          </cell>
          <cell r="Y5039">
            <v>0</v>
          </cell>
          <cell r="Z5039">
            <v>0</v>
          </cell>
          <cell r="AA5039">
            <v>97.48</v>
          </cell>
          <cell r="AB5039">
            <v>0</v>
          </cell>
          <cell r="AC5039">
            <v>0</v>
          </cell>
          <cell r="AD5039">
            <v>0</v>
          </cell>
        </row>
        <row r="5040">
          <cell r="B5040" t="str">
            <v>KITSAP CO -REGULATEDROLLOFFRORENT40D</v>
          </cell>
          <cell r="J5040" t="str">
            <v>RORENT40D</v>
          </cell>
          <cell r="K5040" t="str">
            <v>40YD ROLL OFF-DAILY RENT</v>
          </cell>
          <cell r="S5040">
            <v>0</v>
          </cell>
          <cell r="T5040">
            <v>0</v>
          </cell>
          <cell r="U5040">
            <v>0</v>
          </cell>
          <cell r="V5040">
            <v>0</v>
          </cell>
          <cell r="W5040">
            <v>0</v>
          </cell>
          <cell r="X5040">
            <v>0</v>
          </cell>
          <cell r="Y5040">
            <v>0</v>
          </cell>
          <cell r="Z5040">
            <v>0</v>
          </cell>
          <cell r="AA5040">
            <v>227.04</v>
          </cell>
          <cell r="AB5040">
            <v>0</v>
          </cell>
          <cell r="AC5040">
            <v>0</v>
          </cell>
          <cell r="AD5040">
            <v>0</v>
          </cell>
        </row>
        <row r="5041">
          <cell r="B5041" t="str">
            <v>KITSAP CO -REGULATEDROLLOFFRORENT40M</v>
          </cell>
          <cell r="J5041" t="str">
            <v>RORENT40M</v>
          </cell>
          <cell r="K5041" t="str">
            <v>40YD ROLL OFF-MNTHLY RENT</v>
          </cell>
          <cell r="S5041">
            <v>0</v>
          </cell>
          <cell r="T5041">
            <v>0</v>
          </cell>
          <cell r="U5041">
            <v>0</v>
          </cell>
          <cell r="V5041">
            <v>0</v>
          </cell>
          <cell r="W5041">
            <v>0</v>
          </cell>
          <cell r="X5041">
            <v>0</v>
          </cell>
          <cell r="Y5041">
            <v>0</v>
          </cell>
          <cell r="Z5041">
            <v>0</v>
          </cell>
          <cell r="AA5041">
            <v>165.74</v>
          </cell>
          <cell r="AB5041">
            <v>0</v>
          </cell>
          <cell r="AC5041">
            <v>0</v>
          </cell>
          <cell r="AD5041">
            <v>0</v>
          </cell>
        </row>
        <row r="5042">
          <cell r="B5042" t="str">
            <v>KITSAP CO -REGULATEDROLLOFFCPHAUL15</v>
          </cell>
          <cell r="J5042" t="str">
            <v>CPHAUL15</v>
          </cell>
          <cell r="K5042" t="str">
            <v>15YD COMPACTOR-HAUL</v>
          </cell>
          <cell r="S5042">
            <v>0</v>
          </cell>
          <cell r="T5042">
            <v>0</v>
          </cell>
          <cell r="U5042">
            <v>0</v>
          </cell>
          <cell r="V5042">
            <v>0</v>
          </cell>
          <cell r="W5042">
            <v>0</v>
          </cell>
          <cell r="X5042">
            <v>0</v>
          </cell>
          <cell r="Y5042">
            <v>0</v>
          </cell>
          <cell r="Z5042">
            <v>0</v>
          </cell>
          <cell r="AA5042">
            <v>146.16999999999999</v>
          </cell>
          <cell r="AB5042">
            <v>0</v>
          </cell>
          <cell r="AC5042">
            <v>0</v>
          </cell>
          <cell r="AD5042">
            <v>0</v>
          </cell>
        </row>
        <row r="5043">
          <cell r="B5043" t="str">
            <v>KITSAP CO -REGULATEDROLLOFFCPHAUL20</v>
          </cell>
          <cell r="J5043" t="str">
            <v>CPHAUL20</v>
          </cell>
          <cell r="K5043" t="str">
            <v>20YD COMPACTOR-HAUL</v>
          </cell>
          <cell r="S5043">
            <v>0</v>
          </cell>
          <cell r="T5043">
            <v>0</v>
          </cell>
          <cell r="U5043">
            <v>0</v>
          </cell>
          <cell r="V5043">
            <v>0</v>
          </cell>
          <cell r="W5043">
            <v>0</v>
          </cell>
          <cell r="X5043">
            <v>0</v>
          </cell>
          <cell r="Y5043">
            <v>0</v>
          </cell>
          <cell r="Z5043">
            <v>0</v>
          </cell>
          <cell r="AA5043">
            <v>311.86</v>
          </cell>
          <cell r="AB5043">
            <v>0</v>
          </cell>
          <cell r="AC5043">
            <v>0</v>
          </cell>
          <cell r="AD5043">
            <v>0</v>
          </cell>
        </row>
        <row r="5044">
          <cell r="B5044" t="str">
            <v>KITSAP CO -REGULATEDROLLOFFCPHAUL25</v>
          </cell>
          <cell r="J5044" t="str">
            <v>CPHAUL25</v>
          </cell>
          <cell r="K5044" t="str">
            <v>25YD COMPACTOR-HAUL</v>
          </cell>
          <cell r="S5044">
            <v>0</v>
          </cell>
          <cell r="T5044">
            <v>0</v>
          </cell>
          <cell r="U5044">
            <v>0</v>
          </cell>
          <cell r="V5044">
            <v>0</v>
          </cell>
          <cell r="W5044">
            <v>0</v>
          </cell>
          <cell r="X5044">
            <v>0</v>
          </cell>
          <cell r="Y5044">
            <v>0</v>
          </cell>
          <cell r="Z5044">
            <v>0</v>
          </cell>
          <cell r="AA5044">
            <v>341.38</v>
          </cell>
          <cell r="AB5044">
            <v>0</v>
          </cell>
          <cell r="AC5044">
            <v>0</v>
          </cell>
          <cell r="AD5044">
            <v>0</v>
          </cell>
        </row>
        <row r="5045">
          <cell r="B5045" t="str">
            <v>KITSAP CO -REGULATEDROLLOFFCPHAUL35</v>
          </cell>
          <cell r="J5045" t="str">
            <v>CPHAUL35</v>
          </cell>
          <cell r="K5045" t="str">
            <v>35YD COMPACTOR-HAUL</v>
          </cell>
          <cell r="S5045">
            <v>0</v>
          </cell>
          <cell r="T5045">
            <v>0</v>
          </cell>
          <cell r="U5045">
            <v>0</v>
          </cell>
          <cell r="V5045">
            <v>0</v>
          </cell>
          <cell r="W5045">
            <v>0</v>
          </cell>
          <cell r="X5045">
            <v>0</v>
          </cell>
          <cell r="Y5045">
            <v>0</v>
          </cell>
          <cell r="Z5045">
            <v>0</v>
          </cell>
          <cell r="AA5045">
            <v>448.18</v>
          </cell>
          <cell r="AB5045">
            <v>0</v>
          </cell>
          <cell r="AC5045">
            <v>0</v>
          </cell>
          <cell r="AD5045">
            <v>0</v>
          </cell>
        </row>
        <row r="5046">
          <cell r="B5046" t="str">
            <v>KITSAP CO -REGULATEDROLLOFFDISPOLY-TON</v>
          </cell>
          <cell r="J5046" t="str">
            <v>DISPOLY-TON</v>
          </cell>
          <cell r="K5046" t="str">
            <v>OLYMPIC LANDFILL PER TON</v>
          </cell>
          <cell r="S5046">
            <v>0</v>
          </cell>
          <cell r="T5046">
            <v>0</v>
          </cell>
          <cell r="U5046">
            <v>0</v>
          </cell>
          <cell r="V5046">
            <v>0</v>
          </cell>
          <cell r="W5046">
            <v>0</v>
          </cell>
          <cell r="X5046">
            <v>0</v>
          </cell>
          <cell r="Y5046">
            <v>0</v>
          </cell>
          <cell r="Z5046">
            <v>0</v>
          </cell>
          <cell r="AA5046">
            <v>6014.25</v>
          </cell>
          <cell r="AB5046">
            <v>0</v>
          </cell>
          <cell r="AC5046">
            <v>0</v>
          </cell>
          <cell r="AD5046">
            <v>0</v>
          </cell>
        </row>
        <row r="5047">
          <cell r="B5047" t="str">
            <v>KITSAP CO -REGULATEDROLLOFFRODEL</v>
          </cell>
          <cell r="J5047" t="str">
            <v>RODEL</v>
          </cell>
          <cell r="K5047" t="str">
            <v>ROLL OFF-DELIVERY</v>
          </cell>
          <cell r="S5047">
            <v>0</v>
          </cell>
          <cell r="T5047">
            <v>0</v>
          </cell>
          <cell r="U5047">
            <v>0</v>
          </cell>
          <cell r="V5047">
            <v>0</v>
          </cell>
          <cell r="W5047">
            <v>0</v>
          </cell>
          <cell r="X5047">
            <v>0</v>
          </cell>
          <cell r="Y5047">
            <v>0</v>
          </cell>
          <cell r="Z5047">
            <v>0</v>
          </cell>
          <cell r="AA5047">
            <v>779.6</v>
          </cell>
          <cell r="AB5047">
            <v>0</v>
          </cell>
          <cell r="AC5047">
            <v>0</v>
          </cell>
          <cell r="AD5047">
            <v>0</v>
          </cell>
        </row>
        <row r="5048">
          <cell r="B5048" t="str">
            <v>KITSAP CO -REGULATEDROLLOFFROHAUL10</v>
          </cell>
          <cell r="J5048" t="str">
            <v>ROHAUL10</v>
          </cell>
          <cell r="K5048" t="str">
            <v>10YD ROLL OFF HAUL</v>
          </cell>
          <cell r="S5048">
            <v>0</v>
          </cell>
          <cell r="T5048">
            <v>0</v>
          </cell>
          <cell r="U5048">
            <v>0</v>
          </cell>
          <cell r="V5048">
            <v>0</v>
          </cell>
          <cell r="W5048">
            <v>0</v>
          </cell>
          <cell r="X5048">
            <v>0</v>
          </cell>
          <cell r="Y5048">
            <v>0</v>
          </cell>
          <cell r="Z5048">
            <v>0</v>
          </cell>
          <cell r="AA5048">
            <v>83.93</v>
          </cell>
          <cell r="AB5048">
            <v>0</v>
          </cell>
          <cell r="AC5048">
            <v>0</v>
          </cell>
          <cell r="AD5048">
            <v>0</v>
          </cell>
        </row>
        <row r="5049">
          <cell r="B5049" t="str">
            <v>KITSAP CO -REGULATEDROLLOFFROHAUL10T</v>
          </cell>
          <cell r="J5049" t="str">
            <v>ROHAUL10T</v>
          </cell>
          <cell r="K5049" t="str">
            <v>ROHAUL10T</v>
          </cell>
          <cell r="S5049">
            <v>0</v>
          </cell>
          <cell r="T5049">
            <v>0</v>
          </cell>
          <cell r="U5049">
            <v>0</v>
          </cell>
          <cell r="V5049">
            <v>0</v>
          </cell>
          <cell r="W5049">
            <v>0</v>
          </cell>
          <cell r="X5049">
            <v>0</v>
          </cell>
          <cell r="Y5049">
            <v>0</v>
          </cell>
          <cell r="Z5049">
            <v>0</v>
          </cell>
          <cell r="AA5049">
            <v>83.93</v>
          </cell>
          <cell r="AB5049">
            <v>0</v>
          </cell>
          <cell r="AC5049">
            <v>0</v>
          </cell>
          <cell r="AD5049">
            <v>0</v>
          </cell>
        </row>
        <row r="5050">
          <cell r="B5050" t="str">
            <v>KITSAP CO -REGULATEDROLLOFFROHAUL20</v>
          </cell>
          <cell r="J5050" t="str">
            <v>ROHAUL20</v>
          </cell>
          <cell r="K5050" t="str">
            <v>20YD ROLL OFF-HAUL</v>
          </cell>
          <cell r="S5050">
            <v>0</v>
          </cell>
          <cell r="T5050">
            <v>0</v>
          </cell>
          <cell r="U5050">
            <v>0</v>
          </cell>
          <cell r="V5050">
            <v>0</v>
          </cell>
          <cell r="W5050">
            <v>0</v>
          </cell>
          <cell r="X5050">
            <v>0</v>
          </cell>
          <cell r="Y5050">
            <v>0</v>
          </cell>
          <cell r="Z5050">
            <v>0</v>
          </cell>
          <cell r="AA5050">
            <v>779.84</v>
          </cell>
          <cell r="AB5050">
            <v>0</v>
          </cell>
          <cell r="AC5050">
            <v>0</v>
          </cell>
          <cell r="AD5050">
            <v>0</v>
          </cell>
        </row>
        <row r="5051">
          <cell r="B5051" t="str">
            <v>KITSAP CO -REGULATEDROLLOFFROHAUL20T</v>
          </cell>
          <cell r="J5051" t="str">
            <v>ROHAUL20T</v>
          </cell>
          <cell r="K5051" t="str">
            <v>20YD ROLL OFF TEMP HAUL</v>
          </cell>
          <cell r="S5051">
            <v>0</v>
          </cell>
          <cell r="T5051">
            <v>0</v>
          </cell>
          <cell r="U5051">
            <v>0</v>
          </cell>
          <cell r="V5051">
            <v>0</v>
          </cell>
          <cell r="W5051">
            <v>0</v>
          </cell>
          <cell r="X5051">
            <v>0</v>
          </cell>
          <cell r="Y5051">
            <v>0</v>
          </cell>
          <cell r="Z5051">
            <v>0</v>
          </cell>
          <cell r="AA5051">
            <v>1072.28</v>
          </cell>
          <cell r="AB5051">
            <v>0</v>
          </cell>
          <cell r="AC5051">
            <v>0</v>
          </cell>
          <cell r="AD5051">
            <v>0</v>
          </cell>
        </row>
        <row r="5052">
          <cell r="B5052" t="str">
            <v>KITSAP CO -REGULATEDROLLOFFROHAUL40T</v>
          </cell>
          <cell r="J5052" t="str">
            <v>ROHAUL40T</v>
          </cell>
          <cell r="K5052" t="str">
            <v>40YD ROLL OFF TEMP HAUL</v>
          </cell>
          <cell r="S5052">
            <v>0</v>
          </cell>
          <cell r="T5052">
            <v>0</v>
          </cell>
          <cell r="U5052">
            <v>0</v>
          </cell>
          <cell r="V5052">
            <v>0</v>
          </cell>
          <cell r="W5052">
            <v>0</v>
          </cell>
          <cell r="X5052">
            <v>0</v>
          </cell>
          <cell r="Y5052">
            <v>0</v>
          </cell>
          <cell r="Z5052">
            <v>0</v>
          </cell>
          <cell r="AA5052">
            <v>828.7</v>
          </cell>
          <cell r="AB5052">
            <v>0</v>
          </cell>
          <cell r="AC5052">
            <v>0</v>
          </cell>
          <cell r="AD5052">
            <v>0</v>
          </cell>
        </row>
        <row r="5053">
          <cell r="B5053" t="str">
            <v>KITSAP CO -REGULATEDROLLOFFROLID</v>
          </cell>
          <cell r="J5053" t="str">
            <v>ROLID</v>
          </cell>
          <cell r="K5053" t="str">
            <v>ROLL OFF-LID</v>
          </cell>
          <cell r="S5053">
            <v>0</v>
          </cell>
          <cell r="T5053">
            <v>0</v>
          </cell>
          <cell r="U5053">
            <v>0</v>
          </cell>
          <cell r="V5053">
            <v>0</v>
          </cell>
          <cell r="W5053">
            <v>0</v>
          </cell>
          <cell r="X5053">
            <v>0</v>
          </cell>
          <cell r="Y5053">
            <v>0</v>
          </cell>
          <cell r="Z5053">
            <v>0</v>
          </cell>
          <cell r="AA5053">
            <v>5.88</v>
          </cell>
          <cell r="AB5053">
            <v>0</v>
          </cell>
          <cell r="AC5053">
            <v>0</v>
          </cell>
          <cell r="AD5053">
            <v>0</v>
          </cell>
        </row>
        <row r="5054">
          <cell r="B5054" t="str">
            <v>KITSAP CO -REGULATEDROLLOFFROMILE</v>
          </cell>
          <cell r="J5054" t="str">
            <v>ROMILE</v>
          </cell>
          <cell r="K5054" t="str">
            <v>ROLL OFF-MILEAGE</v>
          </cell>
          <cell r="S5054">
            <v>0</v>
          </cell>
          <cell r="T5054">
            <v>0</v>
          </cell>
          <cell r="U5054">
            <v>0</v>
          </cell>
          <cell r="V5054">
            <v>0</v>
          </cell>
          <cell r="W5054">
            <v>0</v>
          </cell>
          <cell r="X5054">
            <v>0</v>
          </cell>
          <cell r="Y5054">
            <v>0</v>
          </cell>
          <cell r="Z5054">
            <v>0</v>
          </cell>
          <cell r="AA5054">
            <v>99.63</v>
          </cell>
          <cell r="AB5054">
            <v>0</v>
          </cell>
          <cell r="AC5054">
            <v>0</v>
          </cell>
          <cell r="AD5054">
            <v>0</v>
          </cell>
        </row>
        <row r="5055">
          <cell r="B5055" t="str">
            <v>KITSAP CO -REGULATEDROLLOFFRORENT10D</v>
          </cell>
          <cell r="J5055" t="str">
            <v>RORENT10D</v>
          </cell>
          <cell r="K5055" t="str">
            <v>10YD ROLL OFF DAILY RENT</v>
          </cell>
          <cell r="S5055">
            <v>0</v>
          </cell>
          <cell r="T5055">
            <v>0</v>
          </cell>
          <cell r="U5055">
            <v>0</v>
          </cell>
          <cell r="V5055">
            <v>0</v>
          </cell>
          <cell r="W5055">
            <v>0</v>
          </cell>
          <cell r="X5055">
            <v>0</v>
          </cell>
          <cell r="Y5055">
            <v>0</v>
          </cell>
          <cell r="Z5055">
            <v>0</v>
          </cell>
          <cell r="AA5055">
            <v>55.8</v>
          </cell>
          <cell r="AB5055">
            <v>0</v>
          </cell>
          <cell r="AC5055">
            <v>0</v>
          </cell>
          <cell r="AD5055">
            <v>0</v>
          </cell>
        </row>
        <row r="5056">
          <cell r="B5056" t="str">
            <v>KITSAP CO -REGULATEDROLLOFFRORENT20D</v>
          </cell>
          <cell r="J5056" t="str">
            <v>RORENT20D</v>
          </cell>
          <cell r="K5056" t="str">
            <v>20YD ROLL OFF-DAILY RENT</v>
          </cell>
          <cell r="S5056">
            <v>0</v>
          </cell>
          <cell r="T5056">
            <v>0</v>
          </cell>
          <cell r="U5056">
            <v>0</v>
          </cell>
          <cell r="V5056">
            <v>0</v>
          </cell>
          <cell r="W5056">
            <v>0</v>
          </cell>
          <cell r="X5056">
            <v>0</v>
          </cell>
          <cell r="Y5056">
            <v>0</v>
          </cell>
          <cell r="Z5056">
            <v>0</v>
          </cell>
          <cell r="AA5056">
            <v>372.62</v>
          </cell>
          <cell r="AB5056">
            <v>0</v>
          </cell>
          <cell r="AC5056">
            <v>0</v>
          </cell>
          <cell r="AD5056">
            <v>0</v>
          </cell>
        </row>
        <row r="5057">
          <cell r="B5057" t="str">
            <v>KITSAP CO -REGULATEDROLLOFFRORENT20M</v>
          </cell>
          <cell r="J5057" t="str">
            <v>RORENT20M</v>
          </cell>
          <cell r="K5057" t="str">
            <v>20YD ROLL OFF-MNTHLY RENT</v>
          </cell>
          <cell r="S5057">
            <v>0</v>
          </cell>
          <cell r="T5057">
            <v>0</v>
          </cell>
          <cell r="U5057">
            <v>0</v>
          </cell>
          <cell r="V5057">
            <v>0</v>
          </cell>
          <cell r="W5057">
            <v>0</v>
          </cell>
          <cell r="X5057">
            <v>0</v>
          </cell>
          <cell r="Y5057">
            <v>0</v>
          </cell>
          <cell r="Z5057">
            <v>0</v>
          </cell>
          <cell r="AA5057">
            <v>39</v>
          </cell>
          <cell r="AB5057">
            <v>0</v>
          </cell>
          <cell r="AC5057">
            <v>0</v>
          </cell>
          <cell r="AD5057">
            <v>0</v>
          </cell>
        </row>
        <row r="5058">
          <cell r="B5058" t="str">
            <v>KITSAP CO -REGULATEDROLLOFFRORENT40D</v>
          </cell>
          <cell r="J5058" t="str">
            <v>RORENT40D</v>
          </cell>
          <cell r="K5058" t="str">
            <v>40YD ROLL OFF-DAILY RENT</v>
          </cell>
          <cell r="S5058">
            <v>0</v>
          </cell>
          <cell r="T5058">
            <v>0</v>
          </cell>
          <cell r="U5058">
            <v>0</v>
          </cell>
          <cell r="V5058">
            <v>0</v>
          </cell>
          <cell r="W5058">
            <v>0</v>
          </cell>
          <cell r="X5058">
            <v>0</v>
          </cell>
          <cell r="Y5058">
            <v>0</v>
          </cell>
          <cell r="Z5058">
            <v>0</v>
          </cell>
          <cell r="AA5058">
            <v>141.9</v>
          </cell>
          <cell r="AB5058">
            <v>0</v>
          </cell>
          <cell r="AC5058">
            <v>0</v>
          </cell>
          <cell r="AD5058">
            <v>0</v>
          </cell>
        </row>
        <row r="5059">
          <cell r="B5059" t="str">
            <v>KITSAP CO -REGULATEDSURCFUEL-COM MASON</v>
          </cell>
          <cell r="J5059" t="str">
            <v>FUEL-COM MASON</v>
          </cell>
          <cell r="K5059" t="str">
            <v>FUEL &amp; MATERIAL SURCHARGE</v>
          </cell>
          <cell r="S5059">
            <v>0</v>
          </cell>
          <cell r="T5059">
            <v>0</v>
          </cell>
          <cell r="U5059">
            <v>0</v>
          </cell>
          <cell r="V5059">
            <v>0</v>
          </cell>
          <cell r="W5059">
            <v>0</v>
          </cell>
          <cell r="X5059">
            <v>0</v>
          </cell>
          <cell r="Y5059">
            <v>0</v>
          </cell>
          <cell r="Z5059">
            <v>0</v>
          </cell>
          <cell r="AA5059">
            <v>0</v>
          </cell>
          <cell r="AB5059">
            <v>0</v>
          </cell>
          <cell r="AC5059">
            <v>0</v>
          </cell>
          <cell r="AD5059">
            <v>0</v>
          </cell>
        </row>
        <row r="5060">
          <cell r="B5060" t="str">
            <v>KITSAP CO -REGULATEDSURCFUEL-RECY MASON</v>
          </cell>
          <cell r="J5060" t="str">
            <v>FUEL-RECY MASON</v>
          </cell>
          <cell r="K5060" t="str">
            <v>FUEL &amp; MATERIAL SURCHARGE</v>
          </cell>
          <cell r="S5060">
            <v>0</v>
          </cell>
          <cell r="T5060">
            <v>0</v>
          </cell>
          <cell r="U5060">
            <v>0</v>
          </cell>
          <cell r="V5060">
            <v>0</v>
          </cell>
          <cell r="W5060">
            <v>0</v>
          </cell>
          <cell r="X5060">
            <v>0</v>
          </cell>
          <cell r="Y5060">
            <v>0</v>
          </cell>
          <cell r="Z5060">
            <v>0</v>
          </cell>
          <cell r="AA5060">
            <v>0</v>
          </cell>
          <cell r="AB5060">
            <v>0</v>
          </cell>
          <cell r="AC5060">
            <v>0</v>
          </cell>
          <cell r="AD5060">
            <v>0</v>
          </cell>
        </row>
        <row r="5061">
          <cell r="B5061" t="str">
            <v>KITSAP CO -REGULATEDSURCFUEL-RES MASON</v>
          </cell>
          <cell r="J5061" t="str">
            <v>FUEL-RES MASON</v>
          </cell>
          <cell r="K5061" t="str">
            <v>FUEL &amp; MATERIAL SURCHARGE</v>
          </cell>
          <cell r="S5061">
            <v>0</v>
          </cell>
          <cell r="T5061">
            <v>0</v>
          </cell>
          <cell r="U5061">
            <v>0</v>
          </cell>
          <cell r="V5061">
            <v>0</v>
          </cell>
          <cell r="W5061">
            <v>0</v>
          </cell>
          <cell r="X5061">
            <v>0</v>
          </cell>
          <cell r="Y5061">
            <v>0</v>
          </cell>
          <cell r="Z5061">
            <v>0</v>
          </cell>
          <cell r="AA5061">
            <v>0</v>
          </cell>
          <cell r="AB5061">
            <v>0</v>
          </cell>
          <cell r="AC5061">
            <v>0</v>
          </cell>
          <cell r="AD5061">
            <v>0</v>
          </cell>
        </row>
        <row r="5062">
          <cell r="B5062" t="str">
            <v>KITSAP CO -REGULATEDSURCFUEL-COM MASON</v>
          </cell>
          <cell r="J5062" t="str">
            <v>FUEL-COM MASON</v>
          </cell>
          <cell r="K5062" t="str">
            <v>FUEL &amp; MATERIAL SURCHARGE</v>
          </cell>
          <cell r="S5062">
            <v>0</v>
          </cell>
          <cell r="T5062">
            <v>0</v>
          </cell>
          <cell r="U5062">
            <v>0</v>
          </cell>
          <cell r="V5062">
            <v>0</v>
          </cell>
          <cell r="W5062">
            <v>0</v>
          </cell>
          <cell r="X5062">
            <v>0</v>
          </cell>
          <cell r="Y5062">
            <v>0</v>
          </cell>
          <cell r="Z5062">
            <v>0</v>
          </cell>
          <cell r="AA5062">
            <v>0</v>
          </cell>
          <cell r="AB5062">
            <v>0</v>
          </cell>
          <cell r="AC5062">
            <v>0</v>
          </cell>
          <cell r="AD5062">
            <v>0</v>
          </cell>
        </row>
        <row r="5063">
          <cell r="B5063" t="str">
            <v>KITSAP CO -REGULATEDSURCFUEL-RES MASON</v>
          </cell>
          <cell r="J5063" t="str">
            <v>FUEL-RES MASON</v>
          </cell>
          <cell r="K5063" t="str">
            <v>FUEL &amp; MATERIAL SURCHARGE</v>
          </cell>
          <cell r="S5063">
            <v>0</v>
          </cell>
          <cell r="T5063">
            <v>0</v>
          </cell>
          <cell r="U5063">
            <v>0</v>
          </cell>
          <cell r="V5063">
            <v>0</v>
          </cell>
          <cell r="W5063">
            <v>0</v>
          </cell>
          <cell r="X5063">
            <v>0</v>
          </cell>
          <cell r="Y5063">
            <v>0</v>
          </cell>
          <cell r="Z5063">
            <v>0</v>
          </cell>
          <cell r="AA5063">
            <v>0</v>
          </cell>
          <cell r="AB5063">
            <v>0</v>
          </cell>
          <cell r="AC5063">
            <v>0</v>
          </cell>
          <cell r="AD5063">
            <v>0</v>
          </cell>
        </row>
        <row r="5064">
          <cell r="B5064" t="str">
            <v>KITSAP CO -REGULATEDSURCFUEL-RO MASON</v>
          </cell>
          <cell r="J5064" t="str">
            <v>FUEL-RO MASON</v>
          </cell>
          <cell r="K5064" t="str">
            <v>FUEL &amp; MATERIAL SURCHARGE</v>
          </cell>
          <cell r="S5064">
            <v>0</v>
          </cell>
          <cell r="T5064">
            <v>0</v>
          </cell>
          <cell r="U5064">
            <v>0</v>
          </cell>
          <cell r="V5064">
            <v>0</v>
          </cell>
          <cell r="W5064">
            <v>0</v>
          </cell>
          <cell r="X5064">
            <v>0</v>
          </cell>
          <cell r="Y5064">
            <v>0</v>
          </cell>
          <cell r="Z5064">
            <v>0</v>
          </cell>
          <cell r="AA5064">
            <v>0</v>
          </cell>
          <cell r="AB5064">
            <v>0</v>
          </cell>
          <cell r="AC5064">
            <v>0</v>
          </cell>
          <cell r="AD5064">
            <v>0</v>
          </cell>
        </row>
        <row r="5065">
          <cell r="B5065" t="str">
            <v>KITSAP CO -REGULATEDSURCFUEL-RECY MASON</v>
          </cell>
          <cell r="J5065" t="str">
            <v>FUEL-RECY MASON</v>
          </cell>
          <cell r="K5065" t="str">
            <v>FUEL &amp; MATERIAL SURCHARGE</v>
          </cell>
          <cell r="S5065">
            <v>0</v>
          </cell>
          <cell r="T5065">
            <v>0</v>
          </cell>
          <cell r="U5065">
            <v>0</v>
          </cell>
          <cell r="V5065">
            <v>0</v>
          </cell>
          <cell r="W5065">
            <v>0</v>
          </cell>
          <cell r="X5065">
            <v>0</v>
          </cell>
          <cell r="Y5065">
            <v>0</v>
          </cell>
          <cell r="Z5065">
            <v>0</v>
          </cell>
          <cell r="AA5065">
            <v>0</v>
          </cell>
          <cell r="AB5065">
            <v>0</v>
          </cell>
          <cell r="AC5065">
            <v>0</v>
          </cell>
          <cell r="AD5065">
            <v>0</v>
          </cell>
        </row>
        <row r="5066">
          <cell r="B5066" t="str">
            <v>KITSAP CO -REGULATEDSURCFUEL-RES MASON</v>
          </cell>
          <cell r="J5066" t="str">
            <v>FUEL-RES MASON</v>
          </cell>
          <cell r="K5066" t="str">
            <v>FUEL &amp; MATERIAL SURCHARGE</v>
          </cell>
          <cell r="S5066">
            <v>0</v>
          </cell>
          <cell r="T5066">
            <v>0</v>
          </cell>
          <cell r="U5066">
            <v>0</v>
          </cell>
          <cell r="V5066">
            <v>0</v>
          </cell>
          <cell r="W5066">
            <v>0</v>
          </cell>
          <cell r="X5066">
            <v>0</v>
          </cell>
          <cell r="Y5066">
            <v>0</v>
          </cell>
          <cell r="Z5066">
            <v>0</v>
          </cell>
          <cell r="AA5066">
            <v>0</v>
          </cell>
          <cell r="AB5066">
            <v>0</v>
          </cell>
          <cell r="AC5066">
            <v>0</v>
          </cell>
          <cell r="AD5066">
            <v>0</v>
          </cell>
        </row>
        <row r="5067">
          <cell r="B5067" t="str">
            <v>KITSAP CO -REGULATEDSURCFUEL-RO MASON</v>
          </cell>
          <cell r="J5067" t="str">
            <v>FUEL-RO MASON</v>
          </cell>
          <cell r="K5067" t="str">
            <v>FUEL &amp; MATERIAL SURCHARGE</v>
          </cell>
          <cell r="S5067">
            <v>0</v>
          </cell>
          <cell r="T5067">
            <v>0</v>
          </cell>
          <cell r="U5067">
            <v>0</v>
          </cell>
          <cell r="V5067">
            <v>0</v>
          </cell>
          <cell r="W5067">
            <v>0</v>
          </cell>
          <cell r="X5067">
            <v>0</v>
          </cell>
          <cell r="Y5067">
            <v>0</v>
          </cell>
          <cell r="Z5067">
            <v>0</v>
          </cell>
          <cell r="AA5067">
            <v>0</v>
          </cell>
          <cell r="AB5067">
            <v>0</v>
          </cell>
          <cell r="AC5067">
            <v>0</v>
          </cell>
          <cell r="AD5067">
            <v>0</v>
          </cell>
        </row>
        <row r="5068">
          <cell r="B5068" t="str">
            <v>KITSAP CO -REGULATEDSURCFUEL-COM MASON</v>
          </cell>
          <cell r="J5068" t="str">
            <v>FUEL-COM MASON</v>
          </cell>
          <cell r="K5068" t="str">
            <v>FUEL &amp; MATERIAL SURCHARGE</v>
          </cell>
          <cell r="S5068">
            <v>0</v>
          </cell>
          <cell r="T5068">
            <v>0</v>
          </cell>
          <cell r="U5068">
            <v>0</v>
          </cell>
          <cell r="V5068">
            <v>0</v>
          </cell>
          <cell r="W5068">
            <v>0</v>
          </cell>
          <cell r="X5068">
            <v>0</v>
          </cell>
          <cell r="Y5068">
            <v>0</v>
          </cell>
          <cell r="Z5068">
            <v>0</v>
          </cell>
          <cell r="AA5068">
            <v>0</v>
          </cell>
          <cell r="AB5068">
            <v>0</v>
          </cell>
          <cell r="AC5068">
            <v>0</v>
          </cell>
          <cell r="AD5068">
            <v>0</v>
          </cell>
        </row>
        <row r="5069">
          <cell r="B5069" t="str">
            <v>KITSAP CO -REGULATEDSURCFUEL-RECY MASON</v>
          </cell>
          <cell r="J5069" t="str">
            <v>FUEL-RECY MASON</v>
          </cell>
          <cell r="K5069" t="str">
            <v>FUEL &amp; MATERIAL SURCHARGE</v>
          </cell>
          <cell r="S5069">
            <v>0</v>
          </cell>
          <cell r="T5069">
            <v>0</v>
          </cell>
          <cell r="U5069">
            <v>0</v>
          </cell>
          <cell r="V5069">
            <v>0</v>
          </cell>
          <cell r="W5069">
            <v>0</v>
          </cell>
          <cell r="X5069">
            <v>0</v>
          </cell>
          <cell r="Y5069">
            <v>0</v>
          </cell>
          <cell r="Z5069">
            <v>0</v>
          </cell>
          <cell r="AA5069">
            <v>0</v>
          </cell>
          <cell r="AB5069">
            <v>0</v>
          </cell>
          <cell r="AC5069">
            <v>0</v>
          </cell>
          <cell r="AD5069">
            <v>0</v>
          </cell>
        </row>
        <row r="5070">
          <cell r="B5070" t="str">
            <v>KITSAP CO -REGULATEDSURCFUEL-RES MASON</v>
          </cell>
          <cell r="J5070" t="str">
            <v>FUEL-RES MASON</v>
          </cell>
          <cell r="K5070" t="str">
            <v>FUEL &amp; MATERIAL SURCHARGE</v>
          </cell>
          <cell r="S5070">
            <v>0</v>
          </cell>
          <cell r="T5070">
            <v>0</v>
          </cell>
          <cell r="U5070">
            <v>0</v>
          </cell>
          <cell r="V5070">
            <v>0</v>
          </cell>
          <cell r="W5070">
            <v>0</v>
          </cell>
          <cell r="X5070">
            <v>0</v>
          </cell>
          <cell r="Y5070">
            <v>0</v>
          </cell>
          <cell r="Z5070">
            <v>0</v>
          </cell>
          <cell r="AA5070">
            <v>0</v>
          </cell>
          <cell r="AB5070">
            <v>0</v>
          </cell>
          <cell r="AC5070">
            <v>0</v>
          </cell>
          <cell r="AD5070">
            <v>0</v>
          </cell>
        </row>
        <row r="5071">
          <cell r="B5071" t="str">
            <v>KITSAP CO -REGULATEDSURCFUEL-COM MASON</v>
          </cell>
          <cell r="J5071" t="str">
            <v>FUEL-COM MASON</v>
          </cell>
          <cell r="K5071" t="str">
            <v>FUEL &amp; MATERIAL SURCHARGE</v>
          </cell>
          <cell r="S5071">
            <v>0</v>
          </cell>
          <cell r="T5071">
            <v>0</v>
          </cell>
          <cell r="U5071">
            <v>0</v>
          </cell>
          <cell r="V5071">
            <v>0</v>
          </cell>
          <cell r="W5071">
            <v>0</v>
          </cell>
          <cell r="X5071">
            <v>0</v>
          </cell>
          <cell r="Y5071">
            <v>0</v>
          </cell>
          <cell r="Z5071">
            <v>0</v>
          </cell>
          <cell r="AA5071">
            <v>0</v>
          </cell>
          <cell r="AB5071">
            <v>0</v>
          </cell>
          <cell r="AC5071">
            <v>0</v>
          </cell>
          <cell r="AD5071">
            <v>0</v>
          </cell>
        </row>
        <row r="5072">
          <cell r="B5072" t="str">
            <v>KITSAP CO -REGULATEDSURCFUEL-RO MASON</v>
          </cell>
          <cell r="J5072" t="str">
            <v>FUEL-RO MASON</v>
          </cell>
          <cell r="K5072" t="str">
            <v>FUEL &amp; MATERIAL SURCHARGE</v>
          </cell>
          <cell r="S5072">
            <v>0</v>
          </cell>
          <cell r="T5072">
            <v>0</v>
          </cell>
          <cell r="U5072">
            <v>0</v>
          </cell>
          <cell r="V5072">
            <v>0</v>
          </cell>
          <cell r="W5072">
            <v>0</v>
          </cell>
          <cell r="X5072">
            <v>0</v>
          </cell>
          <cell r="Y5072">
            <v>0</v>
          </cell>
          <cell r="Z5072">
            <v>0</v>
          </cell>
          <cell r="AA5072">
            <v>0</v>
          </cell>
          <cell r="AB5072">
            <v>0</v>
          </cell>
          <cell r="AC5072">
            <v>0</v>
          </cell>
          <cell r="AD5072">
            <v>0</v>
          </cell>
        </row>
        <row r="5073">
          <cell r="B5073" t="str">
            <v>KITSAP CO -REGULATEDTAXESREF</v>
          </cell>
          <cell r="J5073" t="str">
            <v>REF</v>
          </cell>
          <cell r="K5073" t="str">
            <v>3.6% WA Refuse Tax</v>
          </cell>
          <cell r="S5073">
            <v>0</v>
          </cell>
          <cell r="T5073">
            <v>0</v>
          </cell>
          <cell r="U5073">
            <v>0</v>
          </cell>
          <cell r="V5073">
            <v>0</v>
          </cell>
          <cell r="W5073">
            <v>0</v>
          </cell>
          <cell r="X5073">
            <v>0</v>
          </cell>
          <cell r="Y5073">
            <v>0</v>
          </cell>
          <cell r="Z5073">
            <v>0</v>
          </cell>
          <cell r="AA5073">
            <v>35.79</v>
          </cell>
          <cell r="AB5073">
            <v>0</v>
          </cell>
          <cell r="AC5073">
            <v>0</v>
          </cell>
          <cell r="AD5073">
            <v>0</v>
          </cell>
        </row>
        <row r="5074">
          <cell r="B5074" t="str">
            <v>KITSAP CO -REGULATEDTAXESREF</v>
          </cell>
          <cell r="J5074" t="str">
            <v>REF</v>
          </cell>
          <cell r="K5074" t="str">
            <v>3.6% WA Refuse Tax</v>
          </cell>
          <cell r="S5074">
            <v>0</v>
          </cell>
          <cell r="T5074">
            <v>0</v>
          </cell>
          <cell r="U5074">
            <v>0</v>
          </cell>
          <cell r="V5074">
            <v>0</v>
          </cell>
          <cell r="W5074">
            <v>0</v>
          </cell>
          <cell r="X5074">
            <v>0</v>
          </cell>
          <cell r="Y5074">
            <v>0</v>
          </cell>
          <cell r="Z5074">
            <v>0</v>
          </cell>
          <cell r="AA5074">
            <v>930.08</v>
          </cell>
          <cell r="AB5074">
            <v>0</v>
          </cell>
          <cell r="AC5074">
            <v>0</v>
          </cell>
          <cell r="AD5074">
            <v>0</v>
          </cell>
        </row>
        <row r="5075">
          <cell r="B5075" t="str">
            <v>KITSAP CO -REGULATEDTAXESSALES TAX</v>
          </cell>
          <cell r="J5075" t="str">
            <v>SALES TAX</v>
          </cell>
          <cell r="K5075" t="str">
            <v>8.5% Sales Tax</v>
          </cell>
          <cell r="S5075">
            <v>0</v>
          </cell>
          <cell r="T5075">
            <v>0</v>
          </cell>
          <cell r="U5075">
            <v>0</v>
          </cell>
          <cell r="V5075">
            <v>0</v>
          </cell>
          <cell r="W5075">
            <v>0</v>
          </cell>
          <cell r="X5075">
            <v>0</v>
          </cell>
          <cell r="Y5075">
            <v>0</v>
          </cell>
          <cell r="Z5075">
            <v>0</v>
          </cell>
          <cell r="AA5075">
            <v>297.8</v>
          </cell>
          <cell r="AB5075">
            <v>0</v>
          </cell>
          <cell r="AC5075">
            <v>0</v>
          </cell>
          <cell r="AD5075">
            <v>0</v>
          </cell>
        </row>
        <row r="5076">
          <cell r="B5076" t="str">
            <v>KITSAP CO -REGULATEDTAXESREF</v>
          </cell>
          <cell r="J5076" t="str">
            <v>REF</v>
          </cell>
          <cell r="K5076" t="str">
            <v>3.6% WA Refuse Tax</v>
          </cell>
          <cell r="S5076">
            <v>0</v>
          </cell>
          <cell r="T5076">
            <v>0</v>
          </cell>
          <cell r="U5076">
            <v>0</v>
          </cell>
          <cell r="V5076">
            <v>0</v>
          </cell>
          <cell r="W5076">
            <v>0</v>
          </cell>
          <cell r="X5076">
            <v>0</v>
          </cell>
          <cell r="Y5076">
            <v>0</v>
          </cell>
          <cell r="Z5076">
            <v>0</v>
          </cell>
          <cell r="AA5076">
            <v>2912.4</v>
          </cell>
          <cell r="AB5076">
            <v>0</v>
          </cell>
          <cell r="AC5076">
            <v>0</v>
          </cell>
          <cell r="AD5076">
            <v>0</v>
          </cell>
        </row>
        <row r="5077">
          <cell r="B5077" t="str">
            <v>KITSAP CO -REGULATEDTAXESREF</v>
          </cell>
          <cell r="J5077" t="str">
            <v>REF</v>
          </cell>
          <cell r="K5077" t="str">
            <v>3.6% WA Refuse Tax</v>
          </cell>
          <cell r="S5077">
            <v>0</v>
          </cell>
          <cell r="T5077">
            <v>0</v>
          </cell>
          <cell r="U5077">
            <v>0</v>
          </cell>
          <cell r="V5077">
            <v>0</v>
          </cell>
          <cell r="W5077">
            <v>0</v>
          </cell>
          <cell r="X5077">
            <v>0</v>
          </cell>
          <cell r="Y5077">
            <v>0</v>
          </cell>
          <cell r="Z5077">
            <v>0</v>
          </cell>
          <cell r="AA5077">
            <v>25.73</v>
          </cell>
          <cell r="AB5077">
            <v>0</v>
          </cell>
          <cell r="AC5077">
            <v>0</v>
          </cell>
          <cell r="AD5077">
            <v>0</v>
          </cell>
        </row>
        <row r="5078">
          <cell r="B5078" t="str">
            <v>KITSAP CO -REGULATEDTAXESSALES TAX</v>
          </cell>
          <cell r="J5078" t="str">
            <v>SALES TAX</v>
          </cell>
          <cell r="K5078" t="str">
            <v>8.5% Sales Tax</v>
          </cell>
          <cell r="S5078">
            <v>0</v>
          </cell>
          <cell r="T5078">
            <v>0</v>
          </cell>
          <cell r="U5078">
            <v>0</v>
          </cell>
          <cell r="V5078">
            <v>0</v>
          </cell>
          <cell r="W5078">
            <v>0</v>
          </cell>
          <cell r="X5078">
            <v>0</v>
          </cell>
          <cell r="Y5078">
            <v>0</v>
          </cell>
          <cell r="Z5078">
            <v>0</v>
          </cell>
          <cell r="AA5078">
            <v>1.62</v>
          </cell>
          <cell r="AB5078">
            <v>0</v>
          </cell>
          <cell r="AC5078">
            <v>0</v>
          </cell>
          <cell r="AD5078">
            <v>0</v>
          </cell>
        </row>
        <row r="5079">
          <cell r="B5079" t="str">
            <v>KITSAP CO -REGULATEDTAXESREF</v>
          </cell>
          <cell r="J5079" t="str">
            <v>REF</v>
          </cell>
          <cell r="K5079" t="str">
            <v>3.6% WA Refuse Tax</v>
          </cell>
          <cell r="S5079">
            <v>0</v>
          </cell>
          <cell r="T5079">
            <v>0</v>
          </cell>
          <cell r="U5079">
            <v>0</v>
          </cell>
          <cell r="V5079">
            <v>0</v>
          </cell>
          <cell r="W5079">
            <v>0</v>
          </cell>
          <cell r="X5079">
            <v>0</v>
          </cell>
          <cell r="Y5079">
            <v>0</v>
          </cell>
          <cell r="Z5079">
            <v>0</v>
          </cell>
          <cell r="AA5079">
            <v>337.33</v>
          </cell>
          <cell r="AB5079">
            <v>0</v>
          </cell>
          <cell r="AC5079">
            <v>0</v>
          </cell>
          <cell r="AD5079">
            <v>0</v>
          </cell>
        </row>
        <row r="5080">
          <cell r="B5080" t="str">
            <v>KITSAP CO -REGULATEDTAXESSALES TAX</v>
          </cell>
          <cell r="J5080" t="str">
            <v>SALES TAX</v>
          </cell>
          <cell r="K5080" t="str">
            <v>8.5% Sales Tax</v>
          </cell>
          <cell r="S5080">
            <v>0</v>
          </cell>
          <cell r="T5080">
            <v>0</v>
          </cell>
          <cell r="U5080">
            <v>0</v>
          </cell>
          <cell r="V5080">
            <v>0</v>
          </cell>
          <cell r="W5080">
            <v>0</v>
          </cell>
          <cell r="X5080">
            <v>0</v>
          </cell>
          <cell r="Y5080">
            <v>0</v>
          </cell>
          <cell r="Z5080">
            <v>0</v>
          </cell>
          <cell r="AA5080">
            <v>290.94</v>
          </cell>
          <cell r="AB5080">
            <v>0</v>
          </cell>
          <cell r="AC5080">
            <v>0</v>
          </cell>
          <cell r="AD5080">
            <v>0</v>
          </cell>
        </row>
        <row r="5081">
          <cell r="B5081" t="str">
            <v>KITSAP CO-UNREGULATEDACCOUNTING ADJUSTMENTSFINCHG</v>
          </cell>
          <cell r="J5081" t="str">
            <v>FINCHG</v>
          </cell>
          <cell r="K5081" t="str">
            <v>LATE FEE</v>
          </cell>
          <cell r="S5081">
            <v>0</v>
          </cell>
          <cell r="T5081">
            <v>0</v>
          </cell>
          <cell r="U5081">
            <v>0</v>
          </cell>
          <cell r="V5081">
            <v>0</v>
          </cell>
          <cell r="W5081">
            <v>0</v>
          </cell>
          <cell r="X5081">
            <v>0</v>
          </cell>
          <cell r="Y5081">
            <v>0</v>
          </cell>
          <cell r="Z5081">
            <v>0</v>
          </cell>
          <cell r="AA5081">
            <v>7</v>
          </cell>
          <cell r="AB5081">
            <v>0</v>
          </cell>
          <cell r="AC5081">
            <v>0</v>
          </cell>
          <cell r="AD5081">
            <v>0</v>
          </cell>
        </row>
        <row r="5082">
          <cell r="B5082" t="str">
            <v>KITSAP CO-UNREGULATEDACCOUNTING ADJUSTMENTSREFUND</v>
          </cell>
          <cell r="J5082" t="str">
            <v>REFUND</v>
          </cell>
          <cell r="K5082" t="str">
            <v>REFUND</v>
          </cell>
          <cell r="S5082">
            <v>0</v>
          </cell>
          <cell r="T5082">
            <v>0</v>
          </cell>
          <cell r="U5082">
            <v>0</v>
          </cell>
          <cell r="V5082">
            <v>0</v>
          </cell>
          <cell r="W5082">
            <v>0</v>
          </cell>
          <cell r="X5082">
            <v>0</v>
          </cell>
          <cell r="Y5082">
            <v>0</v>
          </cell>
          <cell r="Z5082">
            <v>0</v>
          </cell>
          <cell r="AA5082">
            <v>38.61</v>
          </cell>
          <cell r="AB5082">
            <v>0</v>
          </cell>
          <cell r="AC5082">
            <v>0</v>
          </cell>
          <cell r="AD5082">
            <v>0</v>
          </cell>
        </row>
        <row r="5083">
          <cell r="B5083" t="str">
            <v>KITSAP CO-UNREGULATEDCOMMERCIAL - REARLOADUNLOCKRECY</v>
          </cell>
          <cell r="J5083" t="str">
            <v>UNLOCKRECY</v>
          </cell>
          <cell r="K5083" t="str">
            <v>UNLOCK / UNLATCH RECY</v>
          </cell>
          <cell r="S5083">
            <v>0</v>
          </cell>
          <cell r="T5083">
            <v>0</v>
          </cell>
          <cell r="U5083">
            <v>0</v>
          </cell>
          <cell r="V5083">
            <v>0</v>
          </cell>
          <cell r="W5083">
            <v>0</v>
          </cell>
          <cell r="X5083">
            <v>0</v>
          </cell>
          <cell r="Y5083">
            <v>0</v>
          </cell>
          <cell r="Z5083">
            <v>0</v>
          </cell>
          <cell r="AA5083">
            <v>10.119999999999999</v>
          </cell>
          <cell r="AB5083">
            <v>0</v>
          </cell>
          <cell r="AC5083">
            <v>0</v>
          </cell>
          <cell r="AD5083">
            <v>0</v>
          </cell>
        </row>
        <row r="5084">
          <cell r="B5084" t="str">
            <v>KITSAP CO-UNREGULATEDCOMMERCIAL RECYCLE96CRCOGE1</v>
          </cell>
          <cell r="J5084" t="str">
            <v>96CRCOGE1</v>
          </cell>
          <cell r="K5084" t="str">
            <v>96 COMMINGLE WG-EOW</v>
          </cell>
          <cell r="S5084">
            <v>0</v>
          </cell>
          <cell r="T5084">
            <v>0</v>
          </cell>
          <cell r="U5084">
            <v>0</v>
          </cell>
          <cell r="V5084">
            <v>0</v>
          </cell>
          <cell r="W5084">
            <v>0</v>
          </cell>
          <cell r="X5084">
            <v>0</v>
          </cell>
          <cell r="Y5084">
            <v>0</v>
          </cell>
          <cell r="Z5084">
            <v>0</v>
          </cell>
          <cell r="AA5084">
            <v>64.95</v>
          </cell>
          <cell r="AB5084">
            <v>0</v>
          </cell>
          <cell r="AC5084">
            <v>0</v>
          </cell>
          <cell r="AD5084">
            <v>0</v>
          </cell>
        </row>
        <row r="5085">
          <cell r="B5085" t="str">
            <v>KITSAP CO-UNREGULATEDCOMMERCIAL RECYCLE96CRCOGM1</v>
          </cell>
          <cell r="J5085" t="str">
            <v>96CRCOGM1</v>
          </cell>
          <cell r="K5085" t="str">
            <v>96 COMMINGLE WGMNTHLY</v>
          </cell>
          <cell r="S5085">
            <v>0</v>
          </cell>
          <cell r="T5085">
            <v>0</v>
          </cell>
          <cell r="U5085">
            <v>0</v>
          </cell>
          <cell r="V5085">
            <v>0</v>
          </cell>
          <cell r="W5085">
            <v>0</v>
          </cell>
          <cell r="X5085">
            <v>0</v>
          </cell>
          <cell r="Y5085">
            <v>0</v>
          </cell>
          <cell r="Z5085">
            <v>0</v>
          </cell>
          <cell r="AA5085">
            <v>83.35</v>
          </cell>
          <cell r="AB5085">
            <v>0</v>
          </cell>
          <cell r="AC5085">
            <v>0</v>
          </cell>
          <cell r="AD5085">
            <v>0</v>
          </cell>
        </row>
        <row r="5086">
          <cell r="B5086" t="str">
            <v>KITSAP CO-UNREGULATEDCOMMERCIAL RECYCLE96CRCOGW1</v>
          </cell>
          <cell r="J5086" t="str">
            <v>96CRCOGW1</v>
          </cell>
          <cell r="K5086" t="str">
            <v>96 COMMINGLE WG-WEEKLY</v>
          </cell>
          <cell r="S5086">
            <v>0</v>
          </cell>
          <cell r="T5086">
            <v>0</v>
          </cell>
          <cell r="U5086">
            <v>0</v>
          </cell>
          <cell r="V5086">
            <v>0</v>
          </cell>
          <cell r="W5086">
            <v>0</v>
          </cell>
          <cell r="X5086">
            <v>0</v>
          </cell>
          <cell r="Y5086">
            <v>0</v>
          </cell>
          <cell r="Z5086">
            <v>0</v>
          </cell>
          <cell r="AA5086">
            <v>533.75</v>
          </cell>
          <cell r="AB5086">
            <v>0</v>
          </cell>
          <cell r="AC5086">
            <v>0</v>
          </cell>
          <cell r="AD5086">
            <v>0</v>
          </cell>
        </row>
        <row r="5087">
          <cell r="B5087" t="str">
            <v>KITSAP CO-UNREGULATEDCOMMERCIAL RECYCLE96CRCONGE1</v>
          </cell>
          <cell r="J5087" t="str">
            <v>96CRCONGE1</v>
          </cell>
          <cell r="K5087" t="str">
            <v>96 COMMINGLE NG-EOW</v>
          </cell>
          <cell r="S5087">
            <v>0</v>
          </cell>
          <cell r="T5087">
            <v>0</v>
          </cell>
          <cell r="U5087">
            <v>0</v>
          </cell>
          <cell r="V5087">
            <v>0</v>
          </cell>
          <cell r="W5087">
            <v>0</v>
          </cell>
          <cell r="X5087">
            <v>0</v>
          </cell>
          <cell r="Y5087">
            <v>0</v>
          </cell>
          <cell r="Z5087">
            <v>0</v>
          </cell>
          <cell r="AA5087">
            <v>410.32</v>
          </cell>
          <cell r="AB5087">
            <v>0</v>
          </cell>
          <cell r="AC5087">
            <v>0</v>
          </cell>
          <cell r="AD5087">
            <v>0</v>
          </cell>
        </row>
        <row r="5088">
          <cell r="B5088" t="str">
            <v>KITSAP CO-UNREGULATEDCOMMERCIAL RECYCLE96CRCONGM1</v>
          </cell>
          <cell r="J5088" t="str">
            <v>96CRCONGM1</v>
          </cell>
          <cell r="K5088" t="str">
            <v>96 COMMINGLE NG-MNTHLY</v>
          </cell>
          <cell r="S5088">
            <v>0</v>
          </cell>
          <cell r="T5088">
            <v>0</v>
          </cell>
          <cell r="U5088">
            <v>0</v>
          </cell>
          <cell r="V5088">
            <v>0</v>
          </cell>
          <cell r="W5088">
            <v>0</v>
          </cell>
          <cell r="X5088">
            <v>0</v>
          </cell>
          <cell r="Y5088">
            <v>0</v>
          </cell>
          <cell r="Z5088">
            <v>0</v>
          </cell>
          <cell r="AA5088">
            <v>116.69</v>
          </cell>
          <cell r="AB5088">
            <v>0</v>
          </cell>
          <cell r="AC5088">
            <v>0</v>
          </cell>
          <cell r="AD5088">
            <v>0</v>
          </cell>
        </row>
        <row r="5089">
          <cell r="B5089" t="str">
            <v>KITSAP CO-UNREGULATEDCOMMERCIAL RECYCLE96CRCONGW1</v>
          </cell>
          <cell r="J5089" t="str">
            <v>96CRCONGW1</v>
          </cell>
          <cell r="K5089" t="str">
            <v>96 COMMINGLE NG-WEEKLY</v>
          </cell>
          <cell r="S5089">
            <v>0</v>
          </cell>
          <cell r="T5089">
            <v>0</v>
          </cell>
          <cell r="U5089">
            <v>0</v>
          </cell>
          <cell r="V5089">
            <v>0</v>
          </cell>
          <cell r="W5089">
            <v>0</v>
          </cell>
          <cell r="X5089">
            <v>0</v>
          </cell>
          <cell r="Y5089">
            <v>0</v>
          </cell>
          <cell r="Z5089">
            <v>0</v>
          </cell>
          <cell r="AA5089">
            <v>649.29</v>
          </cell>
          <cell r="AB5089">
            <v>0</v>
          </cell>
          <cell r="AC5089">
            <v>0</v>
          </cell>
          <cell r="AD5089">
            <v>0</v>
          </cell>
        </row>
        <row r="5090">
          <cell r="B5090" t="str">
            <v xml:space="preserve">KITSAP CO-UNREGULATEDCOMMERCIAL RECYCLER2YDOCCE </v>
          </cell>
          <cell r="J5090" t="str">
            <v xml:space="preserve">R2YDOCCE </v>
          </cell>
          <cell r="K5090" t="str">
            <v>2YD OCC-EOW</v>
          </cell>
          <cell r="S5090">
            <v>0</v>
          </cell>
          <cell r="T5090">
            <v>0</v>
          </cell>
          <cell r="U5090">
            <v>0</v>
          </cell>
          <cell r="V5090">
            <v>0</v>
          </cell>
          <cell r="W5090">
            <v>0</v>
          </cell>
          <cell r="X5090">
            <v>0</v>
          </cell>
          <cell r="Y5090">
            <v>0</v>
          </cell>
          <cell r="Z5090">
            <v>0</v>
          </cell>
          <cell r="AA5090">
            <v>469.4</v>
          </cell>
          <cell r="AB5090">
            <v>0</v>
          </cell>
          <cell r="AC5090">
            <v>0</v>
          </cell>
          <cell r="AD5090">
            <v>0</v>
          </cell>
        </row>
        <row r="5091">
          <cell r="B5091" t="str">
            <v>KITSAP CO-UNREGULATEDCOMMERCIAL RECYCLER2YDOCCEX</v>
          </cell>
          <cell r="J5091" t="str">
            <v>R2YDOCCEX</v>
          </cell>
          <cell r="K5091" t="str">
            <v>2YD OCC-EXTRA CONTAINER</v>
          </cell>
          <cell r="S5091">
            <v>0</v>
          </cell>
          <cell r="T5091">
            <v>0</v>
          </cell>
          <cell r="U5091">
            <v>0</v>
          </cell>
          <cell r="V5091">
            <v>0</v>
          </cell>
          <cell r="W5091">
            <v>0</v>
          </cell>
          <cell r="X5091">
            <v>0</v>
          </cell>
          <cell r="Y5091">
            <v>0</v>
          </cell>
          <cell r="Z5091">
            <v>0</v>
          </cell>
          <cell r="AA5091">
            <v>198.83</v>
          </cell>
          <cell r="AB5091">
            <v>0</v>
          </cell>
          <cell r="AC5091">
            <v>0</v>
          </cell>
          <cell r="AD5091">
            <v>0</v>
          </cell>
        </row>
        <row r="5092">
          <cell r="B5092" t="str">
            <v>KITSAP CO-UNREGULATEDCOMMERCIAL RECYCLER2YDOCCM</v>
          </cell>
          <cell r="J5092" t="str">
            <v>R2YDOCCM</v>
          </cell>
          <cell r="K5092" t="str">
            <v>2YD OCC-MNTHLY</v>
          </cell>
          <cell r="S5092">
            <v>0</v>
          </cell>
          <cell r="T5092">
            <v>0</v>
          </cell>
          <cell r="U5092">
            <v>0</v>
          </cell>
          <cell r="V5092">
            <v>0</v>
          </cell>
          <cell r="W5092">
            <v>0</v>
          </cell>
          <cell r="X5092">
            <v>0</v>
          </cell>
          <cell r="Y5092">
            <v>0</v>
          </cell>
          <cell r="Z5092">
            <v>0</v>
          </cell>
          <cell r="AA5092">
            <v>216.48</v>
          </cell>
          <cell r="AB5092">
            <v>0</v>
          </cell>
          <cell r="AC5092">
            <v>0</v>
          </cell>
          <cell r="AD5092">
            <v>0</v>
          </cell>
        </row>
        <row r="5093">
          <cell r="B5093" t="str">
            <v>KITSAP CO-UNREGULATEDCOMMERCIAL RECYCLER2YDOCCW</v>
          </cell>
          <cell r="J5093" t="str">
            <v>R2YDOCCW</v>
          </cell>
          <cell r="K5093" t="str">
            <v>2YD OCC-WEEKLY</v>
          </cell>
          <cell r="S5093">
            <v>0</v>
          </cell>
          <cell r="T5093">
            <v>0</v>
          </cell>
          <cell r="U5093">
            <v>0</v>
          </cell>
          <cell r="V5093">
            <v>0</v>
          </cell>
          <cell r="W5093">
            <v>0</v>
          </cell>
          <cell r="X5093">
            <v>0</v>
          </cell>
          <cell r="Y5093">
            <v>0</v>
          </cell>
          <cell r="Z5093">
            <v>0</v>
          </cell>
          <cell r="AA5093">
            <v>1618.31</v>
          </cell>
          <cell r="AB5093">
            <v>0</v>
          </cell>
          <cell r="AC5093">
            <v>0</v>
          </cell>
          <cell r="AD5093">
            <v>0</v>
          </cell>
        </row>
        <row r="5094">
          <cell r="B5094" t="str">
            <v>KITSAP CO-UNREGULATEDCOMMERCIAL RECYCLERECYLOCK</v>
          </cell>
          <cell r="J5094" t="str">
            <v>RECYLOCK</v>
          </cell>
          <cell r="K5094" t="str">
            <v>LOCK/UNLOCK RECYCLING</v>
          </cell>
          <cell r="S5094">
            <v>0</v>
          </cell>
          <cell r="T5094">
            <v>0</v>
          </cell>
          <cell r="U5094">
            <v>0</v>
          </cell>
          <cell r="V5094">
            <v>0</v>
          </cell>
          <cell r="W5094">
            <v>0</v>
          </cell>
          <cell r="X5094">
            <v>0</v>
          </cell>
          <cell r="Y5094">
            <v>0</v>
          </cell>
          <cell r="Z5094">
            <v>0</v>
          </cell>
          <cell r="AA5094">
            <v>43.01</v>
          </cell>
          <cell r="AB5094">
            <v>0</v>
          </cell>
          <cell r="AC5094">
            <v>0</v>
          </cell>
          <cell r="AD5094">
            <v>0</v>
          </cell>
        </row>
        <row r="5095">
          <cell r="B5095" t="str">
            <v>KITSAP CO-UNREGULATEDCOMMERCIAL RECYCLE96CRCOGOC</v>
          </cell>
          <cell r="J5095" t="str">
            <v>96CRCOGOC</v>
          </cell>
          <cell r="K5095" t="str">
            <v>96 COMMINGLE WGON CALL</v>
          </cell>
          <cell r="S5095">
            <v>0</v>
          </cell>
          <cell r="T5095">
            <v>0</v>
          </cell>
          <cell r="U5095">
            <v>0</v>
          </cell>
          <cell r="V5095">
            <v>0</v>
          </cell>
          <cell r="W5095">
            <v>0</v>
          </cell>
          <cell r="X5095">
            <v>0</v>
          </cell>
          <cell r="Y5095">
            <v>0</v>
          </cell>
          <cell r="Z5095">
            <v>0</v>
          </cell>
          <cell r="AA5095">
            <v>16.670000000000002</v>
          </cell>
          <cell r="AB5095">
            <v>0</v>
          </cell>
          <cell r="AC5095">
            <v>0</v>
          </cell>
          <cell r="AD5095">
            <v>0</v>
          </cell>
        </row>
        <row r="5096">
          <cell r="B5096" t="str">
            <v>KITSAP CO-UNREGULATEDCOMMERCIAL RECYCLE96CRCONGOC</v>
          </cell>
          <cell r="J5096" t="str">
            <v>96CRCONGOC</v>
          </cell>
          <cell r="K5096" t="str">
            <v>96 COMMINGLE NGON CALL</v>
          </cell>
          <cell r="S5096">
            <v>0</v>
          </cell>
          <cell r="T5096">
            <v>0</v>
          </cell>
          <cell r="U5096">
            <v>0</v>
          </cell>
          <cell r="V5096">
            <v>0</v>
          </cell>
          <cell r="W5096">
            <v>0</v>
          </cell>
          <cell r="X5096">
            <v>0</v>
          </cell>
          <cell r="Y5096">
            <v>0</v>
          </cell>
          <cell r="Z5096">
            <v>0</v>
          </cell>
          <cell r="AA5096">
            <v>33.340000000000003</v>
          </cell>
          <cell r="AB5096">
            <v>0</v>
          </cell>
          <cell r="AC5096">
            <v>0</v>
          </cell>
          <cell r="AD5096">
            <v>0</v>
          </cell>
        </row>
        <row r="5097">
          <cell r="B5097" t="str">
            <v>KITSAP CO-UNREGULATEDCOMMERCIAL RECYCLECDELOCC</v>
          </cell>
          <cell r="J5097" t="str">
            <v>CDELOCC</v>
          </cell>
          <cell r="K5097" t="str">
            <v>CARDBOARD DELIVERY</v>
          </cell>
          <cell r="S5097">
            <v>0</v>
          </cell>
          <cell r="T5097">
            <v>0</v>
          </cell>
          <cell r="U5097">
            <v>0</v>
          </cell>
          <cell r="V5097">
            <v>0</v>
          </cell>
          <cell r="W5097">
            <v>0</v>
          </cell>
          <cell r="X5097">
            <v>0</v>
          </cell>
          <cell r="Y5097">
            <v>0</v>
          </cell>
          <cell r="Z5097">
            <v>0</v>
          </cell>
          <cell r="AA5097">
            <v>27</v>
          </cell>
          <cell r="AB5097">
            <v>0</v>
          </cell>
          <cell r="AC5097">
            <v>0</v>
          </cell>
          <cell r="AD5097">
            <v>0</v>
          </cell>
        </row>
        <row r="5098">
          <cell r="B5098" t="str">
            <v>KITSAP CO-UNREGULATEDCOMMERCIAL RECYCLEDEL-REC</v>
          </cell>
          <cell r="J5098" t="str">
            <v>DEL-REC</v>
          </cell>
          <cell r="K5098" t="str">
            <v>DELIVER RECYCLE BIN</v>
          </cell>
          <cell r="S5098">
            <v>0</v>
          </cell>
          <cell r="T5098">
            <v>0</v>
          </cell>
          <cell r="U5098">
            <v>0</v>
          </cell>
          <cell r="V5098">
            <v>0</v>
          </cell>
          <cell r="W5098">
            <v>0</v>
          </cell>
          <cell r="X5098">
            <v>0</v>
          </cell>
          <cell r="Y5098">
            <v>0</v>
          </cell>
          <cell r="Z5098">
            <v>0</v>
          </cell>
          <cell r="AA5098">
            <v>10</v>
          </cell>
          <cell r="AB5098">
            <v>0</v>
          </cell>
          <cell r="AC5098">
            <v>0</v>
          </cell>
          <cell r="AD5098">
            <v>0</v>
          </cell>
        </row>
        <row r="5099">
          <cell r="B5099" t="str">
            <v>KITSAP CO-UNREGULATEDCOMMERCIAL RECYCLER2YDOCCOC</v>
          </cell>
          <cell r="J5099" t="str">
            <v>R2YDOCCOC</v>
          </cell>
          <cell r="K5099" t="str">
            <v>2YD OCC-ON CALL</v>
          </cell>
          <cell r="S5099">
            <v>0</v>
          </cell>
          <cell r="T5099">
            <v>0</v>
          </cell>
          <cell r="U5099">
            <v>0</v>
          </cell>
          <cell r="V5099">
            <v>0</v>
          </cell>
          <cell r="W5099">
            <v>0</v>
          </cell>
          <cell r="X5099">
            <v>0</v>
          </cell>
          <cell r="Y5099">
            <v>0</v>
          </cell>
          <cell r="Z5099">
            <v>0</v>
          </cell>
          <cell r="AA5099">
            <v>36.08</v>
          </cell>
          <cell r="AB5099">
            <v>0</v>
          </cell>
          <cell r="AC5099">
            <v>0</v>
          </cell>
          <cell r="AD5099">
            <v>0</v>
          </cell>
        </row>
        <row r="5100">
          <cell r="B5100" t="str">
            <v>KITSAP CO-UNREGULATEDCOMMERCIAL RECYCLERECYLOCK</v>
          </cell>
          <cell r="J5100" t="str">
            <v>RECYLOCK</v>
          </cell>
          <cell r="K5100" t="str">
            <v>LOCK/UNLOCK RECYCLING</v>
          </cell>
          <cell r="S5100">
            <v>0</v>
          </cell>
          <cell r="T5100">
            <v>0</v>
          </cell>
          <cell r="U5100">
            <v>0</v>
          </cell>
          <cell r="V5100">
            <v>0</v>
          </cell>
          <cell r="W5100">
            <v>0</v>
          </cell>
          <cell r="X5100">
            <v>0</v>
          </cell>
          <cell r="Y5100">
            <v>0</v>
          </cell>
          <cell r="Z5100">
            <v>0</v>
          </cell>
          <cell r="AA5100">
            <v>15.18</v>
          </cell>
          <cell r="AB5100">
            <v>0</v>
          </cell>
          <cell r="AC5100">
            <v>0</v>
          </cell>
          <cell r="AD5100">
            <v>0</v>
          </cell>
        </row>
        <row r="5101">
          <cell r="B5101" t="str">
            <v>KITSAP CO-UNREGULATEDCOMMERCIAL RECYCLEROLLOUTOCC</v>
          </cell>
          <cell r="J5101" t="str">
            <v>ROLLOUTOCC</v>
          </cell>
          <cell r="K5101" t="str">
            <v>ROLL OUT FEE - RECYCLE</v>
          </cell>
          <cell r="S5101">
            <v>0</v>
          </cell>
          <cell r="T5101">
            <v>0</v>
          </cell>
          <cell r="U5101">
            <v>0</v>
          </cell>
          <cell r="V5101">
            <v>0</v>
          </cell>
          <cell r="W5101">
            <v>0</v>
          </cell>
          <cell r="X5101">
            <v>0</v>
          </cell>
          <cell r="Y5101">
            <v>0</v>
          </cell>
          <cell r="Z5101">
            <v>0</v>
          </cell>
          <cell r="AA5101">
            <v>100.8</v>
          </cell>
          <cell r="AB5101">
            <v>0</v>
          </cell>
          <cell r="AC5101">
            <v>0</v>
          </cell>
          <cell r="AD5101">
            <v>0</v>
          </cell>
        </row>
        <row r="5102">
          <cell r="B5102" t="str">
            <v>KITSAP CO-UNREGULATEDCOMMERCIAL RECYCLEWLKNRECY</v>
          </cell>
          <cell r="J5102" t="str">
            <v>WLKNRECY</v>
          </cell>
          <cell r="K5102" t="str">
            <v>WALK IN RECYCLE</v>
          </cell>
          <cell r="S5102">
            <v>0</v>
          </cell>
          <cell r="T5102">
            <v>0</v>
          </cell>
          <cell r="U5102">
            <v>0</v>
          </cell>
          <cell r="V5102">
            <v>0</v>
          </cell>
          <cell r="W5102">
            <v>0</v>
          </cell>
          <cell r="X5102">
            <v>0</v>
          </cell>
          <cell r="Y5102">
            <v>0</v>
          </cell>
          <cell r="Z5102">
            <v>0</v>
          </cell>
          <cell r="AA5102">
            <v>101.08</v>
          </cell>
          <cell r="AB5102">
            <v>0</v>
          </cell>
          <cell r="AC5102">
            <v>0</v>
          </cell>
          <cell r="AD5102">
            <v>0</v>
          </cell>
        </row>
        <row r="5103">
          <cell r="B5103" t="str">
            <v>KITSAP CO-UNREGULATEDPAYMENTSCC-KOL</v>
          </cell>
          <cell r="J5103" t="str">
            <v>CC-KOL</v>
          </cell>
          <cell r="K5103" t="str">
            <v>ONLINE PAYMENT-CC</v>
          </cell>
          <cell r="S5103">
            <v>0</v>
          </cell>
          <cell r="T5103">
            <v>0</v>
          </cell>
          <cell r="U5103">
            <v>0</v>
          </cell>
          <cell r="V5103">
            <v>0</v>
          </cell>
          <cell r="W5103">
            <v>0</v>
          </cell>
          <cell r="X5103">
            <v>0</v>
          </cell>
          <cell r="Y5103">
            <v>0</v>
          </cell>
          <cell r="Z5103">
            <v>0</v>
          </cell>
          <cell r="AA5103">
            <v>-1302.8399999999999</v>
          </cell>
          <cell r="AB5103">
            <v>0</v>
          </cell>
          <cell r="AC5103">
            <v>0</v>
          </cell>
          <cell r="AD5103">
            <v>0</v>
          </cell>
        </row>
        <row r="5104">
          <cell r="B5104" t="str">
            <v>KITSAP CO-UNREGULATEDPAYMENTSPAY</v>
          </cell>
          <cell r="J5104" t="str">
            <v>PAY</v>
          </cell>
          <cell r="K5104" t="str">
            <v>PAYMENT-THANK YOU!</v>
          </cell>
          <cell r="S5104">
            <v>0</v>
          </cell>
          <cell r="T5104">
            <v>0</v>
          </cell>
          <cell r="U5104">
            <v>0</v>
          </cell>
          <cell r="V5104">
            <v>0</v>
          </cell>
          <cell r="W5104">
            <v>0</v>
          </cell>
          <cell r="X5104">
            <v>0</v>
          </cell>
          <cell r="Y5104">
            <v>0</v>
          </cell>
          <cell r="Z5104">
            <v>0</v>
          </cell>
          <cell r="AA5104">
            <v>-1242.4000000000001</v>
          </cell>
          <cell r="AB5104">
            <v>0</v>
          </cell>
          <cell r="AC5104">
            <v>0</v>
          </cell>
          <cell r="AD5104">
            <v>0</v>
          </cell>
        </row>
        <row r="5105">
          <cell r="B5105" t="str">
            <v>KITSAP CO-UNREGULATEDPAYMENTSPAY-CFREE</v>
          </cell>
          <cell r="J5105" t="str">
            <v>PAY-CFREE</v>
          </cell>
          <cell r="K5105" t="str">
            <v>PAYMENT-THANK YOU</v>
          </cell>
          <cell r="S5105">
            <v>0</v>
          </cell>
          <cell r="T5105">
            <v>0</v>
          </cell>
          <cell r="U5105">
            <v>0</v>
          </cell>
          <cell r="V5105">
            <v>0</v>
          </cell>
          <cell r="W5105">
            <v>0</v>
          </cell>
          <cell r="X5105">
            <v>0</v>
          </cell>
          <cell r="Y5105">
            <v>0</v>
          </cell>
          <cell r="Z5105">
            <v>0</v>
          </cell>
          <cell r="AA5105">
            <v>-193.13</v>
          </cell>
          <cell r="AB5105">
            <v>0</v>
          </cell>
          <cell r="AC5105">
            <v>0</v>
          </cell>
          <cell r="AD5105">
            <v>0</v>
          </cell>
        </row>
        <row r="5106">
          <cell r="B5106" t="str">
            <v>KITSAP CO-UNREGULATEDPAYMENTSPAY-KOL</v>
          </cell>
          <cell r="J5106" t="str">
            <v>PAY-KOL</v>
          </cell>
          <cell r="K5106" t="str">
            <v>PAYMENT-THANK YOU - OL</v>
          </cell>
          <cell r="S5106">
            <v>0</v>
          </cell>
          <cell r="T5106">
            <v>0</v>
          </cell>
          <cell r="U5106">
            <v>0</v>
          </cell>
          <cell r="V5106">
            <v>0</v>
          </cell>
          <cell r="W5106">
            <v>0</v>
          </cell>
          <cell r="X5106">
            <v>0</v>
          </cell>
          <cell r="Y5106">
            <v>0</v>
          </cell>
          <cell r="Z5106">
            <v>0</v>
          </cell>
          <cell r="AA5106">
            <v>-787.35</v>
          </cell>
          <cell r="AB5106">
            <v>0</v>
          </cell>
          <cell r="AC5106">
            <v>0</v>
          </cell>
          <cell r="AD5106">
            <v>0</v>
          </cell>
        </row>
        <row r="5107">
          <cell r="B5107" t="str">
            <v>KITSAP CO-UNREGULATEDPAYMENTSPAY-OAK</v>
          </cell>
          <cell r="J5107" t="str">
            <v>PAY-OAK</v>
          </cell>
          <cell r="K5107" t="str">
            <v>OAKLEAF PAYMENT</v>
          </cell>
          <cell r="S5107">
            <v>0</v>
          </cell>
          <cell r="T5107">
            <v>0</v>
          </cell>
          <cell r="U5107">
            <v>0</v>
          </cell>
          <cell r="V5107">
            <v>0</v>
          </cell>
          <cell r="W5107">
            <v>0</v>
          </cell>
          <cell r="X5107">
            <v>0</v>
          </cell>
          <cell r="Y5107">
            <v>0</v>
          </cell>
          <cell r="Z5107">
            <v>0</v>
          </cell>
          <cell r="AA5107">
            <v>-240.39</v>
          </cell>
          <cell r="AB5107">
            <v>0</v>
          </cell>
          <cell r="AC5107">
            <v>0</v>
          </cell>
          <cell r="AD5107">
            <v>0</v>
          </cell>
        </row>
        <row r="5108">
          <cell r="B5108" t="str">
            <v>KITSAP CO-UNREGULATEDPAYMENTSPAY-RPPS</v>
          </cell>
          <cell r="J5108" t="str">
            <v>PAY-RPPS</v>
          </cell>
          <cell r="K5108" t="str">
            <v>RPSS PAYMENT</v>
          </cell>
          <cell r="S5108">
            <v>0</v>
          </cell>
          <cell r="T5108">
            <v>0</v>
          </cell>
          <cell r="U5108">
            <v>0</v>
          </cell>
          <cell r="V5108">
            <v>0</v>
          </cell>
          <cell r="W5108">
            <v>0</v>
          </cell>
          <cell r="X5108">
            <v>0</v>
          </cell>
          <cell r="Y5108">
            <v>0</v>
          </cell>
          <cell r="Z5108">
            <v>0</v>
          </cell>
          <cell r="AA5108">
            <v>-112.87</v>
          </cell>
          <cell r="AB5108">
            <v>0</v>
          </cell>
          <cell r="AC5108">
            <v>0</v>
          </cell>
          <cell r="AD5108">
            <v>0</v>
          </cell>
        </row>
        <row r="5109">
          <cell r="B5109" t="str">
            <v>KITSAP CO-UNREGULATEDPAYMENTSPAYL</v>
          </cell>
          <cell r="J5109" t="str">
            <v>PAYL</v>
          </cell>
          <cell r="K5109" t="str">
            <v>PAYMENT-THANK YOU!</v>
          </cell>
          <cell r="S5109">
            <v>0</v>
          </cell>
          <cell r="T5109">
            <v>0</v>
          </cell>
          <cell r="U5109">
            <v>0</v>
          </cell>
          <cell r="V5109">
            <v>0</v>
          </cell>
          <cell r="W5109">
            <v>0</v>
          </cell>
          <cell r="X5109">
            <v>0</v>
          </cell>
          <cell r="Y5109">
            <v>0</v>
          </cell>
          <cell r="Z5109">
            <v>0</v>
          </cell>
          <cell r="AA5109">
            <v>-113.92</v>
          </cell>
          <cell r="AB5109">
            <v>0</v>
          </cell>
          <cell r="AC5109">
            <v>0</v>
          </cell>
          <cell r="AD5109">
            <v>0</v>
          </cell>
        </row>
        <row r="5110">
          <cell r="B5110" t="str">
            <v>KITSAP CO-UNREGULATEDPAYMENTSPAYUSBL</v>
          </cell>
          <cell r="J5110" t="str">
            <v>PAYUSBL</v>
          </cell>
          <cell r="K5110" t="str">
            <v>PAYMENT THANK YOU</v>
          </cell>
          <cell r="S5110">
            <v>0</v>
          </cell>
          <cell r="T5110">
            <v>0</v>
          </cell>
          <cell r="U5110">
            <v>0</v>
          </cell>
          <cell r="V5110">
            <v>0</v>
          </cell>
          <cell r="W5110">
            <v>0</v>
          </cell>
          <cell r="X5110">
            <v>0</v>
          </cell>
          <cell r="Y5110">
            <v>0</v>
          </cell>
          <cell r="Z5110">
            <v>0</v>
          </cell>
          <cell r="AA5110">
            <v>-1954.04</v>
          </cell>
          <cell r="AB5110">
            <v>0</v>
          </cell>
          <cell r="AC5110">
            <v>0</v>
          </cell>
          <cell r="AD5110">
            <v>0</v>
          </cell>
        </row>
        <row r="5111">
          <cell r="B5111" t="str">
            <v>KITSAP CO-UNREGULATEDROLLOFFROLIDRECY</v>
          </cell>
          <cell r="J5111" t="str">
            <v>ROLIDRECY</v>
          </cell>
          <cell r="K5111" t="str">
            <v>ROLL OFF LID-RECYCLE</v>
          </cell>
          <cell r="S5111">
            <v>0</v>
          </cell>
          <cell r="T5111">
            <v>0</v>
          </cell>
          <cell r="U5111">
            <v>0</v>
          </cell>
          <cell r="V5111">
            <v>0</v>
          </cell>
          <cell r="W5111">
            <v>0</v>
          </cell>
          <cell r="X5111">
            <v>0</v>
          </cell>
          <cell r="Y5111">
            <v>0</v>
          </cell>
          <cell r="Z5111">
            <v>0</v>
          </cell>
          <cell r="AA5111">
            <v>14.56</v>
          </cell>
          <cell r="AB5111">
            <v>0</v>
          </cell>
          <cell r="AC5111">
            <v>0</v>
          </cell>
          <cell r="AD5111">
            <v>0</v>
          </cell>
        </row>
        <row r="5112">
          <cell r="B5112" t="str">
            <v>KITSAP CO-UNREGULATEDROLLOFFRORENT20DRECY</v>
          </cell>
          <cell r="J5112" t="str">
            <v>RORENT20DRECY</v>
          </cell>
          <cell r="K5112" t="str">
            <v>ROLL OFF RENT DAILY-RECYL</v>
          </cell>
          <cell r="S5112">
            <v>0</v>
          </cell>
          <cell r="T5112">
            <v>0</v>
          </cell>
          <cell r="U5112">
            <v>0</v>
          </cell>
          <cell r="V5112">
            <v>0</v>
          </cell>
          <cell r="W5112">
            <v>0</v>
          </cell>
          <cell r="X5112">
            <v>0</v>
          </cell>
          <cell r="Y5112">
            <v>0</v>
          </cell>
          <cell r="Z5112">
            <v>0</v>
          </cell>
          <cell r="AA5112">
            <v>360.6</v>
          </cell>
          <cell r="AB5112">
            <v>0</v>
          </cell>
          <cell r="AC5112">
            <v>0</v>
          </cell>
          <cell r="AD5112">
            <v>0</v>
          </cell>
        </row>
        <row r="5113">
          <cell r="B5113" t="str">
            <v>KITSAP CO-UNREGULATEDROLLOFFRORENT40DRECY</v>
          </cell>
          <cell r="J5113" t="str">
            <v>RORENT40DRECY</v>
          </cell>
          <cell r="K5113" t="str">
            <v>ROLL OFF RENT DAILY-RECYL</v>
          </cell>
          <cell r="S5113">
            <v>0</v>
          </cell>
          <cell r="T5113">
            <v>0</v>
          </cell>
          <cell r="U5113">
            <v>0</v>
          </cell>
          <cell r="V5113">
            <v>0</v>
          </cell>
          <cell r="W5113">
            <v>0</v>
          </cell>
          <cell r="X5113">
            <v>0</v>
          </cell>
          <cell r="Y5113">
            <v>0</v>
          </cell>
          <cell r="Z5113">
            <v>0</v>
          </cell>
          <cell r="AA5113">
            <v>539.22</v>
          </cell>
          <cell r="AB5113">
            <v>0</v>
          </cell>
          <cell r="AC5113">
            <v>0</v>
          </cell>
          <cell r="AD5113">
            <v>0</v>
          </cell>
        </row>
        <row r="5114">
          <cell r="B5114" t="str">
            <v>KITSAP CO-UNREGULATEDROLLOFFRECYHAUL</v>
          </cell>
          <cell r="J5114" t="str">
            <v>RECYHAUL</v>
          </cell>
          <cell r="K5114" t="str">
            <v>ROLL OFF RECYCLE HAUL</v>
          </cell>
          <cell r="S5114">
            <v>0</v>
          </cell>
          <cell r="T5114">
            <v>0</v>
          </cell>
          <cell r="U5114">
            <v>0</v>
          </cell>
          <cell r="V5114">
            <v>0</v>
          </cell>
          <cell r="W5114">
            <v>0</v>
          </cell>
          <cell r="X5114">
            <v>0</v>
          </cell>
          <cell r="Y5114">
            <v>0</v>
          </cell>
          <cell r="Z5114">
            <v>0</v>
          </cell>
          <cell r="AA5114">
            <v>653.14</v>
          </cell>
          <cell r="AB5114">
            <v>0</v>
          </cell>
          <cell r="AC5114">
            <v>0</v>
          </cell>
          <cell r="AD5114">
            <v>0</v>
          </cell>
        </row>
        <row r="5115">
          <cell r="B5115" t="str">
            <v>KITSAP CO-UNREGULATEDROLLOFFRODELRECY</v>
          </cell>
          <cell r="J5115" t="str">
            <v>RODELRECY</v>
          </cell>
          <cell r="K5115" t="str">
            <v>ROLL OFF DELIVER-RECYCLE</v>
          </cell>
          <cell r="S5115">
            <v>0</v>
          </cell>
          <cell r="T5115">
            <v>0</v>
          </cell>
          <cell r="U5115">
            <v>0</v>
          </cell>
          <cell r="V5115">
            <v>0</v>
          </cell>
          <cell r="W5115">
            <v>0</v>
          </cell>
          <cell r="X5115">
            <v>0</v>
          </cell>
          <cell r="Y5115">
            <v>0</v>
          </cell>
          <cell r="Z5115">
            <v>0</v>
          </cell>
          <cell r="AA5115">
            <v>311.83999999999997</v>
          </cell>
          <cell r="AB5115">
            <v>0</v>
          </cell>
          <cell r="AC5115">
            <v>0</v>
          </cell>
          <cell r="AD5115">
            <v>0</v>
          </cell>
        </row>
        <row r="5116">
          <cell r="B5116" t="str">
            <v>KITSAP CO-UNREGULATEDROLLOFFRORENT40DRECY</v>
          </cell>
          <cell r="J5116" t="str">
            <v>RORENT40DRECY</v>
          </cell>
          <cell r="K5116" t="str">
            <v>ROLL OFF RENT DAILY-RECYL</v>
          </cell>
          <cell r="S5116">
            <v>0</v>
          </cell>
          <cell r="T5116">
            <v>0</v>
          </cell>
          <cell r="U5116">
            <v>0</v>
          </cell>
          <cell r="V5116">
            <v>0</v>
          </cell>
          <cell r="W5116">
            <v>0</v>
          </cell>
          <cell r="X5116">
            <v>0</v>
          </cell>
          <cell r="Y5116">
            <v>0</v>
          </cell>
          <cell r="Z5116">
            <v>0</v>
          </cell>
          <cell r="AA5116">
            <v>28.38</v>
          </cell>
          <cell r="AB5116">
            <v>0</v>
          </cell>
          <cell r="AC5116">
            <v>0</v>
          </cell>
          <cell r="AD5116">
            <v>0</v>
          </cell>
        </row>
        <row r="5117">
          <cell r="B5117" t="str">
            <v>KITSAP CO-UNREGULATEDSURCFUEL-RECY MASON</v>
          </cell>
          <cell r="J5117" t="str">
            <v>FUEL-RECY MASON</v>
          </cell>
          <cell r="K5117" t="str">
            <v>FUEL &amp; MATERIAL SURCHARGE</v>
          </cell>
          <cell r="S5117">
            <v>0</v>
          </cell>
          <cell r="T5117">
            <v>0</v>
          </cell>
          <cell r="U5117">
            <v>0</v>
          </cell>
          <cell r="V5117">
            <v>0</v>
          </cell>
          <cell r="W5117">
            <v>0</v>
          </cell>
          <cell r="X5117">
            <v>0</v>
          </cell>
          <cell r="Y5117">
            <v>0</v>
          </cell>
          <cell r="Z5117">
            <v>0</v>
          </cell>
          <cell r="AA5117">
            <v>0</v>
          </cell>
          <cell r="AB5117">
            <v>0</v>
          </cell>
          <cell r="AC5117">
            <v>0</v>
          </cell>
          <cell r="AD5117">
            <v>0</v>
          </cell>
        </row>
        <row r="5118">
          <cell r="B5118" t="str">
            <v>KITSAP CO-UNREGULATEDSURCFUEL-RECY MASON</v>
          </cell>
          <cell r="J5118" t="str">
            <v>FUEL-RECY MASON</v>
          </cell>
          <cell r="K5118" t="str">
            <v>FUEL &amp; MATERIAL SURCHARGE</v>
          </cell>
          <cell r="S5118">
            <v>0</v>
          </cell>
          <cell r="T5118">
            <v>0</v>
          </cell>
          <cell r="U5118">
            <v>0</v>
          </cell>
          <cell r="V5118">
            <v>0</v>
          </cell>
          <cell r="W5118">
            <v>0</v>
          </cell>
          <cell r="X5118">
            <v>0</v>
          </cell>
          <cell r="Y5118">
            <v>0</v>
          </cell>
          <cell r="Z5118">
            <v>0</v>
          </cell>
          <cell r="AA5118">
            <v>0</v>
          </cell>
          <cell r="AB5118">
            <v>0</v>
          </cell>
          <cell r="AC5118">
            <v>0</v>
          </cell>
          <cell r="AD5118">
            <v>0</v>
          </cell>
        </row>
        <row r="5119">
          <cell r="B5119" t="str">
            <v>KITSAP CO-UNREGULATEDTAXESSALES TAX</v>
          </cell>
          <cell r="J5119" t="str">
            <v>SALES TAX</v>
          </cell>
          <cell r="K5119" t="str">
            <v>8.5% Sales Tax</v>
          </cell>
          <cell r="S5119">
            <v>0</v>
          </cell>
          <cell r="T5119">
            <v>0</v>
          </cell>
          <cell r="U5119">
            <v>0</v>
          </cell>
          <cell r="V5119">
            <v>0</v>
          </cell>
          <cell r="W5119">
            <v>0</v>
          </cell>
          <cell r="X5119">
            <v>0</v>
          </cell>
          <cell r="Y5119">
            <v>0</v>
          </cell>
          <cell r="Z5119">
            <v>0</v>
          </cell>
          <cell r="AA5119">
            <v>2.2999999999999998</v>
          </cell>
          <cell r="AB5119">
            <v>0</v>
          </cell>
          <cell r="AC5119">
            <v>0</v>
          </cell>
          <cell r="AD5119">
            <v>0</v>
          </cell>
        </row>
        <row r="5120">
          <cell r="B5120" t="str">
            <v>KITSAP CO-UNREGULATEDTAXESSALES TAX</v>
          </cell>
          <cell r="J5120" t="str">
            <v>SALES TAX</v>
          </cell>
          <cell r="K5120" t="str">
            <v>8.5% Sales Tax</v>
          </cell>
          <cell r="S5120">
            <v>0</v>
          </cell>
          <cell r="T5120">
            <v>0</v>
          </cell>
          <cell r="U5120">
            <v>0</v>
          </cell>
          <cell r="V5120">
            <v>0</v>
          </cell>
          <cell r="W5120">
            <v>0</v>
          </cell>
          <cell r="X5120">
            <v>0</v>
          </cell>
          <cell r="Y5120">
            <v>0</v>
          </cell>
          <cell r="Z5120">
            <v>0</v>
          </cell>
          <cell r="AA5120">
            <v>105.43</v>
          </cell>
          <cell r="AB5120">
            <v>0</v>
          </cell>
          <cell r="AC5120">
            <v>0</v>
          </cell>
          <cell r="AD5120">
            <v>0</v>
          </cell>
        </row>
        <row r="5121">
          <cell r="B5121" t="str">
            <v>MASON CO-REGULATEDACCOUNTING ADJUSTMENTSFINCHG</v>
          </cell>
          <cell r="J5121" t="str">
            <v>FINCHG</v>
          </cell>
          <cell r="K5121" t="str">
            <v>LATE FEE</v>
          </cell>
          <cell r="S5121">
            <v>0</v>
          </cell>
          <cell r="T5121">
            <v>0</v>
          </cell>
          <cell r="U5121">
            <v>0</v>
          </cell>
          <cell r="V5121">
            <v>0</v>
          </cell>
          <cell r="W5121">
            <v>0</v>
          </cell>
          <cell r="X5121">
            <v>0</v>
          </cell>
          <cell r="Y5121">
            <v>0</v>
          </cell>
          <cell r="Z5121">
            <v>0</v>
          </cell>
          <cell r="AA5121">
            <v>450.13</v>
          </cell>
          <cell r="AB5121">
            <v>0</v>
          </cell>
          <cell r="AC5121">
            <v>0</v>
          </cell>
          <cell r="AD5121">
            <v>0</v>
          </cell>
        </row>
        <row r="5122">
          <cell r="B5122" t="str">
            <v xml:space="preserve">MASON CO-REGULATEDACCOUNTING ADJUSTMENTSBD </v>
          </cell>
          <cell r="J5122" t="str">
            <v xml:space="preserve">BD </v>
          </cell>
          <cell r="K5122" t="str">
            <v>W\O BAD DEBT</v>
          </cell>
          <cell r="S5122">
            <v>0</v>
          </cell>
          <cell r="T5122">
            <v>0</v>
          </cell>
          <cell r="U5122">
            <v>0</v>
          </cell>
          <cell r="V5122">
            <v>0</v>
          </cell>
          <cell r="W5122">
            <v>0</v>
          </cell>
          <cell r="X5122">
            <v>0</v>
          </cell>
          <cell r="Y5122">
            <v>0</v>
          </cell>
          <cell r="Z5122">
            <v>0</v>
          </cell>
          <cell r="AA5122">
            <v>-2404.64</v>
          </cell>
          <cell r="AB5122">
            <v>0</v>
          </cell>
          <cell r="AC5122">
            <v>0</v>
          </cell>
          <cell r="AD5122">
            <v>0</v>
          </cell>
        </row>
        <row r="5123">
          <cell r="B5123" t="str">
            <v>MASON CO-REGULATEDACCOUNTING ADJUSTMENTSMM</v>
          </cell>
          <cell r="J5123" t="str">
            <v>MM</v>
          </cell>
          <cell r="K5123" t="str">
            <v>MOVE MONEY</v>
          </cell>
          <cell r="S5123">
            <v>0</v>
          </cell>
          <cell r="T5123">
            <v>0</v>
          </cell>
          <cell r="U5123">
            <v>0</v>
          </cell>
          <cell r="V5123">
            <v>0</v>
          </cell>
          <cell r="W5123">
            <v>0</v>
          </cell>
          <cell r="X5123">
            <v>0</v>
          </cell>
          <cell r="Y5123">
            <v>0</v>
          </cell>
          <cell r="Z5123">
            <v>0</v>
          </cell>
          <cell r="AA5123">
            <v>100.06</v>
          </cell>
          <cell r="AB5123">
            <v>0</v>
          </cell>
          <cell r="AC5123">
            <v>0</v>
          </cell>
          <cell r="AD5123">
            <v>0</v>
          </cell>
        </row>
        <row r="5124">
          <cell r="B5124" t="str">
            <v>MASON CO-REGULATEDACCOUNTING ADJUSTMENTSREFUND</v>
          </cell>
          <cell r="J5124" t="str">
            <v>REFUND</v>
          </cell>
          <cell r="K5124" t="str">
            <v>REFUND</v>
          </cell>
          <cell r="S5124">
            <v>0</v>
          </cell>
          <cell r="T5124">
            <v>0</v>
          </cell>
          <cell r="U5124">
            <v>0</v>
          </cell>
          <cell r="V5124">
            <v>0</v>
          </cell>
          <cell r="W5124">
            <v>0</v>
          </cell>
          <cell r="X5124">
            <v>0</v>
          </cell>
          <cell r="Y5124">
            <v>0</v>
          </cell>
          <cell r="Z5124">
            <v>0</v>
          </cell>
          <cell r="AA5124">
            <v>1778.63</v>
          </cell>
          <cell r="AB5124">
            <v>0</v>
          </cell>
          <cell r="AC5124">
            <v>0</v>
          </cell>
          <cell r="AD5124">
            <v>0</v>
          </cell>
        </row>
        <row r="5125">
          <cell r="B5125" t="str">
            <v>MASON CO-REGULATEDACCOUNTING ADJUSTMENTSFINCHG</v>
          </cell>
          <cell r="J5125" t="str">
            <v>FINCHG</v>
          </cell>
          <cell r="K5125" t="str">
            <v>LATE FEE</v>
          </cell>
          <cell r="S5125">
            <v>0</v>
          </cell>
          <cell r="T5125">
            <v>0</v>
          </cell>
          <cell r="U5125">
            <v>0</v>
          </cell>
          <cell r="V5125">
            <v>0</v>
          </cell>
          <cell r="W5125">
            <v>0</v>
          </cell>
          <cell r="X5125">
            <v>0</v>
          </cell>
          <cell r="Y5125">
            <v>0</v>
          </cell>
          <cell r="Z5125">
            <v>0</v>
          </cell>
          <cell r="AA5125">
            <v>211.42</v>
          </cell>
          <cell r="AB5125">
            <v>0</v>
          </cell>
          <cell r="AC5125">
            <v>0</v>
          </cell>
          <cell r="AD5125">
            <v>0</v>
          </cell>
        </row>
        <row r="5126">
          <cell r="B5126" t="str">
            <v xml:space="preserve">MASON CO-REGULATEDACCOUNTING ADJUSTMENTSBD </v>
          </cell>
          <cell r="J5126" t="str">
            <v xml:space="preserve">BD </v>
          </cell>
          <cell r="K5126" t="str">
            <v>W\O BAD DEBT</v>
          </cell>
          <cell r="S5126">
            <v>0</v>
          </cell>
          <cell r="T5126">
            <v>0</v>
          </cell>
          <cell r="U5126">
            <v>0</v>
          </cell>
          <cell r="V5126">
            <v>0</v>
          </cell>
          <cell r="W5126">
            <v>0</v>
          </cell>
          <cell r="X5126">
            <v>0</v>
          </cell>
          <cell r="Y5126">
            <v>0</v>
          </cell>
          <cell r="Z5126">
            <v>0</v>
          </cell>
          <cell r="AA5126">
            <v>-238.04</v>
          </cell>
          <cell r="AB5126">
            <v>0</v>
          </cell>
          <cell r="AC5126">
            <v>0</v>
          </cell>
          <cell r="AD5126">
            <v>0</v>
          </cell>
        </row>
        <row r="5127">
          <cell r="B5127" t="str">
            <v>MASON CO-REGULATEDACCOUNTING ADJUSTMENTSFINCHG</v>
          </cell>
          <cell r="J5127" t="str">
            <v>FINCHG</v>
          </cell>
          <cell r="K5127" t="str">
            <v>LATE FEE</v>
          </cell>
          <cell r="S5127">
            <v>0</v>
          </cell>
          <cell r="T5127">
            <v>0</v>
          </cell>
          <cell r="U5127">
            <v>0</v>
          </cell>
          <cell r="V5127">
            <v>0</v>
          </cell>
          <cell r="W5127">
            <v>0</v>
          </cell>
          <cell r="X5127">
            <v>0</v>
          </cell>
          <cell r="Y5127">
            <v>0</v>
          </cell>
          <cell r="Z5127">
            <v>0</v>
          </cell>
          <cell r="AA5127">
            <v>-1</v>
          </cell>
          <cell r="AB5127">
            <v>0</v>
          </cell>
          <cell r="AC5127">
            <v>0</v>
          </cell>
          <cell r="AD5127">
            <v>0</v>
          </cell>
        </row>
        <row r="5128">
          <cell r="B5128" t="str">
            <v>MASON CO-REGULATEDACCOUNTING ADJUSTMENTSMM</v>
          </cell>
          <cell r="J5128" t="str">
            <v>MM</v>
          </cell>
          <cell r="K5128" t="str">
            <v>MOVE MONEY</v>
          </cell>
          <cell r="S5128">
            <v>0</v>
          </cell>
          <cell r="T5128">
            <v>0</v>
          </cell>
          <cell r="U5128">
            <v>0</v>
          </cell>
          <cell r="V5128">
            <v>0</v>
          </cell>
          <cell r="W5128">
            <v>0</v>
          </cell>
          <cell r="X5128">
            <v>0</v>
          </cell>
          <cell r="Y5128">
            <v>0</v>
          </cell>
          <cell r="Z5128">
            <v>0</v>
          </cell>
          <cell r="AA5128">
            <v>61.8</v>
          </cell>
          <cell r="AB5128">
            <v>0</v>
          </cell>
          <cell r="AC5128">
            <v>0</v>
          </cell>
          <cell r="AD5128">
            <v>0</v>
          </cell>
        </row>
        <row r="5129">
          <cell r="B5129" t="str">
            <v>MASON CO-REGULATEDACCOUNTING ADJUSTMENTSREFUND</v>
          </cell>
          <cell r="J5129" t="str">
            <v>REFUND</v>
          </cell>
          <cell r="K5129" t="str">
            <v>REFUND</v>
          </cell>
          <cell r="S5129">
            <v>0</v>
          </cell>
          <cell r="T5129">
            <v>0</v>
          </cell>
          <cell r="U5129">
            <v>0</v>
          </cell>
          <cell r="V5129">
            <v>0</v>
          </cell>
          <cell r="W5129">
            <v>0</v>
          </cell>
          <cell r="X5129">
            <v>0</v>
          </cell>
          <cell r="Y5129">
            <v>0</v>
          </cell>
          <cell r="Z5129">
            <v>0</v>
          </cell>
          <cell r="AA5129">
            <v>586.42999999999995</v>
          </cell>
          <cell r="AB5129">
            <v>0</v>
          </cell>
          <cell r="AC5129">
            <v>0</v>
          </cell>
          <cell r="AD5129">
            <v>0</v>
          </cell>
        </row>
        <row r="5130">
          <cell r="B5130" t="str">
            <v>MASON CO-REGULATEDCOMMERCIAL  FRONTLOADWLKNRW2RECY</v>
          </cell>
          <cell r="J5130" t="str">
            <v>WLKNRW2RECY</v>
          </cell>
          <cell r="K5130" t="str">
            <v>WALK IN OVER 25 ADDITIONA</v>
          </cell>
          <cell r="S5130">
            <v>0</v>
          </cell>
          <cell r="T5130">
            <v>0</v>
          </cell>
          <cell r="U5130">
            <v>0</v>
          </cell>
          <cell r="V5130">
            <v>0</v>
          </cell>
          <cell r="W5130">
            <v>0</v>
          </cell>
          <cell r="X5130">
            <v>0</v>
          </cell>
          <cell r="Y5130">
            <v>0</v>
          </cell>
          <cell r="Z5130">
            <v>0</v>
          </cell>
          <cell r="AA5130">
            <v>44.88</v>
          </cell>
          <cell r="AB5130">
            <v>0</v>
          </cell>
          <cell r="AC5130">
            <v>0</v>
          </cell>
          <cell r="AD5130">
            <v>0</v>
          </cell>
        </row>
        <row r="5131">
          <cell r="B5131" t="str">
            <v>MASON CO-REGULATEDCOMMERCIAL  FRONTLOADWLKNRE1RECYMA</v>
          </cell>
          <cell r="J5131" t="str">
            <v>WLKNRE1RECYMA</v>
          </cell>
          <cell r="K5131" t="str">
            <v>WALK IN 5-25FT EOW-RECYCL</v>
          </cell>
          <cell r="S5131">
            <v>0</v>
          </cell>
          <cell r="T5131">
            <v>0</v>
          </cell>
          <cell r="U5131">
            <v>0</v>
          </cell>
          <cell r="V5131">
            <v>0</v>
          </cell>
          <cell r="W5131">
            <v>0</v>
          </cell>
          <cell r="X5131">
            <v>0</v>
          </cell>
          <cell r="Y5131">
            <v>0</v>
          </cell>
          <cell r="Z5131">
            <v>0</v>
          </cell>
          <cell r="AA5131">
            <v>6.3</v>
          </cell>
          <cell r="AB5131">
            <v>0</v>
          </cell>
          <cell r="AC5131">
            <v>0</v>
          </cell>
          <cell r="AD5131">
            <v>0</v>
          </cell>
        </row>
        <row r="5132">
          <cell r="B5132" t="str">
            <v>MASON CO-REGULATEDCOMMERCIAL  FRONTLOADWLKNRM1RECYMA</v>
          </cell>
          <cell r="J5132" t="str">
            <v>WLKNRM1RECYMA</v>
          </cell>
          <cell r="K5132" t="str">
            <v>WALK IN 5-25FT MONTHLY-RE</v>
          </cell>
          <cell r="S5132">
            <v>0</v>
          </cell>
          <cell r="T5132">
            <v>0</v>
          </cell>
          <cell r="U5132">
            <v>0</v>
          </cell>
          <cell r="V5132">
            <v>0</v>
          </cell>
          <cell r="W5132">
            <v>0</v>
          </cell>
          <cell r="X5132">
            <v>0</v>
          </cell>
          <cell r="Y5132">
            <v>0</v>
          </cell>
          <cell r="Z5132">
            <v>0</v>
          </cell>
          <cell r="AA5132">
            <v>1.1599999999999999</v>
          </cell>
          <cell r="AB5132">
            <v>0</v>
          </cell>
          <cell r="AC5132">
            <v>0</v>
          </cell>
          <cell r="AD5132">
            <v>0</v>
          </cell>
        </row>
        <row r="5133">
          <cell r="B5133" t="str">
            <v>MASON CO-REGULATEDCOMMERCIAL  FRONTLOADWLKNRW2RECYMA</v>
          </cell>
          <cell r="J5133" t="str">
            <v>WLKNRW2RECYMA</v>
          </cell>
          <cell r="K5133" t="str">
            <v>WALK IN OVER 25 ADDITIONA</v>
          </cell>
          <cell r="S5133">
            <v>0</v>
          </cell>
          <cell r="T5133">
            <v>0</v>
          </cell>
          <cell r="U5133">
            <v>0</v>
          </cell>
          <cell r="V5133">
            <v>0</v>
          </cell>
          <cell r="W5133">
            <v>0</v>
          </cell>
          <cell r="X5133">
            <v>0</v>
          </cell>
          <cell r="Y5133">
            <v>0</v>
          </cell>
          <cell r="Z5133">
            <v>0</v>
          </cell>
          <cell r="AA5133">
            <v>0.34</v>
          </cell>
          <cell r="AB5133">
            <v>0</v>
          </cell>
          <cell r="AC5133">
            <v>0</v>
          </cell>
          <cell r="AD5133">
            <v>0</v>
          </cell>
        </row>
        <row r="5134">
          <cell r="B5134" t="str">
            <v>MASON CO-REGULATEDCOMMERCIAL - REARLOADUNLOCKRECY</v>
          </cell>
          <cell r="J5134" t="str">
            <v>UNLOCKRECY</v>
          </cell>
          <cell r="K5134" t="str">
            <v>UNLOCK / UNLATCH RECY</v>
          </cell>
          <cell r="S5134">
            <v>0</v>
          </cell>
          <cell r="T5134">
            <v>0</v>
          </cell>
          <cell r="U5134">
            <v>0</v>
          </cell>
          <cell r="V5134">
            <v>0</v>
          </cell>
          <cell r="W5134">
            <v>0</v>
          </cell>
          <cell r="X5134">
            <v>0</v>
          </cell>
          <cell r="Y5134">
            <v>0</v>
          </cell>
          <cell r="Z5134">
            <v>0</v>
          </cell>
          <cell r="AA5134">
            <v>10.119999999999999</v>
          </cell>
          <cell r="AB5134">
            <v>0</v>
          </cell>
          <cell r="AC5134">
            <v>0</v>
          </cell>
          <cell r="AD5134">
            <v>0</v>
          </cell>
        </row>
        <row r="5135">
          <cell r="B5135" t="str">
            <v>MASON CO-REGULATEDCOMMERCIAL - REARLOADUNLOCKREF</v>
          </cell>
          <cell r="J5135" t="str">
            <v>UNLOCKREF</v>
          </cell>
          <cell r="K5135" t="str">
            <v>UNLOCK / UNLATCH REFUSE</v>
          </cell>
          <cell r="S5135">
            <v>0</v>
          </cell>
          <cell r="T5135">
            <v>0</v>
          </cell>
          <cell r="U5135">
            <v>0</v>
          </cell>
          <cell r="V5135">
            <v>0</v>
          </cell>
          <cell r="W5135">
            <v>0</v>
          </cell>
          <cell r="X5135">
            <v>0</v>
          </cell>
          <cell r="Y5135">
            <v>0</v>
          </cell>
          <cell r="Z5135">
            <v>0</v>
          </cell>
          <cell r="AA5135">
            <v>20.239999999999998</v>
          </cell>
          <cell r="AB5135">
            <v>0</v>
          </cell>
          <cell r="AC5135">
            <v>0</v>
          </cell>
          <cell r="AD5135">
            <v>0</v>
          </cell>
        </row>
        <row r="5136">
          <cell r="B5136" t="str">
            <v>MASON CO-REGULATEDCOMMERCIAL - REARLOADCEXYD</v>
          </cell>
          <cell r="J5136" t="str">
            <v>CEXYD</v>
          </cell>
          <cell r="K5136" t="str">
            <v>CMML EXTRA YARDAGE</v>
          </cell>
          <cell r="S5136">
            <v>0</v>
          </cell>
          <cell r="T5136">
            <v>0</v>
          </cell>
          <cell r="U5136">
            <v>0</v>
          </cell>
          <cell r="V5136">
            <v>0</v>
          </cell>
          <cell r="W5136">
            <v>0</v>
          </cell>
          <cell r="X5136">
            <v>0</v>
          </cell>
          <cell r="Y5136">
            <v>0</v>
          </cell>
          <cell r="Z5136">
            <v>0</v>
          </cell>
          <cell r="AA5136">
            <v>15.68</v>
          </cell>
          <cell r="AB5136">
            <v>0</v>
          </cell>
          <cell r="AC5136">
            <v>0</v>
          </cell>
          <cell r="AD5136">
            <v>0</v>
          </cell>
        </row>
        <row r="5137">
          <cell r="B5137" t="str">
            <v>MASON CO-REGULATEDCOMMERCIAL - REARLOADDAMAGE</v>
          </cell>
          <cell r="J5137" t="str">
            <v>DAMAGE</v>
          </cell>
          <cell r="K5137" t="str">
            <v>CHARGE FOR DAMAGE</v>
          </cell>
          <cell r="S5137">
            <v>0</v>
          </cell>
          <cell r="T5137">
            <v>0</v>
          </cell>
          <cell r="U5137">
            <v>0</v>
          </cell>
          <cell r="V5137">
            <v>0</v>
          </cell>
          <cell r="W5137">
            <v>0</v>
          </cell>
          <cell r="X5137">
            <v>0</v>
          </cell>
          <cell r="Y5137">
            <v>0</v>
          </cell>
          <cell r="Z5137">
            <v>0</v>
          </cell>
          <cell r="AA5137">
            <v>46</v>
          </cell>
          <cell r="AB5137">
            <v>0</v>
          </cell>
          <cell r="AC5137">
            <v>0</v>
          </cell>
          <cell r="AD5137">
            <v>0</v>
          </cell>
        </row>
        <row r="5138">
          <cell r="B5138" t="str">
            <v>MASON CO-REGULATEDCOMMERCIAL - REARLOADUNLOCKREF</v>
          </cell>
          <cell r="J5138" t="str">
            <v>UNLOCKREF</v>
          </cell>
          <cell r="K5138" t="str">
            <v>UNLOCK / UNLATCH REFUSE</v>
          </cell>
          <cell r="S5138">
            <v>0</v>
          </cell>
          <cell r="T5138">
            <v>0</v>
          </cell>
          <cell r="U5138">
            <v>0</v>
          </cell>
          <cell r="V5138">
            <v>0</v>
          </cell>
          <cell r="W5138">
            <v>0</v>
          </cell>
          <cell r="X5138">
            <v>0</v>
          </cell>
          <cell r="Y5138">
            <v>0</v>
          </cell>
          <cell r="Z5138">
            <v>0</v>
          </cell>
          <cell r="AA5138">
            <v>7.59</v>
          </cell>
          <cell r="AB5138">
            <v>0</v>
          </cell>
          <cell r="AC5138">
            <v>0</v>
          </cell>
          <cell r="AD5138">
            <v>0</v>
          </cell>
        </row>
        <row r="5139">
          <cell r="B5139" t="str">
            <v>MASON CO-REGULATEDCOMMERCIAL - REARLOADR1.5YDEM</v>
          </cell>
          <cell r="J5139" t="str">
            <v>R1.5YDEM</v>
          </cell>
          <cell r="K5139" t="str">
            <v>1.5 YD 1X EOW</v>
          </cell>
          <cell r="S5139">
            <v>0</v>
          </cell>
          <cell r="T5139">
            <v>0</v>
          </cell>
          <cell r="U5139">
            <v>0</v>
          </cell>
          <cell r="V5139">
            <v>0</v>
          </cell>
          <cell r="W5139">
            <v>0</v>
          </cell>
          <cell r="X5139">
            <v>0</v>
          </cell>
          <cell r="Y5139">
            <v>0</v>
          </cell>
          <cell r="Z5139">
            <v>0</v>
          </cell>
          <cell r="AA5139">
            <v>7583.24</v>
          </cell>
          <cell r="AB5139">
            <v>0</v>
          </cell>
          <cell r="AC5139">
            <v>0</v>
          </cell>
          <cell r="AD5139">
            <v>0</v>
          </cell>
        </row>
        <row r="5140">
          <cell r="B5140" t="str">
            <v>MASON CO-REGULATEDCOMMERCIAL - REARLOADR1.5YDRENTM</v>
          </cell>
          <cell r="J5140" t="str">
            <v>R1.5YDRENTM</v>
          </cell>
          <cell r="K5140" t="str">
            <v>1.5YD CONTAINER RENT-MTH</v>
          </cell>
          <cell r="S5140">
            <v>0</v>
          </cell>
          <cell r="T5140">
            <v>0</v>
          </cell>
          <cell r="U5140">
            <v>0</v>
          </cell>
          <cell r="V5140">
            <v>0</v>
          </cell>
          <cell r="W5140">
            <v>0</v>
          </cell>
          <cell r="X5140">
            <v>0</v>
          </cell>
          <cell r="Y5140">
            <v>0</v>
          </cell>
          <cell r="Z5140">
            <v>0</v>
          </cell>
          <cell r="AA5140">
            <v>2553.86</v>
          </cell>
          <cell r="AB5140">
            <v>0</v>
          </cell>
          <cell r="AC5140">
            <v>0</v>
          </cell>
          <cell r="AD5140">
            <v>0</v>
          </cell>
        </row>
        <row r="5141">
          <cell r="B5141" t="str">
            <v>MASON CO-REGULATEDCOMMERCIAL - REARLOADR1.5YDRENTTM</v>
          </cell>
          <cell r="J5141" t="str">
            <v>R1.5YDRENTTM</v>
          </cell>
          <cell r="K5141" t="str">
            <v>1.5 YD TEMP CONT RENT MON</v>
          </cell>
          <cell r="S5141">
            <v>0</v>
          </cell>
          <cell r="T5141">
            <v>0</v>
          </cell>
          <cell r="U5141">
            <v>0</v>
          </cell>
          <cell r="V5141">
            <v>0</v>
          </cell>
          <cell r="W5141">
            <v>0</v>
          </cell>
          <cell r="X5141">
            <v>0</v>
          </cell>
          <cell r="Y5141">
            <v>0</v>
          </cell>
          <cell r="Z5141">
            <v>0</v>
          </cell>
          <cell r="AA5141">
            <v>47.31</v>
          </cell>
          <cell r="AB5141">
            <v>0</v>
          </cell>
          <cell r="AC5141">
            <v>0</v>
          </cell>
          <cell r="AD5141">
            <v>0</v>
          </cell>
        </row>
        <row r="5142">
          <cell r="B5142" t="str">
            <v>MASON CO-REGULATEDCOMMERCIAL - REARLOADR1.5YDWM</v>
          </cell>
          <cell r="J5142" t="str">
            <v>R1.5YDWM</v>
          </cell>
          <cell r="K5142" t="str">
            <v>1.5 YD 1X WEEKLY</v>
          </cell>
          <cell r="S5142">
            <v>0</v>
          </cell>
          <cell r="T5142">
            <v>0</v>
          </cell>
          <cell r="U5142">
            <v>0</v>
          </cell>
          <cell r="V5142">
            <v>0</v>
          </cell>
          <cell r="W5142">
            <v>0</v>
          </cell>
          <cell r="X5142">
            <v>0</v>
          </cell>
          <cell r="Y5142">
            <v>0</v>
          </cell>
          <cell r="Z5142">
            <v>0</v>
          </cell>
          <cell r="AA5142">
            <v>7056.7</v>
          </cell>
          <cell r="AB5142">
            <v>0</v>
          </cell>
          <cell r="AC5142">
            <v>0</v>
          </cell>
          <cell r="AD5142">
            <v>0</v>
          </cell>
        </row>
        <row r="5143">
          <cell r="B5143" t="str">
            <v>MASON CO-REGULATEDCOMMERCIAL - REARLOADR1YDEM</v>
          </cell>
          <cell r="J5143" t="str">
            <v>R1YDEM</v>
          </cell>
          <cell r="K5143" t="str">
            <v>1 YD 1X EOW</v>
          </cell>
          <cell r="S5143">
            <v>0</v>
          </cell>
          <cell r="T5143">
            <v>0</v>
          </cell>
          <cell r="U5143">
            <v>0</v>
          </cell>
          <cell r="V5143">
            <v>0</v>
          </cell>
          <cell r="W5143">
            <v>0</v>
          </cell>
          <cell r="X5143">
            <v>0</v>
          </cell>
          <cell r="Y5143">
            <v>0</v>
          </cell>
          <cell r="Z5143">
            <v>0</v>
          </cell>
          <cell r="AA5143">
            <v>647.85</v>
          </cell>
          <cell r="AB5143">
            <v>0</v>
          </cell>
          <cell r="AC5143">
            <v>0</v>
          </cell>
          <cell r="AD5143">
            <v>0</v>
          </cell>
        </row>
        <row r="5144">
          <cell r="B5144" t="str">
            <v>MASON CO-REGULATEDCOMMERCIAL - REARLOADR1YDRENTM</v>
          </cell>
          <cell r="J5144" t="str">
            <v>R1YDRENTM</v>
          </cell>
          <cell r="K5144" t="str">
            <v>1YD CONTAINER RENT-MTHLY</v>
          </cell>
          <cell r="S5144">
            <v>0</v>
          </cell>
          <cell r="T5144">
            <v>0</v>
          </cell>
          <cell r="U5144">
            <v>0</v>
          </cell>
          <cell r="V5144">
            <v>0</v>
          </cell>
          <cell r="W5144">
            <v>0</v>
          </cell>
          <cell r="X5144">
            <v>0</v>
          </cell>
          <cell r="Y5144">
            <v>0</v>
          </cell>
          <cell r="Z5144">
            <v>0</v>
          </cell>
          <cell r="AA5144">
            <v>171.38</v>
          </cell>
          <cell r="AB5144">
            <v>0</v>
          </cell>
          <cell r="AC5144">
            <v>0</v>
          </cell>
          <cell r="AD5144">
            <v>0</v>
          </cell>
        </row>
        <row r="5145">
          <cell r="B5145" t="str">
            <v>MASON CO-REGULATEDCOMMERCIAL - REARLOADR1YDWM</v>
          </cell>
          <cell r="J5145" t="str">
            <v>R1YDWM</v>
          </cell>
          <cell r="K5145" t="str">
            <v>1 YD 1X WEEKLY</v>
          </cell>
          <cell r="S5145">
            <v>0</v>
          </cell>
          <cell r="T5145">
            <v>0</v>
          </cell>
          <cell r="U5145">
            <v>0</v>
          </cell>
          <cell r="V5145">
            <v>0</v>
          </cell>
          <cell r="W5145">
            <v>0</v>
          </cell>
          <cell r="X5145">
            <v>0</v>
          </cell>
          <cell r="Y5145">
            <v>0</v>
          </cell>
          <cell r="Z5145">
            <v>0</v>
          </cell>
          <cell r="AA5145">
            <v>147.74</v>
          </cell>
          <cell r="AB5145">
            <v>0</v>
          </cell>
          <cell r="AC5145">
            <v>0</v>
          </cell>
          <cell r="AD5145">
            <v>0</v>
          </cell>
        </row>
        <row r="5146">
          <cell r="B5146" t="str">
            <v>MASON CO-REGULATEDCOMMERCIAL - REARLOADR2YDEM</v>
          </cell>
          <cell r="J5146" t="str">
            <v>R2YDEM</v>
          </cell>
          <cell r="K5146" t="str">
            <v>2 YD 1X EOW</v>
          </cell>
          <cell r="S5146">
            <v>0</v>
          </cell>
          <cell r="T5146">
            <v>0</v>
          </cell>
          <cell r="U5146">
            <v>0</v>
          </cell>
          <cell r="V5146">
            <v>0</v>
          </cell>
          <cell r="W5146">
            <v>0</v>
          </cell>
          <cell r="X5146">
            <v>0</v>
          </cell>
          <cell r="Y5146">
            <v>0</v>
          </cell>
          <cell r="Z5146">
            <v>0</v>
          </cell>
          <cell r="AA5146">
            <v>5808.24</v>
          </cell>
          <cell r="AB5146">
            <v>0</v>
          </cell>
          <cell r="AC5146">
            <v>0</v>
          </cell>
          <cell r="AD5146">
            <v>0</v>
          </cell>
        </row>
        <row r="5147">
          <cell r="B5147" t="str">
            <v>MASON CO-REGULATEDCOMMERCIAL - REARLOADR2YDRENTM</v>
          </cell>
          <cell r="J5147" t="str">
            <v>R2YDRENTM</v>
          </cell>
          <cell r="K5147" t="str">
            <v>2YD CONTAINER RENT-MTHLY</v>
          </cell>
          <cell r="S5147">
            <v>0</v>
          </cell>
          <cell r="T5147">
            <v>0</v>
          </cell>
          <cell r="U5147">
            <v>0</v>
          </cell>
          <cell r="V5147">
            <v>0</v>
          </cell>
          <cell r="W5147">
            <v>0</v>
          </cell>
          <cell r="X5147">
            <v>0</v>
          </cell>
          <cell r="Y5147">
            <v>0</v>
          </cell>
          <cell r="Z5147">
            <v>0</v>
          </cell>
          <cell r="AA5147">
            <v>5006.3599999999997</v>
          </cell>
          <cell r="AB5147">
            <v>0</v>
          </cell>
          <cell r="AC5147">
            <v>0</v>
          </cell>
          <cell r="AD5147">
            <v>0</v>
          </cell>
        </row>
        <row r="5148">
          <cell r="B5148" t="str">
            <v>MASON CO-REGULATEDCOMMERCIAL - REARLOADR2YDRENTT</v>
          </cell>
          <cell r="J5148" t="str">
            <v>R2YDRENTT</v>
          </cell>
          <cell r="K5148" t="str">
            <v>2YD TEMP CONTAINER RENT</v>
          </cell>
          <cell r="S5148">
            <v>0</v>
          </cell>
          <cell r="T5148">
            <v>0</v>
          </cell>
          <cell r="U5148">
            <v>0</v>
          </cell>
          <cell r="V5148">
            <v>0</v>
          </cell>
          <cell r="W5148">
            <v>0</v>
          </cell>
          <cell r="X5148">
            <v>0</v>
          </cell>
          <cell r="Y5148">
            <v>0</v>
          </cell>
          <cell r="Z5148">
            <v>0</v>
          </cell>
          <cell r="AA5148">
            <v>39.200000000000003</v>
          </cell>
          <cell r="AB5148">
            <v>0</v>
          </cell>
          <cell r="AC5148">
            <v>0</v>
          </cell>
          <cell r="AD5148">
            <v>0</v>
          </cell>
        </row>
        <row r="5149">
          <cell r="B5149" t="str">
            <v>MASON CO-REGULATEDCOMMERCIAL - REARLOADR2YDRENTTM</v>
          </cell>
          <cell r="J5149" t="str">
            <v>R2YDRENTTM</v>
          </cell>
          <cell r="K5149" t="str">
            <v>2 YD TEMP CONT RENT MONTH</v>
          </cell>
          <cell r="S5149">
            <v>0</v>
          </cell>
          <cell r="T5149">
            <v>0</v>
          </cell>
          <cell r="U5149">
            <v>0</v>
          </cell>
          <cell r="V5149">
            <v>0</v>
          </cell>
          <cell r="W5149">
            <v>0</v>
          </cell>
          <cell r="X5149">
            <v>0</v>
          </cell>
          <cell r="Y5149">
            <v>0</v>
          </cell>
          <cell r="Z5149">
            <v>0</v>
          </cell>
          <cell r="AA5149">
            <v>85.96</v>
          </cell>
          <cell r="AB5149">
            <v>0</v>
          </cell>
          <cell r="AC5149">
            <v>0</v>
          </cell>
          <cell r="AD5149">
            <v>0</v>
          </cell>
        </row>
        <row r="5150">
          <cell r="B5150" t="str">
            <v>MASON CO-REGULATEDCOMMERCIAL - REARLOADR2YDWM</v>
          </cell>
          <cell r="J5150" t="str">
            <v>R2YDWM</v>
          </cell>
          <cell r="K5150" t="str">
            <v>2 YD 1X WEEKLY</v>
          </cell>
          <cell r="S5150">
            <v>0</v>
          </cell>
          <cell r="T5150">
            <v>0</v>
          </cell>
          <cell r="U5150">
            <v>0</v>
          </cell>
          <cell r="V5150">
            <v>0</v>
          </cell>
          <cell r="W5150">
            <v>0</v>
          </cell>
          <cell r="X5150">
            <v>0</v>
          </cell>
          <cell r="Y5150">
            <v>0</v>
          </cell>
          <cell r="Z5150">
            <v>0</v>
          </cell>
          <cell r="AA5150">
            <v>34448.53</v>
          </cell>
          <cell r="AB5150">
            <v>0</v>
          </cell>
          <cell r="AC5150">
            <v>0</v>
          </cell>
          <cell r="AD5150">
            <v>0</v>
          </cell>
        </row>
        <row r="5151">
          <cell r="B5151" t="str">
            <v>MASON CO-REGULATEDCOMMERCIAL - REARLOADUNLOCKREF</v>
          </cell>
          <cell r="J5151" t="str">
            <v>UNLOCKREF</v>
          </cell>
          <cell r="K5151" t="str">
            <v>UNLOCK / UNLATCH REFUSE</v>
          </cell>
          <cell r="S5151">
            <v>0</v>
          </cell>
          <cell r="T5151">
            <v>0</v>
          </cell>
          <cell r="U5151">
            <v>0</v>
          </cell>
          <cell r="V5151">
            <v>0</v>
          </cell>
          <cell r="W5151">
            <v>0</v>
          </cell>
          <cell r="X5151">
            <v>0</v>
          </cell>
          <cell r="Y5151">
            <v>0</v>
          </cell>
          <cell r="Z5151">
            <v>0</v>
          </cell>
          <cell r="AA5151">
            <v>260.60000000000002</v>
          </cell>
          <cell r="AB5151">
            <v>0</v>
          </cell>
          <cell r="AC5151">
            <v>0</v>
          </cell>
          <cell r="AD5151">
            <v>0</v>
          </cell>
        </row>
        <row r="5152">
          <cell r="B5152" t="str">
            <v>MASON CO-REGULATEDCOMMERCIAL - REARLOADCDELC</v>
          </cell>
          <cell r="J5152" t="str">
            <v>CDELC</v>
          </cell>
          <cell r="K5152" t="str">
            <v>CONTAINER DELIVERY CHARGE</v>
          </cell>
          <cell r="S5152">
            <v>0</v>
          </cell>
          <cell r="T5152">
            <v>0</v>
          </cell>
          <cell r="U5152">
            <v>0</v>
          </cell>
          <cell r="V5152">
            <v>0</v>
          </cell>
          <cell r="W5152">
            <v>0</v>
          </cell>
          <cell r="X5152">
            <v>0</v>
          </cell>
          <cell r="Y5152">
            <v>0</v>
          </cell>
          <cell r="Z5152">
            <v>0</v>
          </cell>
          <cell r="AA5152">
            <v>135</v>
          </cell>
          <cell r="AB5152">
            <v>0</v>
          </cell>
          <cell r="AC5152">
            <v>0</v>
          </cell>
          <cell r="AD5152">
            <v>0</v>
          </cell>
        </row>
        <row r="5153">
          <cell r="B5153" t="str">
            <v>MASON CO-REGULATEDCOMMERCIAL - REARLOADCEXYD</v>
          </cell>
          <cell r="J5153" t="str">
            <v>CEXYD</v>
          </cell>
          <cell r="K5153" t="str">
            <v>CMML EXTRA YARDAGE</v>
          </cell>
          <cell r="S5153">
            <v>0</v>
          </cell>
          <cell r="T5153">
            <v>0</v>
          </cell>
          <cell r="U5153">
            <v>0</v>
          </cell>
          <cell r="V5153">
            <v>0</v>
          </cell>
          <cell r="W5153">
            <v>0</v>
          </cell>
          <cell r="X5153">
            <v>0</v>
          </cell>
          <cell r="Y5153">
            <v>0</v>
          </cell>
          <cell r="Z5153">
            <v>0</v>
          </cell>
          <cell r="AA5153">
            <v>1050.56</v>
          </cell>
          <cell r="AB5153">
            <v>0</v>
          </cell>
          <cell r="AC5153">
            <v>0</v>
          </cell>
          <cell r="AD5153">
            <v>0</v>
          </cell>
        </row>
        <row r="5154">
          <cell r="B5154" t="str">
            <v>MASON CO-REGULATEDCOMMERCIAL - REARLOADCLSECOL</v>
          </cell>
          <cell r="J5154" t="str">
            <v>CLSECOL</v>
          </cell>
          <cell r="K5154" t="str">
            <v>LOOSE MATERIAL-COLLECTOR</v>
          </cell>
          <cell r="S5154">
            <v>0</v>
          </cell>
          <cell r="T5154">
            <v>0</v>
          </cell>
          <cell r="U5154">
            <v>0</v>
          </cell>
          <cell r="V5154">
            <v>0</v>
          </cell>
          <cell r="W5154">
            <v>0</v>
          </cell>
          <cell r="X5154">
            <v>0</v>
          </cell>
          <cell r="Y5154">
            <v>0</v>
          </cell>
          <cell r="Z5154">
            <v>0</v>
          </cell>
          <cell r="AA5154">
            <v>27.61</v>
          </cell>
          <cell r="AB5154">
            <v>0</v>
          </cell>
          <cell r="AC5154">
            <v>0</v>
          </cell>
          <cell r="AD5154">
            <v>0</v>
          </cell>
        </row>
        <row r="5155">
          <cell r="B5155" t="str">
            <v>MASON CO-REGULATEDCOMMERCIAL - REARLOADCOMCAN</v>
          </cell>
          <cell r="J5155" t="str">
            <v>COMCAN</v>
          </cell>
          <cell r="K5155" t="str">
            <v>COMMERCIAL CAN EXTRA</v>
          </cell>
          <cell r="S5155">
            <v>0</v>
          </cell>
          <cell r="T5155">
            <v>0</v>
          </cell>
          <cell r="U5155">
            <v>0</v>
          </cell>
          <cell r="V5155">
            <v>0</v>
          </cell>
          <cell r="W5155">
            <v>0</v>
          </cell>
          <cell r="X5155">
            <v>0</v>
          </cell>
          <cell r="Y5155">
            <v>0</v>
          </cell>
          <cell r="Z5155">
            <v>0</v>
          </cell>
          <cell r="AA5155">
            <v>266.76</v>
          </cell>
          <cell r="AB5155">
            <v>0</v>
          </cell>
          <cell r="AC5155">
            <v>0</v>
          </cell>
          <cell r="AD5155">
            <v>0</v>
          </cell>
        </row>
        <row r="5156">
          <cell r="B5156" t="str">
            <v>MASON CO-REGULATEDCOMMERCIAL - REARLOADR1.5YDPU</v>
          </cell>
          <cell r="J5156" t="str">
            <v>R1.5YDPU</v>
          </cell>
          <cell r="K5156" t="str">
            <v>1.5YD CONTAINER PICKUP</v>
          </cell>
          <cell r="S5156">
            <v>0</v>
          </cell>
          <cell r="T5156">
            <v>0</v>
          </cell>
          <cell r="U5156">
            <v>0</v>
          </cell>
          <cell r="V5156">
            <v>0</v>
          </cell>
          <cell r="W5156">
            <v>0</v>
          </cell>
          <cell r="X5156">
            <v>0</v>
          </cell>
          <cell r="Y5156">
            <v>0</v>
          </cell>
          <cell r="Z5156">
            <v>0</v>
          </cell>
          <cell r="AA5156">
            <v>113.04</v>
          </cell>
          <cell r="AB5156">
            <v>0</v>
          </cell>
          <cell r="AC5156">
            <v>0</v>
          </cell>
          <cell r="AD5156">
            <v>0</v>
          </cell>
        </row>
        <row r="5157">
          <cell r="B5157" t="str">
            <v>MASON CO-REGULATEDCOMMERCIAL - REARLOADR2YDPU</v>
          </cell>
          <cell r="J5157" t="str">
            <v>R2YDPU</v>
          </cell>
          <cell r="K5157" t="str">
            <v>2YD CONTAINER PICKUP</v>
          </cell>
          <cell r="S5157">
            <v>0</v>
          </cell>
          <cell r="T5157">
            <v>0</v>
          </cell>
          <cell r="U5157">
            <v>0</v>
          </cell>
          <cell r="V5157">
            <v>0</v>
          </cell>
          <cell r="W5157">
            <v>0</v>
          </cell>
          <cell r="X5157">
            <v>0</v>
          </cell>
          <cell r="Y5157">
            <v>0</v>
          </cell>
          <cell r="Z5157">
            <v>0</v>
          </cell>
          <cell r="AA5157">
            <v>348.6</v>
          </cell>
          <cell r="AB5157">
            <v>0</v>
          </cell>
          <cell r="AC5157">
            <v>0</v>
          </cell>
          <cell r="AD5157">
            <v>0</v>
          </cell>
        </row>
        <row r="5158">
          <cell r="B5158" t="str">
            <v>MASON CO-REGULATEDCOMMERCIAL - REARLOADR2YDRENTM</v>
          </cell>
          <cell r="J5158" t="str">
            <v>R2YDRENTM</v>
          </cell>
          <cell r="K5158" t="str">
            <v>2YD CONTAINER RENT-MTHLY</v>
          </cell>
          <cell r="S5158">
            <v>0</v>
          </cell>
          <cell r="T5158">
            <v>0</v>
          </cell>
          <cell r="U5158">
            <v>0</v>
          </cell>
          <cell r="V5158">
            <v>0</v>
          </cell>
          <cell r="W5158">
            <v>0</v>
          </cell>
          <cell r="X5158">
            <v>0</v>
          </cell>
          <cell r="Y5158">
            <v>0</v>
          </cell>
          <cell r="Z5158">
            <v>0</v>
          </cell>
          <cell r="AA5158">
            <v>-3.46</v>
          </cell>
          <cell r="AB5158">
            <v>0</v>
          </cell>
          <cell r="AC5158">
            <v>0</v>
          </cell>
          <cell r="AD5158">
            <v>0</v>
          </cell>
        </row>
        <row r="5159">
          <cell r="B5159" t="str">
            <v>MASON CO-REGULATEDCOMMERCIAL - REARLOADR2YDWM</v>
          </cell>
          <cell r="J5159" t="str">
            <v>R2YDWM</v>
          </cell>
          <cell r="K5159" t="str">
            <v>2 YD 1X WEEKLY</v>
          </cell>
          <cell r="S5159">
            <v>0</v>
          </cell>
          <cell r="T5159">
            <v>0</v>
          </cell>
          <cell r="U5159">
            <v>0</v>
          </cell>
          <cell r="V5159">
            <v>0</v>
          </cell>
          <cell r="W5159">
            <v>0</v>
          </cell>
          <cell r="X5159">
            <v>0</v>
          </cell>
          <cell r="Y5159">
            <v>0</v>
          </cell>
          <cell r="Z5159">
            <v>0</v>
          </cell>
          <cell r="AA5159">
            <v>-26.24</v>
          </cell>
          <cell r="AB5159">
            <v>0</v>
          </cell>
          <cell r="AC5159">
            <v>0</v>
          </cell>
          <cell r="AD5159">
            <v>0</v>
          </cell>
        </row>
        <row r="5160">
          <cell r="B5160" t="str">
            <v>MASON CO-REGULATEDCOMMERCIAL - REARLOADROLLOUTOC</v>
          </cell>
          <cell r="J5160" t="str">
            <v>ROLLOUTOC</v>
          </cell>
          <cell r="K5160" t="str">
            <v>ROLL OUT</v>
          </cell>
          <cell r="S5160">
            <v>0</v>
          </cell>
          <cell r="T5160">
            <v>0</v>
          </cell>
          <cell r="U5160">
            <v>0</v>
          </cell>
          <cell r="V5160">
            <v>0</v>
          </cell>
          <cell r="W5160">
            <v>0</v>
          </cell>
          <cell r="X5160">
            <v>0</v>
          </cell>
          <cell r="Y5160">
            <v>0</v>
          </cell>
          <cell r="Z5160">
            <v>0</v>
          </cell>
          <cell r="AA5160">
            <v>388.8</v>
          </cell>
          <cell r="AB5160">
            <v>0</v>
          </cell>
          <cell r="AC5160">
            <v>0</v>
          </cell>
          <cell r="AD5160">
            <v>0</v>
          </cell>
        </row>
        <row r="5161">
          <cell r="B5161" t="str">
            <v>MASON CO-REGULATEDCOMMERCIAL - REARLOADUNLOCKREF</v>
          </cell>
          <cell r="J5161" t="str">
            <v>UNLOCKREF</v>
          </cell>
          <cell r="K5161" t="str">
            <v>UNLOCK / UNLATCH REFUSE</v>
          </cell>
          <cell r="S5161">
            <v>0</v>
          </cell>
          <cell r="T5161">
            <v>0</v>
          </cell>
          <cell r="U5161">
            <v>0</v>
          </cell>
          <cell r="V5161">
            <v>0</v>
          </cell>
          <cell r="W5161">
            <v>0</v>
          </cell>
          <cell r="X5161">
            <v>0</v>
          </cell>
          <cell r="Y5161">
            <v>0</v>
          </cell>
          <cell r="Z5161">
            <v>0</v>
          </cell>
          <cell r="AA5161">
            <v>17.71</v>
          </cell>
          <cell r="AB5161">
            <v>0</v>
          </cell>
          <cell r="AC5161">
            <v>0</v>
          </cell>
          <cell r="AD5161">
            <v>0</v>
          </cell>
        </row>
        <row r="5162">
          <cell r="B5162" t="str">
            <v>MASON CO-REGULATEDCOMMERCIAL RECYCLEWLKNRE1RECY</v>
          </cell>
          <cell r="J5162" t="str">
            <v>WLKNRE1RECY</v>
          </cell>
          <cell r="K5162" t="str">
            <v>WALK IN 5-25FT EOW-RECYCL</v>
          </cell>
          <cell r="S5162">
            <v>0</v>
          </cell>
          <cell r="T5162">
            <v>0</v>
          </cell>
          <cell r="U5162">
            <v>0</v>
          </cell>
          <cell r="V5162">
            <v>0</v>
          </cell>
          <cell r="W5162">
            <v>0</v>
          </cell>
          <cell r="X5162">
            <v>0</v>
          </cell>
          <cell r="Y5162">
            <v>0</v>
          </cell>
          <cell r="Z5162">
            <v>0</v>
          </cell>
          <cell r="AA5162">
            <v>220.26</v>
          </cell>
          <cell r="AB5162">
            <v>0</v>
          </cell>
          <cell r="AC5162">
            <v>0</v>
          </cell>
          <cell r="AD5162">
            <v>0</v>
          </cell>
        </row>
        <row r="5163">
          <cell r="B5163" t="str">
            <v>MASON CO-REGULATEDCOMMERCIAL RECYCLE96CRCOGW1</v>
          </cell>
          <cell r="J5163" t="str">
            <v>96CRCOGW1</v>
          </cell>
          <cell r="K5163" t="str">
            <v>96 COMMINGLE WG-WEEKLY</v>
          </cell>
          <cell r="S5163">
            <v>0</v>
          </cell>
          <cell r="T5163">
            <v>0</v>
          </cell>
          <cell r="U5163">
            <v>0</v>
          </cell>
          <cell r="V5163">
            <v>0</v>
          </cell>
          <cell r="W5163">
            <v>0</v>
          </cell>
          <cell r="X5163">
            <v>0</v>
          </cell>
          <cell r="Y5163">
            <v>0</v>
          </cell>
          <cell r="Z5163">
            <v>0</v>
          </cell>
          <cell r="AA5163">
            <v>28.23</v>
          </cell>
          <cell r="AB5163">
            <v>0</v>
          </cell>
          <cell r="AC5163">
            <v>0</v>
          </cell>
          <cell r="AD5163">
            <v>0</v>
          </cell>
        </row>
        <row r="5164">
          <cell r="B5164" t="str">
            <v>MASON CO-REGULATEDCOMMERCIAL RECYCLE96CRCONGE1</v>
          </cell>
          <cell r="J5164" t="str">
            <v>96CRCONGE1</v>
          </cell>
          <cell r="K5164" t="str">
            <v>96 COMMINGLE NG-EOW</v>
          </cell>
          <cell r="S5164">
            <v>0</v>
          </cell>
          <cell r="T5164">
            <v>0</v>
          </cell>
          <cell r="U5164">
            <v>0</v>
          </cell>
          <cell r="V5164">
            <v>0</v>
          </cell>
          <cell r="W5164">
            <v>0</v>
          </cell>
          <cell r="X5164">
            <v>0</v>
          </cell>
          <cell r="Y5164">
            <v>0</v>
          </cell>
          <cell r="Z5164">
            <v>0</v>
          </cell>
          <cell r="AA5164">
            <v>64.95</v>
          </cell>
          <cell r="AB5164">
            <v>0</v>
          </cell>
          <cell r="AC5164">
            <v>0</v>
          </cell>
          <cell r="AD5164">
            <v>0</v>
          </cell>
        </row>
        <row r="5165">
          <cell r="B5165" t="str">
            <v>MASON CO-REGULATEDCOMMERCIAL RECYCLE96CRCONGM1</v>
          </cell>
          <cell r="J5165" t="str">
            <v>96CRCONGM1</v>
          </cell>
          <cell r="K5165" t="str">
            <v>96 COMMINGLE NG-MNTHLY</v>
          </cell>
          <cell r="S5165">
            <v>0</v>
          </cell>
          <cell r="T5165">
            <v>0</v>
          </cell>
          <cell r="U5165">
            <v>0</v>
          </cell>
          <cell r="V5165">
            <v>0</v>
          </cell>
          <cell r="W5165">
            <v>0</v>
          </cell>
          <cell r="X5165">
            <v>0</v>
          </cell>
          <cell r="Y5165">
            <v>0</v>
          </cell>
          <cell r="Z5165">
            <v>0</v>
          </cell>
          <cell r="AA5165">
            <v>16.670000000000002</v>
          </cell>
          <cell r="AB5165">
            <v>0</v>
          </cell>
          <cell r="AC5165">
            <v>0</v>
          </cell>
          <cell r="AD5165">
            <v>0</v>
          </cell>
        </row>
        <row r="5166">
          <cell r="B5166" t="str">
            <v>MASON CO-REGULATEDCOMMERCIAL RECYCLE96CRCONGW1</v>
          </cell>
          <cell r="J5166" t="str">
            <v>96CRCONGW1</v>
          </cell>
          <cell r="K5166" t="str">
            <v>96 COMMINGLE NG-WEEKLY</v>
          </cell>
          <cell r="S5166">
            <v>0</v>
          </cell>
          <cell r="T5166">
            <v>0</v>
          </cell>
          <cell r="U5166">
            <v>0</v>
          </cell>
          <cell r="V5166">
            <v>0</v>
          </cell>
          <cell r="W5166">
            <v>0</v>
          </cell>
          <cell r="X5166">
            <v>0</v>
          </cell>
          <cell r="Y5166">
            <v>0</v>
          </cell>
          <cell r="Z5166">
            <v>0</v>
          </cell>
          <cell r="AA5166">
            <v>56.46</v>
          </cell>
          <cell r="AB5166">
            <v>0</v>
          </cell>
          <cell r="AC5166">
            <v>0</v>
          </cell>
          <cell r="AD5166">
            <v>0</v>
          </cell>
        </row>
        <row r="5167">
          <cell r="B5167" t="str">
            <v>MASON CO-REGULATEDCOMMERCIAL RECYCLER2YDOCCW</v>
          </cell>
          <cell r="J5167" t="str">
            <v>R2YDOCCW</v>
          </cell>
          <cell r="K5167" t="str">
            <v>2YD OCC-WEEKLY</v>
          </cell>
          <cell r="S5167">
            <v>0</v>
          </cell>
          <cell r="T5167">
            <v>0</v>
          </cell>
          <cell r="U5167">
            <v>0</v>
          </cell>
          <cell r="V5167">
            <v>0</v>
          </cell>
          <cell r="W5167">
            <v>0</v>
          </cell>
          <cell r="X5167">
            <v>0</v>
          </cell>
          <cell r="Y5167">
            <v>0</v>
          </cell>
          <cell r="Z5167">
            <v>0</v>
          </cell>
          <cell r="AA5167">
            <v>67.97</v>
          </cell>
          <cell r="AB5167">
            <v>0</v>
          </cell>
          <cell r="AC5167">
            <v>0</v>
          </cell>
          <cell r="AD5167">
            <v>0</v>
          </cell>
        </row>
        <row r="5168">
          <cell r="B5168" t="str">
            <v>MASON CO-REGULATEDCOMMERCIAL RECYCLERECYCLERMA</v>
          </cell>
          <cell r="J5168" t="str">
            <v>RECYCLERMA</v>
          </cell>
          <cell r="K5168" t="str">
            <v>VALUE OF RECYCLEABLES</v>
          </cell>
          <cell r="S5168">
            <v>0</v>
          </cell>
          <cell r="T5168">
            <v>0</v>
          </cell>
          <cell r="U5168">
            <v>0</v>
          </cell>
          <cell r="V5168">
            <v>0</v>
          </cell>
          <cell r="W5168">
            <v>0</v>
          </cell>
          <cell r="X5168">
            <v>0</v>
          </cell>
          <cell r="Y5168">
            <v>0</v>
          </cell>
          <cell r="Z5168">
            <v>0</v>
          </cell>
          <cell r="AA5168">
            <v>-1029.1300000000001</v>
          </cell>
          <cell r="AB5168">
            <v>0</v>
          </cell>
          <cell r="AC5168">
            <v>0</v>
          </cell>
          <cell r="AD5168">
            <v>0</v>
          </cell>
        </row>
        <row r="5169">
          <cell r="B5169" t="str">
            <v>MASON CO-REGULATEDCOMMERCIAL RECYCLERECYCRMA</v>
          </cell>
          <cell r="J5169" t="str">
            <v>RECYCRMA</v>
          </cell>
          <cell r="K5169" t="str">
            <v>RECYCLE MONTHLY ARREARS</v>
          </cell>
          <cell r="S5169">
            <v>0</v>
          </cell>
          <cell r="T5169">
            <v>0</v>
          </cell>
          <cell r="U5169">
            <v>0</v>
          </cell>
          <cell r="V5169">
            <v>0</v>
          </cell>
          <cell r="W5169">
            <v>0</v>
          </cell>
          <cell r="X5169">
            <v>0</v>
          </cell>
          <cell r="Y5169">
            <v>0</v>
          </cell>
          <cell r="Z5169">
            <v>0</v>
          </cell>
          <cell r="AA5169">
            <v>4900.6000000000004</v>
          </cell>
          <cell r="AB5169">
            <v>0</v>
          </cell>
          <cell r="AC5169">
            <v>0</v>
          </cell>
          <cell r="AD5169">
            <v>0</v>
          </cell>
        </row>
        <row r="5170">
          <cell r="B5170" t="str">
            <v>MASON CO-REGULATEDCOMMERCIAL RECYCLERECYRNBMA</v>
          </cell>
          <cell r="J5170" t="str">
            <v>RECYRNBMA</v>
          </cell>
          <cell r="K5170" t="str">
            <v>RECYCLE NO BIN MONTHLY AR</v>
          </cell>
          <cell r="S5170">
            <v>0</v>
          </cell>
          <cell r="T5170">
            <v>0</v>
          </cell>
          <cell r="U5170">
            <v>0</v>
          </cell>
          <cell r="V5170">
            <v>0</v>
          </cell>
          <cell r="W5170">
            <v>0</v>
          </cell>
          <cell r="X5170">
            <v>0</v>
          </cell>
          <cell r="Y5170">
            <v>0</v>
          </cell>
          <cell r="Z5170">
            <v>0</v>
          </cell>
          <cell r="AA5170">
            <v>18.32</v>
          </cell>
          <cell r="AB5170">
            <v>0</v>
          </cell>
          <cell r="AC5170">
            <v>0</v>
          </cell>
          <cell r="AD5170">
            <v>0</v>
          </cell>
        </row>
        <row r="5171">
          <cell r="B5171" t="str">
            <v>MASON CO-REGULATEDCOMMERCIAL RECYCLERECYCLERMA</v>
          </cell>
          <cell r="J5171" t="str">
            <v>RECYCLERMA</v>
          </cell>
          <cell r="K5171" t="str">
            <v>VALUE OF RECYCLEABLES</v>
          </cell>
          <cell r="S5171">
            <v>0</v>
          </cell>
          <cell r="T5171">
            <v>0</v>
          </cell>
          <cell r="U5171">
            <v>0</v>
          </cell>
          <cell r="V5171">
            <v>0</v>
          </cell>
          <cell r="W5171">
            <v>0</v>
          </cell>
          <cell r="X5171">
            <v>0</v>
          </cell>
          <cell r="Y5171">
            <v>0</v>
          </cell>
          <cell r="Z5171">
            <v>0</v>
          </cell>
          <cell r="AA5171">
            <v>0</v>
          </cell>
          <cell r="AB5171">
            <v>0</v>
          </cell>
          <cell r="AC5171">
            <v>0</v>
          </cell>
          <cell r="AD5171">
            <v>0</v>
          </cell>
        </row>
        <row r="5172">
          <cell r="B5172" t="str">
            <v>MASON CO-REGULATEDCOMMERCIAL RECYCLERECYCRMA</v>
          </cell>
          <cell r="J5172" t="str">
            <v>RECYCRMA</v>
          </cell>
          <cell r="K5172" t="str">
            <v>RECYCLE MONTHLY ARREARS</v>
          </cell>
          <cell r="S5172">
            <v>0</v>
          </cell>
          <cell r="T5172">
            <v>0</v>
          </cell>
          <cell r="U5172">
            <v>0</v>
          </cell>
          <cell r="V5172">
            <v>0</v>
          </cell>
          <cell r="W5172">
            <v>0</v>
          </cell>
          <cell r="X5172">
            <v>0</v>
          </cell>
          <cell r="Y5172">
            <v>0</v>
          </cell>
          <cell r="Z5172">
            <v>0</v>
          </cell>
          <cell r="AA5172">
            <v>-17.98</v>
          </cell>
          <cell r="AB5172">
            <v>0</v>
          </cell>
          <cell r="AC5172">
            <v>0</v>
          </cell>
          <cell r="AD5172">
            <v>0</v>
          </cell>
        </row>
        <row r="5173">
          <cell r="B5173" t="str">
            <v>MASON CO-REGULATEDCOMMERCIAL RECYCLERECYLOCK</v>
          </cell>
          <cell r="J5173" t="str">
            <v>RECYLOCK</v>
          </cell>
          <cell r="K5173" t="str">
            <v>LOCK/UNLOCK RECYCLING</v>
          </cell>
          <cell r="S5173">
            <v>0</v>
          </cell>
          <cell r="T5173">
            <v>0</v>
          </cell>
          <cell r="U5173">
            <v>0</v>
          </cell>
          <cell r="V5173">
            <v>0</v>
          </cell>
          <cell r="W5173">
            <v>0</v>
          </cell>
          <cell r="X5173">
            <v>0</v>
          </cell>
          <cell r="Y5173">
            <v>0</v>
          </cell>
          <cell r="Z5173">
            <v>0</v>
          </cell>
          <cell r="AA5173">
            <v>2.5299999999999998</v>
          </cell>
          <cell r="AB5173">
            <v>0</v>
          </cell>
          <cell r="AC5173">
            <v>0</v>
          </cell>
          <cell r="AD5173">
            <v>0</v>
          </cell>
        </row>
        <row r="5174">
          <cell r="B5174" t="str">
            <v>MASON CO-REGULATEDCOMMERCIAL RECYCLEROLLOUTOCC</v>
          </cell>
          <cell r="J5174" t="str">
            <v>ROLLOUTOCC</v>
          </cell>
          <cell r="K5174" t="str">
            <v>ROLL OUT FEE - RECYCLE</v>
          </cell>
          <cell r="S5174">
            <v>0</v>
          </cell>
          <cell r="T5174">
            <v>0</v>
          </cell>
          <cell r="U5174">
            <v>0</v>
          </cell>
          <cell r="V5174">
            <v>0</v>
          </cell>
          <cell r="W5174">
            <v>0</v>
          </cell>
          <cell r="X5174">
            <v>0</v>
          </cell>
          <cell r="Y5174">
            <v>0</v>
          </cell>
          <cell r="Z5174">
            <v>0</v>
          </cell>
          <cell r="AA5174">
            <v>43.2</v>
          </cell>
          <cell r="AB5174">
            <v>0</v>
          </cell>
          <cell r="AC5174">
            <v>0</v>
          </cell>
          <cell r="AD5174">
            <v>0</v>
          </cell>
        </row>
        <row r="5175">
          <cell r="B5175" t="str">
            <v>MASON CO-REGULATEDPAYMENTSCC-KOL</v>
          </cell>
          <cell r="J5175" t="str">
            <v>CC-KOL</v>
          </cell>
          <cell r="K5175" t="str">
            <v>ONLINE PAYMENT-CC</v>
          </cell>
          <cell r="S5175">
            <v>0</v>
          </cell>
          <cell r="T5175">
            <v>0</v>
          </cell>
          <cell r="U5175">
            <v>0</v>
          </cell>
          <cell r="V5175">
            <v>0</v>
          </cell>
          <cell r="W5175">
            <v>0</v>
          </cell>
          <cell r="X5175">
            <v>0</v>
          </cell>
          <cell r="Y5175">
            <v>0</v>
          </cell>
          <cell r="Z5175">
            <v>0</v>
          </cell>
          <cell r="AA5175">
            <v>-64904.68</v>
          </cell>
          <cell r="AB5175">
            <v>0</v>
          </cell>
          <cell r="AC5175">
            <v>0</v>
          </cell>
          <cell r="AD5175">
            <v>0</v>
          </cell>
        </row>
        <row r="5176">
          <cell r="B5176" t="str">
            <v>MASON CO-REGULATEDPAYMENTSCCREF-KOL</v>
          </cell>
          <cell r="J5176" t="str">
            <v>CCREF-KOL</v>
          </cell>
          <cell r="K5176" t="str">
            <v>CREDIT CARD REFUND</v>
          </cell>
          <cell r="S5176">
            <v>0</v>
          </cell>
          <cell r="T5176">
            <v>0</v>
          </cell>
          <cell r="U5176">
            <v>0</v>
          </cell>
          <cell r="V5176">
            <v>0</v>
          </cell>
          <cell r="W5176">
            <v>0</v>
          </cell>
          <cell r="X5176">
            <v>0</v>
          </cell>
          <cell r="Y5176">
            <v>0</v>
          </cell>
          <cell r="Z5176">
            <v>0</v>
          </cell>
          <cell r="AA5176">
            <v>196.41</v>
          </cell>
          <cell r="AB5176">
            <v>0</v>
          </cell>
          <cell r="AC5176">
            <v>0</v>
          </cell>
          <cell r="AD5176">
            <v>0</v>
          </cell>
        </row>
        <row r="5177">
          <cell r="B5177" t="str">
            <v>MASON CO-REGULATEDPAYMENTSPAY</v>
          </cell>
          <cell r="J5177" t="str">
            <v>PAY</v>
          </cell>
          <cell r="K5177" t="str">
            <v>PAYMENT-THANK YOU!</v>
          </cell>
          <cell r="S5177">
            <v>0</v>
          </cell>
          <cell r="T5177">
            <v>0</v>
          </cell>
          <cell r="U5177">
            <v>0</v>
          </cell>
          <cell r="V5177">
            <v>0</v>
          </cell>
          <cell r="W5177">
            <v>0</v>
          </cell>
          <cell r="X5177">
            <v>0</v>
          </cell>
          <cell r="Y5177">
            <v>0</v>
          </cell>
          <cell r="Z5177">
            <v>0</v>
          </cell>
          <cell r="AA5177">
            <v>-6544.35</v>
          </cell>
          <cell r="AB5177">
            <v>0</v>
          </cell>
          <cell r="AC5177">
            <v>0</v>
          </cell>
          <cell r="AD5177">
            <v>0</v>
          </cell>
        </row>
        <row r="5178">
          <cell r="B5178" t="str">
            <v>MASON CO-REGULATEDPAYMENTSPAY-CFREE</v>
          </cell>
          <cell r="J5178" t="str">
            <v>PAY-CFREE</v>
          </cell>
          <cell r="K5178" t="str">
            <v>PAYMENT-THANK YOU</v>
          </cell>
          <cell r="S5178">
            <v>0</v>
          </cell>
          <cell r="T5178">
            <v>0</v>
          </cell>
          <cell r="U5178">
            <v>0</v>
          </cell>
          <cell r="V5178">
            <v>0</v>
          </cell>
          <cell r="W5178">
            <v>0</v>
          </cell>
          <cell r="X5178">
            <v>0</v>
          </cell>
          <cell r="Y5178">
            <v>0</v>
          </cell>
          <cell r="Z5178">
            <v>0</v>
          </cell>
          <cell r="AA5178">
            <v>-10180.49</v>
          </cell>
          <cell r="AB5178">
            <v>0</v>
          </cell>
          <cell r="AC5178">
            <v>0</v>
          </cell>
          <cell r="AD5178">
            <v>0</v>
          </cell>
        </row>
        <row r="5179">
          <cell r="B5179" t="str">
            <v>MASON CO-REGULATEDPAYMENTSPAY-KOL</v>
          </cell>
          <cell r="J5179" t="str">
            <v>PAY-KOL</v>
          </cell>
          <cell r="K5179" t="str">
            <v>PAYMENT-THANK YOU - OL</v>
          </cell>
          <cell r="S5179">
            <v>0</v>
          </cell>
          <cell r="T5179">
            <v>0</v>
          </cell>
          <cell r="U5179">
            <v>0</v>
          </cell>
          <cell r="V5179">
            <v>0</v>
          </cell>
          <cell r="W5179">
            <v>0</v>
          </cell>
          <cell r="X5179">
            <v>0</v>
          </cell>
          <cell r="Y5179">
            <v>0</v>
          </cell>
          <cell r="Z5179">
            <v>0</v>
          </cell>
          <cell r="AA5179">
            <v>-16669.439999999999</v>
          </cell>
          <cell r="AB5179">
            <v>0</v>
          </cell>
          <cell r="AC5179">
            <v>0</v>
          </cell>
          <cell r="AD5179">
            <v>0</v>
          </cell>
        </row>
        <row r="5180">
          <cell r="B5180" t="str">
            <v>MASON CO-REGULATEDPAYMENTSPAY-ORCC</v>
          </cell>
          <cell r="J5180" t="str">
            <v>PAY-ORCC</v>
          </cell>
          <cell r="K5180" t="str">
            <v>ORCC PAYMENT</v>
          </cell>
          <cell r="S5180">
            <v>0</v>
          </cell>
          <cell r="T5180">
            <v>0</v>
          </cell>
          <cell r="U5180">
            <v>0</v>
          </cell>
          <cell r="V5180">
            <v>0</v>
          </cell>
          <cell r="W5180">
            <v>0</v>
          </cell>
          <cell r="X5180">
            <v>0</v>
          </cell>
          <cell r="Y5180">
            <v>0</v>
          </cell>
          <cell r="Z5180">
            <v>0</v>
          </cell>
          <cell r="AA5180">
            <v>-543.12</v>
          </cell>
          <cell r="AB5180">
            <v>0</v>
          </cell>
          <cell r="AC5180">
            <v>0</v>
          </cell>
          <cell r="AD5180">
            <v>0</v>
          </cell>
        </row>
        <row r="5181">
          <cell r="B5181" t="str">
            <v>MASON CO-REGULATEDPAYMENTSPAY-RPPS</v>
          </cell>
          <cell r="J5181" t="str">
            <v>PAY-RPPS</v>
          </cell>
          <cell r="K5181" t="str">
            <v>RPSS PAYMENT</v>
          </cell>
          <cell r="S5181">
            <v>0</v>
          </cell>
          <cell r="T5181">
            <v>0</v>
          </cell>
          <cell r="U5181">
            <v>0</v>
          </cell>
          <cell r="V5181">
            <v>0</v>
          </cell>
          <cell r="W5181">
            <v>0</v>
          </cell>
          <cell r="X5181">
            <v>0</v>
          </cell>
          <cell r="Y5181">
            <v>0</v>
          </cell>
          <cell r="Z5181">
            <v>0</v>
          </cell>
          <cell r="AA5181">
            <v>-2000.03</v>
          </cell>
          <cell r="AB5181">
            <v>0</v>
          </cell>
          <cell r="AC5181">
            <v>0</v>
          </cell>
          <cell r="AD5181">
            <v>0</v>
          </cell>
        </row>
        <row r="5182">
          <cell r="B5182" t="str">
            <v>MASON CO-REGULATEDPAYMENTSPAYL</v>
          </cell>
          <cell r="J5182" t="str">
            <v>PAYL</v>
          </cell>
          <cell r="K5182" t="str">
            <v>PAYMENT-THANK YOU!</v>
          </cell>
          <cell r="S5182">
            <v>0</v>
          </cell>
          <cell r="T5182">
            <v>0</v>
          </cell>
          <cell r="U5182">
            <v>0</v>
          </cell>
          <cell r="V5182">
            <v>0</v>
          </cell>
          <cell r="W5182">
            <v>0</v>
          </cell>
          <cell r="X5182">
            <v>0</v>
          </cell>
          <cell r="Y5182">
            <v>0</v>
          </cell>
          <cell r="Z5182">
            <v>0</v>
          </cell>
          <cell r="AA5182">
            <v>-206.55</v>
          </cell>
          <cell r="AB5182">
            <v>0</v>
          </cell>
          <cell r="AC5182">
            <v>0</v>
          </cell>
          <cell r="AD5182">
            <v>0</v>
          </cell>
        </row>
        <row r="5183">
          <cell r="B5183" t="str">
            <v>MASON CO-REGULATEDPAYMENTSPAYMET</v>
          </cell>
          <cell r="J5183" t="str">
            <v>PAYMET</v>
          </cell>
          <cell r="K5183" t="str">
            <v>METAVANTE ONLINE PAYMENT</v>
          </cell>
          <cell r="S5183">
            <v>0</v>
          </cell>
          <cell r="T5183">
            <v>0</v>
          </cell>
          <cell r="U5183">
            <v>0</v>
          </cell>
          <cell r="V5183">
            <v>0</v>
          </cell>
          <cell r="W5183">
            <v>0</v>
          </cell>
          <cell r="X5183">
            <v>0</v>
          </cell>
          <cell r="Y5183">
            <v>0</v>
          </cell>
          <cell r="Z5183">
            <v>0</v>
          </cell>
          <cell r="AA5183">
            <v>-2535.89</v>
          </cell>
          <cell r="AB5183">
            <v>0</v>
          </cell>
          <cell r="AC5183">
            <v>0</v>
          </cell>
          <cell r="AD5183">
            <v>0</v>
          </cell>
        </row>
        <row r="5184">
          <cell r="B5184" t="str">
            <v>MASON CO-REGULATEDPAYMENTSPAYUSBL</v>
          </cell>
          <cell r="J5184" t="str">
            <v>PAYUSBL</v>
          </cell>
          <cell r="K5184" t="str">
            <v>PAYMENT THANK YOU</v>
          </cell>
          <cell r="S5184">
            <v>0</v>
          </cell>
          <cell r="T5184">
            <v>0</v>
          </cell>
          <cell r="U5184">
            <v>0</v>
          </cell>
          <cell r="V5184">
            <v>0</v>
          </cell>
          <cell r="W5184">
            <v>0</v>
          </cell>
          <cell r="X5184">
            <v>0</v>
          </cell>
          <cell r="Y5184">
            <v>0</v>
          </cell>
          <cell r="Z5184">
            <v>0</v>
          </cell>
          <cell r="AA5184">
            <v>-12396.82</v>
          </cell>
          <cell r="AB5184">
            <v>0</v>
          </cell>
          <cell r="AC5184">
            <v>0</v>
          </cell>
          <cell r="AD5184">
            <v>0</v>
          </cell>
        </row>
        <row r="5185">
          <cell r="B5185" t="str">
            <v>MASON CO-REGULATEDPAYMENTSRET-KOL</v>
          </cell>
          <cell r="J5185" t="str">
            <v>RET-KOL</v>
          </cell>
          <cell r="K5185" t="str">
            <v>ONLINE PAYMENT RETURN</v>
          </cell>
          <cell r="S5185">
            <v>0</v>
          </cell>
          <cell r="T5185">
            <v>0</v>
          </cell>
          <cell r="U5185">
            <v>0</v>
          </cell>
          <cell r="V5185">
            <v>0</v>
          </cell>
          <cell r="W5185">
            <v>0</v>
          </cell>
          <cell r="X5185">
            <v>0</v>
          </cell>
          <cell r="Y5185">
            <v>0</v>
          </cell>
          <cell r="Z5185">
            <v>0</v>
          </cell>
          <cell r="AA5185">
            <v>64.739999999999995</v>
          </cell>
          <cell r="AB5185">
            <v>0</v>
          </cell>
          <cell r="AC5185">
            <v>0</v>
          </cell>
          <cell r="AD5185">
            <v>0</v>
          </cell>
        </row>
        <row r="5186">
          <cell r="B5186" t="str">
            <v>MASON CO-REGULATEDPAYMENTSCC-KOL</v>
          </cell>
          <cell r="J5186" t="str">
            <v>CC-KOL</v>
          </cell>
          <cell r="K5186" t="str">
            <v>ONLINE PAYMENT-CC</v>
          </cell>
          <cell r="S5186">
            <v>0</v>
          </cell>
          <cell r="T5186">
            <v>0</v>
          </cell>
          <cell r="U5186">
            <v>0</v>
          </cell>
          <cell r="V5186">
            <v>0</v>
          </cell>
          <cell r="W5186">
            <v>0</v>
          </cell>
          <cell r="X5186">
            <v>0</v>
          </cell>
          <cell r="Y5186">
            <v>0</v>
          </cell>
          <cell r="Z5186">
            <v>0</v>
          </cell>
          <cell r="AA5186">
            <v>-45740.43</v>
          </cell>
          <cell r="AB5186">
            <v>0</v>
          </cell>
          <cell r="AC5186">
            <v>0</v>
          </cell>
          <cell r="AD5186">
            <v>0</v>
          </cell>
        </row>
        <row r="5187">
          <cell r="B5187" t="str">
            <v>MASON CO-REGULATEDPAYMENTSCCREF-KOL</v>
          </cell>
          <cell r="J5187" t="str">
            <v>CCREF-KOL</v>
          </cell>
          <cell r="K5187" t="str">
            <v>CREDIT CARD REFUND</v>
          </cell>
          <cell r="S5187">
            <v>0</v>
          </cell>
          <cell r="T5187">
            <v>0</v>
          </cell>
          <cell r="U5187">
            <v>0</v>
          </cell>
          <cell r="V5187">
            <v>0</v>
          </cell>
          <cell r="W5187">
            <v>0</v>
          </cell>
          <cell r="X5187">
            <v>0</v>
          </cell>
          <cell r="Y5187">
            <v>0</v>
          </cell>
          <cell r="Z5187">
            <v>0</v>
          </cell>
          <cell r="AA5187">
            <v>2466.79</v>
          </cell>
          <cell r="AB5187">
            <v>0</v>
          </cell>
          <cell r="AC5187">
            <v>0</v>
          </cell>
          <cell r="AD5187">
            <v>0</v>
          </cell>
        </row>
        <row r="5188">
          <cell r="B5188" t="str">
            <v>MASON CO-REGULATEDPAYMENTSPAY</v>
          </cell>
          <cell r="J5188" t="str">
            <v>PAY</v>
          </cell>
          <cell r="K5188" t="str">
            <v>PAYMENT-THANK YOU!</v>
          </cell>
          <cell r="S5188">
            <v>0</v>
          </cell>
          <cell r="T5188">
            <v>0</v>
          </cell>
          <cell r="U5188">
            <v>0</v>
          </cell>
          <cell r="V5188">
            <v>0</v>
          </cell>
          <cell r="W5188">
            <v>0</v>
          </cell>
          <cell r="X5188">
            <v>0</v>
          </cell>
          <cell r="Y5188">
            <v>0</v>
          </cell>
          <cell r="Z5188">
            <v>0</v>
          </cell>
          <cell r="AA5188">
            <v>-24811.84</v>
          </cell>
          <cell r="AB5188">
            <v>0</v>
          </cell>
          <cell r="AC5188">
            <v>0</v>
          </cell>
          <cell r="AD5188">
            <v>0</v>
          </cell>
        </row>
        <row r="5189">
          <cell r="B5189" t="str">
            <v>MASON CO-REGULATEDPAYMENTSPAY EFT</v>
          </cell>
          <cell r="J5189" t="str">
            <v>PAY EFT</v>
          </cell>
          <cell r="K5189" t="str">
            <v>ELECTRONIC PAYMENT</v>
          </cell>
          <cell r="S5189">
            <v>0</v>
          </cell>
          <cell r="T5189">
            <v>0</v>
          </cell>
          <cell r="U5189">
            <v>0</v>
          </cell>
          <cell r="V5189">
            <v>0</v>
          </cell>
          <cell r="W5189">
            <v>0</v>
          </cell>
          <cell r="X5189">
            <v>0</v>
          </cell>
          <cell r="Y5189">
            <v>0</v>
          </cell>
          <cell r="Z5189">
            <v>0</v>
          </cell>
          <cell r="AA5189">
            <v>-1887.05</v>
          </cell>
          <cell r="AB5189">
            <v>0</v>
          </cell>
          <cell r="AC5189">
            <v>0</v>
          </cell>
          <cell r="AD5189">
            <v>0</v>
          </cell>
        </row>
        <row r="5190">
          <cell r="B5190" t="str">
            <v>MASON CO-REGULATEDPAYMENTSPAY-CFREE</v>
          </cell>
          <cell r="J5190" t="str">
            <v>PAY-CFREE</v>
          </cell>
          <cell r="K5190" t="str">
            <v>PAYMENT-THANK YOU</v>
          </cell>
          <cell r="S5190">
            <v>0</v>
          </cell>
          <cell r="T5190">
            <v>0</v>
          </cell>
          <cell r="U5190">
            <v>0</v>
          </cell>
          <cell r="V5190">
            <v>0</v>
          </cell>
          <cell r="W5190">
            <v>0</v>
          </cell>
          <cell r="X5190">
            <v>0</v>
          </cell>
          <cell r="Y5190">
            <v>0</v>
          </cell>
          <cell r="Z5190">
            <v>0</v>
          </cell>
          <cell r="AA5190">
            <v>-4083.76</v>
          </cell>
          <cell r="AB5190">
            <v>0</v>
          </cell>
          <cell r="AC5190">
            <v>0</v>
          </cell>
          <cell r="AD5190">
            <v>0</v>
          </cell>
        </row>
        <row r="5191">
          <cell r="B5191" t="str">
            <v>MASON CO-REGULATEDPAYMENTSPAY-KOL</v>
          </cell>
          <cell r="J5191" t="str">
            <v>PAY-KOL</v>
          </cell>
          <cell r="K5191" t="str">
            <v>PAYMENT-THANK YOU - OL</v>
          </cell>
          <cell r="S5191">
            <v>0</v>
          </cell>
          <cell r="T5191">
            <v>0</v>
          </cell>
          <cell r="U5191">
            <v>0</v>
          </cell>
          <cell r="V5191">
            <v>0</v>
          </cell>
          <cell r="W5191">
            <v>0</v>
          </cell>
          <cell r="X5191">
            <v>0</v>
          </cell>
          <cell r="Y5191">
            <v>0</v>
          </cell>
          <cell r="Z5191">
            <v>0</v>
          </cell>
          <cell r="AA5191">
            <v>-15363.79</v>
          </cell>
          <cell r="AB5191">
            <v>0</v>
          </cell>
          <cell r="AC5191">
            <v>0</v>
          </cell>
          <cell r="AD5191">
            <v>0</v>
          </cell>
        </row>
        <row r="5192">
          <cell r="B5192" t="str">
            <v>MASON CO-REGULATEDPAYMENTSPAY-ORCC</v>
          </cell>
          <cell r="J5192" t="str">
            <v>PAY-ORCC</v>
          </cell>
          <cell r="K5192" t="str">
            <v>ORCC PAYMENT</v>
          </cell>
          <cell r="S5192">
            <v>0</v>
          </cell>
          <cell r="T5192">
            <v>0</v>
          </cell>
          <cell r="U5192">
            <v>0</v>
          </cell>
          <cell r="V5192">
            <v>0</v>
          </cell>
          <cell r="W5192">
            <v>0</v>
          </cell>
          <cell r="X5192">
            <v>0</v>
          </cell>
          <cell r="Y5192">
            <v>0</v>
          </cell>
          <cell r="Z5192">
            <v>0</v>
          </cell>
          <cell r="AA5192">
            <v>-137.31</v>
          </cell>
          <cell r="AB5192">
            <v>0</v>
          </cell>
          <cell r="AC5192">
            <v>0</v>
          </cell>
          <cell r="AD5192">
            <v>0</v>
          </cell>
        </row>
        <row r="5193">
          <cell r="B5193" t="str">
            <v>MASON CO-REGULATEDPAYMENTSPAY-RPPS</v>
          </cell>
          <cell r="J5193" t="str">
            <v>PAY-RPPS</v>
          </cell>
          <cell r="K5193" t="str">
            <v>RPSS PAYMENT</v>
          </cell>
          <cell r="S5193">
            <v>0</v>
          </cell>
          <cell r="T5193">
            <v>0</v>
          </cell>
          <cell r="U5193">
            <v>0</v>
          </cell>
          <cell r="V5193">
            <v>0</v>
          </cell>
          <cell r="W5193">
            <v>0</v>
          </cell>
          <cell r="X5193">
            <v>0</v>
          </cell>
          <cell r="Y5193">
            <v>0</v>
          </cell>
          <cell r="Z5193">
            <v>0</v>
          </cell>
          <cell r="AA5193">
            <v>-1655.21</v>
          </cell>
          <cell r="AB5193">
            <v>0</v>
          </cell>
          <cell r="AC5193">
            <v>0</v>
          </cell>
          <cell r="AD5193">
            <v>0</v>
          </cell>
        </row>
        <row r="5194">
          <cell r="B5194" t="str">
            <v>MASON CO-REGULATEDPAYMENTSPAYL</v>
          </cell>
          <cell r="J5194" t="str">
            <v>PAYL</v>
          </cell>
          <cell r="K5194" t="str">
            <v>PAYMENT-THANK YOU!</v>
          </cell>
          <cell r="S5194">
            <v>0</v>
          </cell>
          <cell r="T5194">
            <v>0</v>
          </cell>
          <cell r="U5194">
            <v>0</v>
          </cell>
          <cell r="V5194">
            <v>0</v>
          </cell>
          <cell r="W5194">
            <v>0</v>
          </cell>
          <cell r="X5194">
            <v>0</v>
          </cell>
          <cell r="Y5194">
            <v>0</v>
          </cell>
          <cell r="Z5194">
            <v>0</v>
          </cell>
          <cell r="AA5194">
            <v>-25613.31</v>
          </cell>
          <cell r="AB5194">
            <v>0</v>
          </cell>
          <cell r="AC5194">
            <v>0</v>
          </cell>
          <cell r="AD5194">
            <v>0</v>
          </cell>
        </row>
        <row r="5195">
          <cell r="B5195" t="str">
            <v>MASON CO-REGULATEDPAYMENTSPAYMET</v>
          </cell>
          <cell r="J5195" t="str">
            <v>PAYMET</v>
          </cell>
          <cell r="K5195" t="str">
            <v>METAVANTE ONLINE PAYMENT</v>
          </cell>
          <cell r="S5195">
            <v>0</v>
          </cell>
          <cell r="T5195">
            <v>0</v>
          </cell>
          <cell r="U5195">
            <v>0</v>
          </cell>
          <cell r="V5195">
            <v>0</v>
          </cell>
          <cell r="W5195">
            <v>0</v>
          </cell>
          <cell r="X5195">
            <v>0</v>
          </cell>
          <cell r="Y5195">
            <v>0</v>
          </cell>
          <cell r="Z5195">
            <v>0</v>
          </cell>
          <cell r="AA5195">
            <v>-639.78</v>
          </cell>
          <cell r="AB5195">
            <v>0</v>
          </cell>
          <cell r="AC5195">
            <v>0</v>
          </cell>
          <cell r="AD5195">
            <v>0</v>
          </cell>
        </row>
        <row r="5196">
          <cell r="B5196" t="str">
            <v>MASON CO-REGULATEDPAYMENTSPAYUSBL</v>
          </cell>
          <cell r="J5196" t="str">
            <v>PAYUSBL</v>
          </cell>
          <cell r="K5196" t="str">
            <v>PAYMENT THANK YOU</v>
          </cell>
          <cell r="S5196">
            <v>0</v>
          </cell>
          <cell r="T5196">
            <v>0</v>
          </cell>
          <cell r="U5196">
            <v>0</v>
          </cell>
          <cell r="V5196">
            <v>0</v>
          </cell>
          <cell r="W5196">
            <v>0</v>
          </cell>
          <cell r="X5196">
            <v>0</v>
          </cell>
          <cell r="Y5196">
            <v>0</v>
          </cell>
          <cell r="Z5196">
            <v>0</v>
          </cell>
          <cell r="AA5196">
            <v>-36706.57</v>
          </cell>
          <cell r="AB5196">
            <v>0</v>
          </cell>
          <cell r="AC5196">
            <v>0</v>
          </cell>
          <cell r="AD5196">
            <v>0</v>
          </cell>
        </row>
        <row r="5197">
          <cell r="B5197" t="str">
            <v>MASON CO-REGULATEDRESIDENTIAL20RW1</v>
          </cell>
          <cell r="J5197" t="str">
            <v>20RW1</v>
          </cell>
          <cell r="K5197" t="str">
            <v>1-20 GAL CAN WEEKLY SVC</v>
          </cell>
          <cell r="S5197">
            <v>0</v>
          </cell>
          <cell r="T5197">
            <v>0</v>
          </cell>
          <cell r="U5197">
            <v>0</v>
          </cell>
          <cell r="V5197">
            <v>0</v>
          </cell>
          <cell r="W5197">
            <v>0</v>
          </cell>
          <cell r="X5197">
            <v>0</v>
          </cell>
          <cell r="Y5197">
            <v>0</v>
          </cell>
          <cell r="Z5197">
            <v>0</v>
          </cell>
          <cell r="AA5197">
            <v>140.78</v>
          </cell>
          <cell r="AB5197">
            <v>140.78</v>
          </cell>
          <cell r="AC5197">
            <v>0</v>
          </cell>
          <cell r="AD5197">
            <v>0</v>
          </cell>
        </row>
        <row r="5198">
          <cell r="B5198" t="str">
            <v>MASON CO-REGULATEDRESIDENTIAL32RE1</v>
          </cell>
          <cell r="J5198" t="str">
            <v>32RE1</v>
          </cell>
          <cell r="K5198" t="str">
            <v>1-32 GAL CAN-EOW SVC</v>
          </cell>
          <cell r="S5198">
            <v>0</v>
          </cell>
          <cell r="T5198">
            <v>0</v>
          </cell>
          <cell r="U5198">
            <v>0</v>
          </cell>
          <cell r="V5198">
            <v>0</v>
          </cell>
          <cell r="W5198">
            <v>0</v>
          </cell>
          <cell r="X5198">
            <v>0</v>
          </cell>
          <cell r="Y5198">
            <v>0</v>
          </cell>
          <cell r="Z5198">
            <v>0</v>
          </cell>
          <cell r="AA5198">
            <v>9.02</v>
          </cell>
          <cell r="AB5198">
            <v>9.02</v>
          </cell>
          <cell r="AC5198">
            <v>0</v>
          </cell>
          <cell r="AD5198">
            <v>0</v>
          </cell>
        </row>
        <row r="5199">
          <cell r="B5199" t="str">
            <v>MASON CO-REGULATEDRESIDENTIAL32RE2</v>
          </cell>
          <cell r="J5199" t="str">
            <v>32RE2</v>
          </cell>
          <cell r="K5199" t="str">
            <v>2-32 GAL CAN-EOW SVC</v>
          </cell>
          <cell r="S5199">
            <v>0</v>
          </cell>
          <cell r="T5199">
            <v>0</v>
          </cell>
          <cell r="U5199">
            <v>0</v>
          </cell>
          <cell r="V5199">
            <v>0</v>
          </cell>
          <cell r="W5199">
            <v>0</v>
          </cell>
          <cell r="X5199">
            <v>0</v>
          </cell>
          <cell r="Y5199">
            <v>0</v>
          </cell>
          <cell r="Z5199">
            <v>0</v>
          </cell>
          <cell r="AA5199">
            <v>14.48</v>
          </cell>
          <cell r="AB5199">
            <v>14.48</v>
          </cell>
          <cell r="AC5199">
            <v>0</v>
          </cell>
          <cell r="AD5199">
            <v>0</v>
          </cell>
        </row>
        <row r="5200">
          <cell r="B5200" t="str">
            <v>MASON CO-REGULATEDRESIDENTIAL32RM1</v>
          </cell>
          <cell r="J5200" t="str">
            <v>32RM1</v>
          </cell>
          <cell r="K5200" t="str">
            <v>1-32 GAL CAN-MONTHLY SVC</v>
          </cell>
          <cell r="S5200">
            <v>0</v>
          </cell>
          <cell r="T5200">
            <v>0</v>
          </cell>
          <cell r="U5200">
            <v>0</v>
          </cell>
          <cell r="V5200">
            <v>0</v>
          </cell>
          <cell r="W5200">
            <v>0</v>
          </cell>
          <cell r="X5200">
            <v>0</v>
          </cell>
          <cell r="Y5200">
            <v>0</v>
          </cell>
          <cell r="Z5200">
            <v>0</v>
          </cell>
          <cell r="AA5200">
            <v>4.9800000000000004</v>
          </cell>
          <cell r="AB5200">
            <v>4.9800000000000004</v>
          </cell>
          <cell r="AC5200">
            <v>0</v>
          </cell>
          <cell r="AD5200">
            <v>0</v>
          </cell>
        </row>
        <row r="5201">
          <cell r="B5201" t="str">
            <v>MASON CO-REGULATEDRESIDENTIAL32RW1</v>
          </cell>
          <cell r="J5201" t="str">
            <v>32RW1</v>
          </cell>
          <cell r="K5201" t="str">
            <v>1-32 GAL CAN-WEEKLY SVC</v>
          </cell>
          <cell r="S5201">
            <v>0</v>
          </cell>
          <cell r="T5201">
            <v>0</v>
          </cell>
          <cell r="U5201">
            <v>0</v>
          </cell>
          <cell r="V5201">
            <v>0</v>
          </cell>
          <cell r="W5201">
            <v>0</v>
          </cell>
          <cell r="X5201">
            <v>0</v>
          </cell>
          <cell r="Y5201">
            <v>0</v>
          </cell>
          <cell r="Z5201">
            <v>0</v>
          </cell>
          <cell r="AA5201">
            <v>31.54</v>
          </cell>
          <cell r="AB5201">
            <v>31.54</v>
          </cell>
          <cell r="AC5201">
            <v>0</v>
          </cell>
          <cell r="AD5201">
            <v>0</v>
          </cell>
        </row>
        <row r="5202">
          <cell r="B5202" t="str">
            <v>MASON CO-REGULATEDRESIDENTIAL35RE1</v>
          </cell>
          <cell r="J5202" t="str">
            <v>35RE1</v>
          </cell>
          <cell r="K5202" t="str">
            <v>1-35 GAL CART EOW SVC</v>
          </cell>
          <cell r="S5202">
            <v>0</v>
          </cell>
          <cell r="T5202">
            <v>0</v>
          </cell>
          <cell r="U5202">
            <v>0</v>
          </cell>
          <cell r="V5202">
            <v>0</v>
          </cell>
          <cell r="W5202">
            <v>0</v>
          </cell>
          <cell r="X5202">
            <v>0</v>
          </cell>
          <cell r="Y5202">
            <v>0</v>
          </cell>
          <cell r="Z5202">
            <v>0</v>
          </cell>
          <cell r="AA5202">
            <v>23319.674999999999</v>
          </cell>
          <cell r="AB5202">
            <v>23319.674999999999</v>
          </cell>
          <cell r="AC5202">
            <v>0</v>
          </cell>
          <cell r="AD5202">
            <v>0</v>
          </cell>
        </row>
        <row r="5203">
          <cell r="B5203" t="str">
            <v>MASON CO-REGULATEDRESIDENTIAL35RM1</v>
          </cell>
          <cell r="J5203" t="str">
            <v>35RM1</v>
          </cell>
          <cell r="K5203" t="str">
            <v>1-35 GAL CART MONTHLY SVC</v>
          </cell>
          <cell r="S5203">
            <v>0</v>
          </cell>
          <cell r="T5203">
            <v>0</v>
          </cell>
          <cell r="U5203">
            <v>0</v>
          </cell>
          <cell r="V5203">
            <v>0</v>
          </cell>
          <cell r="W5203">
            <v>0</v>
          </cell>
          <cell r="X5203">
            <v>0</v>
          </cell>
          <cell r="Y5203">
            <v>0</v>
          </cell>
          <cell r="Z5203">
            <v>0</v>
          </cell>
          <cell r="AA5203">
            <v>1702.4</v>
          </cell>
          <cell r="AB5203">
            <v>1702.4</v>
          </cell>
          <cell r="AC5203">
            <v>0</v>
          </cell>
          <cell r="AD5203">
            <v>0</v>
          </cell>
        </row>
        <row r="5204">
          <cell r="B5204" t="str">
            <v>MASON CO-REGULATEDRESIDENTIAL35RW1</v>
          </cell>
          <cell r="J5204" t="str">
            <v>35RW1</v>
          </cell>
          <cell r="K5204" t="str">
            <v>1-35 GAL CART WEEKLY SVC</v>
          </cell>
          <cell r="S5204">
            <v>0</v>
          </cell>
          <cell r="T5204">
            <v>0</v>
          </cell>
          <cell r="U5204">
            <v>0</v>
          </cell>
          <cell r="V5204">
            <v>0</v>
          </cell>
          <cell r="W5204">
            <v>0</v>
          </cell>
          <cell r="X5204">
            <v>0</v>
          </cell>
          <cell r="Y5204">
            <v>0</v>
          </cell>
          <cell r="Z5204">
            <v>0</v>
          </cell>
          <cell r="AA5204">
            <v>54195.51</v>
          </cell>
          <cell r="AB5204">
            <v>54195.51</v>
          </cell>
          <cell r="AC5204">
            <v>0</v>
          </cell>
          <cell r="AD5204">
            <v>0</v>
          </cell>
        </row>
        <row r="5205">
          <cell r="B5205" t="str">
            <v>MASON CO-REGULATEDRESIDENTIAL45RW1</v>
          </cell>
          <cell r="J5205" t="str">
            <v>45RW1</v>
          </cell>
          <cell r="K5205" t="str">
            <v>1-45 GAL CAN-WEEKLY SVC</v>
          </cell>
          <cell r="S5205">
            <v>0</v>
          </cell>
          <cell r="T5205">
            <v>0</v>
          </cell>
          <cell r="U5205">
            <v>0</v>
          </cell>
          <cell r="V5205">
            <v>0</v>
          </cell>
          <cell r="W5205">
            <v>0</v>
          </cell>
          <cell r="X5205">
            <v>0</v>
          </cell>
          <cell r="Y5205">
            <v>0</v>
          </cell>
          <cell r="Z5205">
            <v>0</v>
          </cell>
          <cell r="AA5205">
            <v>127.26</v>
          </cell>
          <cell r="AB5205">
            <v>127.26</v>
          </cell>
          <cell r="AC5205">
            <v>0</v>
          </cell>
          <cell r="AD5205">
            <v>0</v>
          </cell>
        </row>
        <row r="5206">
          <cell r="B5206" t="str">
            <v>MASON CO-REGULATEDRESIDENTIAL48RE1</v>
          </cell>
          <cell r="J5206" t="str">
            <v>48RE1</v>
          </cell>
          <cell r="K5206" t="str">
            <v>1-48 GAL EOW</v>
          </cell>
          <cell r="S5206">
            <v>0</v>
          </cell>
          <cell r="T5206">
            <v>0</v>
          </cell>
          <cell r="U5206">
            <v>0</v>
          </cell>
          <cell r="V5206">
            <v>0</v>
          </cell>
          <cell r="W5206">
            <v>0</v>
          </cell>
          <cell r="X5206">
            <v>0</v>
          </cell>
          <cell r="Y5206">
            <v>0</v>
          </cell>
          <cell r="Z5206">
            <v>0</v>
          </cell>
          <cell r="AA5206">
            <v>7069.5</v>
          </cell>
          <cell r="AB5206">
            <v>7069.5</v>
          </cell>
          <cell r="AC5206">
            <v>0</v>
          </cell>
          <cell r="AD5206">
            <v>0</v>
          </cell>
        </row>
        <row r="5207">
          <cell r="B5207" t="str">
            <v>MASON CO-REGULATEDRESIDENTIAL48RM1</v>
          </cell>
          <cell r="J5207" t="str">
            <v>48RM1</v>
          </cell>
          <cell r="K5207" t="str">
            <v>1-48 GAL MONTHLY</v>
          </cell>
          <cell r="S5207">
            <v>0</v>
          </cell>
          <cell r="T5207">
            <v>0</v>
          </cell>
          <cell r="U5207">
            <v>0</v>
          </cell>
          <cell r="V5207">
            <v>0</v>
          </cell>
          <cell r="W5207">
            <v>0</v>
          </cell>
          <cell r="X5207">
            <v>0</v>
          </cell>
          <cell r="Y5207">
            <v>0</v>
          </cell>
          <cell r="Z5207">
            <v>0</v>
          </cell>
          <cell r="AA5207">
            <v>308.77</v>
          </cell>
          <cell r="AB5207">
            <v>308.77</v>
          </cell>
          <cell r="AC5207">
            <v>0</v>
          </cell>
          <cell r="AD5207">
            <v>0</v>
          </cell>
        </row>
        <row r="5208">
          <cell r="B5208" t="str">
            <v>MASON CO-REGULATEDRESIDENTIAL48RW1</v>
          </cell>
          <cell r="J5208" t="str">
            <v>48RW1</v>
          </cell>
          <cell r="K5208" t="str">
            <v>1-48 GAL WEEKLY</v>
          </cell>
          <cell r="S5208">
            <v>0</v>
          </cell>
          <cell r="T5208">
            <v>0</v>
          </cell>
          <cell r="U5208">
            <v>0</v>
          </cell>
          <cell r="V5208">
            <v>0</v>
          </cell>
          <cell r="W5208">
            <v>0</v>
          </cell>
          <cell r="X5208">
            <v>0</v>
          </cell>
          <cell r="Y5208">
            <v>0</v>
          </cell>
          <cell r="Z5208">
            <v>0</v>
          </cell>
          <cell r="AA5208">
            <v>31992.77</v>
          </cell>
          <cell r="AB5208">
            <v>31992.77</v>
          </cell>
          <cell r="AC5208">
            <v>0</v>
          </cell>
          <cell r="AD5208">
            <v>0</v>
          </cell>
        </row>
        <row r="5209">
          <cell r="B5209" t="str">
            <v>MASON CO-REGULATEDRESIDENTIAL64RE1</v>
          </cell>
          <cell r="J5209" t="str">
            <v>64RE1</v>
          </cell>
          <cell r="K5209" t="str">
            <v>1-64 GAL EOW</v>
          </cell>
          <cell r="S5209">
            <v>0</v>
          </cell>
          <cell r="T5209">
            <v>0</v>
          </cell>
          <cell r="U5209">
            <v>0</v>
          </cell>
          <cell r="V5209">
            <v>0</v>
          </cell>
          <cell r="W5209">
            <v>0</v>
          </cell>
          <cell r="X5209">
            <v>0</v>
          </cell>
          <cell r="Y5209">
            <v>0</v>
          </cell>
          <cell r="Z5209">
            <v>0</v>
          </cell>
          <cell r="AA5209">
            <v>9677.5349999999999</v>
          </cell>
          <cell r="AB5209">
            <v>9677.5349999999999</v>
          </cell>
          <cell r="AC5209">
            <v>0</v>
          </cell>
          <cell r="AD5209">
            <v>0</v>
          </cell>
        </row>
        <row r="5210">
          <cell r="B5210" t="str">
            <v>MASON CO-REGULATEDRESIDENTIAL64RM1</v>
          </cell>
          <cell r="J5210" t="str">
            <v>64RM1</v>
          </cell>
          <cell r="K5210" t="str">
            <v>1-64 GAL MONTHLY</v>
          </cell>
          <cell r="S5210">
            <v>0</v>
          </cell>
          <cell r="T5210">
            <v>0</v>
          </cell>
          <cell r="U5210">
            <v>0</v>
          </cell>
          <cell r="V5210">
            <v>0</v>
          </cell>
          <cell r="W5210">
            <v>0</v>
          </cell>
          <cell r="X5210">
            <v>0</v>
          </cell>
          <cell r="Y5210">
            <v>0</v>
          </cell>
          <cell r="Z5210">
            <v>0</v>
          </cell>
          <cell r="AA5210">
            <v>274.63</v>
          </cell>
          <cell r="AB5210">
            <v>274.63</v>
          </cell>
          <cell r="AC5210">
            <v>0</v>
          </cell>
          <cell r="AD5210">
            <v>0</v>
          </cell>
        </row>
        <row r="5211">
          <cell r="B5211" t="str">
            <v>MASON CO-REGULATEDRESIDENTIAL64RW1</v>
          </cell>
          <cell r="J5211" t="str">
            <v>64RW1</v>
          </cell>
          <cell r="K5211" t="str">
            <v>1-64 GAL CART WEEKLY SVC</v>
          </cell>
          <cell r="S5211">
            <v>0</v>
          </cell>
          <cell r="T5211">
            <v>0</v>
          </cell>
          <cell r="U5211">
            <v>0</v>
          </cell>
          <cell r="V5211">
            <v>0</v>
          </cell>
          <cell r="W5211">
            <v>0</v>
          </cell>
          <cell r="X5211">
            <v>0</v>
          </cell>
          <cell r="Y5211">
            <v>0</v>
          </cell>
          <cell r="Z5211">
            <v>0</v>
          </cell>
          <cell r="AA5211">
            <v>31037.775000000001</v>
          </cell>
          <cell r="AB5211">
            <v>31037.775000000001</v>
          </cell>
          <cell r="AC5211">
            <v>0</v>
          </cell>
          <cell r="AD5211">
            <v>0</v>
          </cell>
        </row>
        <row r="5212">
          <cell r="B5212" t="str">
            <v>MASON CO-REGULATEDRESIDENTIAL96RE1</v>
          </cell>
          <cell r="J5212" t="str">
            <v>96RE1</v>
          </cell>
          <cell r="K5212" t="str">
            <v>1-96 GAL EOW</v>
          </cell>
          <cell r="S5212">
            <v>0</v>
          </cell>
          <cell r="T5212">
            <v>0</v>
          </cell>
          <cell r="U5212">
            <v>0</v>
          </cell>
          <cell r="V5212">
            <v>0</v>
          </cell>
          <cell r="W5212">
            <v>0</v>
          </cell>
          <cell r="X5212">
            <v>0</v>
          </cell>
          <cell r="Y5212">
            <v>0</v>
          </cell>
          <cell r="Z5212">
            <v>0</v>
          </cell>
          <cell r="AA5212">
            <v>5469.1350000000002</v>
          </cell>
          <cell r="AB5212">
            <v>5469.1350000000002</v>
          </cell>
          <cell r="AC5212">
            <v>0</v>
          </cell>
          <cell r="AD5212">
            <v>0</v>
          </cell>
        </row>
        <row r="5213">
          <cell r="B5213" t="str">
            <v>MASON CO-REGULATEDRESIDENTIAL96RM1</v>
          </cell>
          <cell r="J5213" t="str">
            <v>96RM1</v>
          </cell>
          <cell r="K5213" t="str">
            <v>1-96 GAL MONTHLY</v>
          </cell>
          <cell r="S5213">
            <v>0</v>
          </cell>
          <cell r="T5213">
            <v>0</v>
          </cell>
          <cell r="U5213">
            <v>0</v>
          </cell>
          <cell r="V5213">
            <v>0</v>
          </cell>
          <cell r="W5213">
            <v>0</v>
          </cell>
          <cell r="X5213">
            <v>0</v>
          </cell>
          <cell r="Y5213">
            <v>0</v>
          </cell>
          <cell r="Z5213">
            <v>0</v>
          </cell>
          <cell r="AA5213">
            <v>285.91500000000002</v>
          </cell>
          <cell r="AB5213">
            <v>285.91500000000002</v>
          </cell>
          <cell r="AC5213">
            <v>0</v>
          </cell>
          <cell r="AD5213">
            <v>0</v>
          </cell>
        </row>
        <row r="5214">
          <cell r="B5214" t="str">
            <v>MASON CO-REGULATEDRESIDENTIAL96RW1</v>
          </cell>
          <cell r="J5214" t="str">
            <v>96RW1</v>
          </cell>
          <cell r="K5214" t="str">
            <v>1-96 GAL CART WEEKLY SVC</v>
          </cell>
          <cell r="S5214">
            <v>0</v>
          </cell>
          <cell r="T5214">
            <v>0</v>
          </cell>
          <cell r="U5214">
            <v>0</v>
          </cell>
          <cell r="V5214">
            <v>0</v>
          </cell>
          <cell r="W5214">
            <v>0</v>
          </cell>
          <cell r="X5214">
            <v>0</v>
          </cell>
          <cell r="Y5214">
            <v>0</v>
          </cell>
          <cell r="Z5214">
            <v>0</v>
          </cell>
          <cell r="AA5214">
            <v>18956.77</v>
          </cell>
          <cell r="AB5214">
            <v>18956.77</v>
          </cell>
          <cell r="AC5214">
            <v>0</v>
          </cell>
          <cell r="AD5214">
            <v>0</v>
          </cell>
        </row>
        <row r="5215">
          <cell r="B5215" t="str">
            <v>MASON CO-REGULATEDRESIDENTIALDRVNRE1</v>
          </cell>
          <cell r="J5215" t="str">
            <v>DRVNRE1</v>
          </cell>
          <cell r="K5215" t="str">
            <v>DRIVE IN UP TO 250'-EOW</v>
          </cell>
          <cell r="S5215">
            <v>0</v>
          </cell>
          <cell r="T5215">
            <v>0</v>
          </cell>
          <cell r="U5215">
            <v>0</v>
          </cell>
          <cell r="V5215">
            <v>0</v>
          </cell>
          <cell r="W5215">
            <v>0</v>
          </cell>
          <cell r="X5215">
            <v>0</v>
          </cell>
          <cell r="Y5215">
            <v>0</v>
          </cell>
          <cell r="Z5215">
            <v>0</v>
          </cell>
          <cell r="AA5215">
            <v>219.91499999999999</v>
          </cell>
          <cell r="AB5215">
            <v>219.91499999999999</v>
          </cell>
          <cell r="AC5215">
            <v>0</v>
          </cell>
          <cell r="AD5215">
            <v>0</v>
          </cell>
        </row>
        <row r="5216">
          <cell r="B5216" t="str">
            <v>MASON CO-REGULATEDRESIDENTIALDRVNRE1RECY</v>
          </cell>
          <cell r="J5216" t="str">
            <v>DRVNRE1RECY</v>
          </cell>
          <cell r="K5216" t="str">
            <v>DRIVE IN UP TO 250 EOW-RE</v>
          </cell>
          <cell r="S5216">
            <v>0</v>
          </cell>
          <cell r="T5216">
            <v>0</v>
          </cell>
          <cell r="U5216">
            <v>0</v>
          </cell>
          <cell r="V5216">
            <v>0</v>
          </cell>
          <cell r="W5216">
            <v>0</v>
          </cell>
          <cell r="X5216">
            <v>0</v>
          </cell>
          <cell r="Y5216">
            <v>0</v>
          </cell>
          <cell r="Z5216">
            <v>0</v>
          </cell>
          <cell r="AA5216">
            <v>302.45499999999998</v>
          </cell>
          <cell r="AB5216">
            <v>302.45499999999998</v>
          </cell>
          <cell r="AC5216">
            <v>0</v>
          </cell>
          <cell r="AD5216">
            <v>0</v>
          </cell>
        </row>
        <row r="5217">
          <cell r="B5217" t="str">
            <v>MASON CO-REGULATEDRESIDENTIALDRVNRE2</v>
          </cell>
          <cell r="J5217" t="str">
            <v>DRVNRE2</v>
          </cell>
          <cell r="K5217" t="str">
            <v>DRIVE IN OVER 250'-EOW</v>
          </cell>
          <cell r="S5217">
            <v>0</v>
          </cell>
          <cell r="T5217">
            <v>0</v>
          </cell>
          <cell r="U5217">
            <v>0</v>
          </cell>
          <cell r="V5217">
            <v>0</v>
          </cell>
          <cell r="W5217">
            <v>0</v>
          </cell>
          <cell r="X5217">
            <v>0</v>
          </cell>
          <cell r="Y5217">
            <v>0</v>
          </cell>
          <cell r="Z5217">
            <v>0</v>
          </cell>
          <cell r="AA5217">
            <v>48.64</v>
          </cell>
          <cell r="AB5217">
            <v>48.64</v>
          </cell>
          <cell r="AC5217">
            <v>0</v>
          </cell>
          <cell r="AD5217">
            <v>0</v>
          </cell>
        </row>
        <row r="5218">
          <cell r="B5218" t="str">
            <v>MASON CO-REGULATEDRESIDENTIALDRVNRE2RECY</v>
          </cell>
          <cell r="J5218" t="str">
            <v>DRVNRE2RECY</v>
          </cell>
          <cell r="K5218" t="str">
            <v>DRIVE IN OVER 250 EOW-REC</v>
          </cell>
          <cell r="S5218">
            <v>0</v>
          </cell>
          <cell r="T5218">
            <v>0</v>
          </cell>
          <cell r="U5218">
            <v>0</v>
          </cell>
          <cell r="V5218">
            <v>0</v>
          </cell>
          <cell r="W5218">
            <v>0</v>
          </cell>
          <cell r="X5218">
            <v>0</v>
          </cell>
          <cell r="Y5218">
            <v>0</v>
          </cell>
          <cell r="Z5218">
            <v>0</v>
          </cell>
          <cell r="AA5218">
            <v>69.3</v>
          </cell>
          <cell r="AB5218">
            <v>69.3</v>
          </cell>
          <cell r="AC5218">
            <v>0</v>
          </cell>
          <cell r="AD5218">
            <v>0</v>
          </cell>
        </row>
        <row r="5219">
          <cell r="B5219" t="str">
            <v>MASON CO-REGULATEDRESIDENTIALDRVNRM1</v>
          </cell>
          <cell r="J5219" t="str">
            <v>DRVNRM1</v>
          </cell>
          <cell r="K5219" t="str">
            <v>DRIVE IN UP TO 250'-MTHLY</v>
          </cell>
          <cell r="S5219">
            <v>0</v>
          </cell>
          <cell r="T5219">
            <v>0</v>
          </cell>
          <cell r="U5219">
            <v>0</v>
          </cell>
          <cell r="V5219">
            <v>0</v>
          </cell>
          <cell r="W5219">
            <v>0</v>
          </cell>
          <cell r="X5219">
            <v>0</v>
          </cell>
          <cell r="Y5219">
            <v>0</v>
          </cell>
          <cell r="Z5219">
            <v>0</v>
          </cell>
          <cell r="AA5219">
            <v>13.32</v>
          </cell>
          <cell r="AB5219">
            <v>13.32</v>
          </cell>
          <cell r="AC5219">
            <v>0</v>
          </cell>
          <cell r="AD5219">
            <v>0</v>
          </cell>
        </row>
        <row r="5220">
          <cell r="B5220" t="str">
            <v>MASON CO-REGULATEDRESIDENTIALDRVNRM2</v>
          </cell>
          <cell r="J5220" t="str">
            <v>DRVNRM2</v>
          </cell>
          <cell r="K5220" t="str">
            <v>DRIVE IN OVER 250'-MTHLY</v>
          </cell>
          <cell r="S5220">
            <v>0</v>
          </cell>
          <cell r="T5220">
            <v>0</v>
          </cell>
          <cell r="U5220">
            <v>0</v>
          </cell>
          <cell r="V5220">
            <v>0</v>
          </cell>
          <cell r="W5220">
            <v>0</v>
          </cell>
          <cell r="X5220">
            <v>0</v>
          </cell>
          <cell r="Y5220">
            <v>0</v>
          </cell>
          <cell r="Z5220">
            <v>0</v>
          </cell>
          <cell r="AA5220">
            <v>1.4</v>
          </cell>
          <cell r="AB5220">
            <v>1.4</v>
          </cell>
          <cell r="AC5220">
            <v>0</v>
          </cell>
          <cell r="AD5220">
            <v>0</v>
          </cell>
        </row>
        <row r="5221">
          <cell r="B5221" t="str">
            <v>MASON CO-REGULATEDRESIDENTIALDRVNRW1</v>
          </cell>
          <cell r="J5221" t="str">
            <v>DRVNRW1</v>
          </cell>
          <cell r="K5221" t="str">
            <v>DRIVE IN UP TO 250'</v>
          </cell>
          <cell r="S5221">
            <v>0</v>
          </cell>
          <cell r="T5221">
            <v>0</v>
          </cell>
          <cell r="U5221">
            <v>0</v>
          </cell>
          <cell r="V5221">
            <v>0</v>
          </cell>
          <cell r="W5221">
            <v>0</v>
          </cell>
          <cell r="X5221">
            <v>0</v>
          </cell>
          <cell r="Y5221">
            <v>0</v>
          </cell>
          <cell r="Z5221">
            <v>0</v>
          </cell>
          <cell r="AA5221">
            <v>441.51499999999999</v>
          </cell>
          <cell r="AB5221">
            <v>441.51499999999999</v>
          </cell>
          <cell r="AC5221">
            <v>0</v>
          </cell>
          <cell r="AD5221">
            <v>0</v>
          </cell>
        </row>
        <row r="5222">
          <cell r="B5222" t="str">
            <v>MASON CO-REGULATEDRESIDENTIALDRVNRW2</v>
          </cell>
          <cell r="J5222" t="str">
            <v>DRVNRW2</v>
          </cell>
          <cell r="K5222" t="str">
            <v>DRIVE IN OVER 250'</v>
          </cell>
          <cell r="S5222">
            <v>0</v>
          </cell>
          <cell r="T5222">
            <v>0</v>
          </cell>
          <cell r="U5222">
            <v>0</v>
          </cell>
          <cell r="V5222">
            <v>0</v>
          </cell>
          <cell r="W5222">
            <v>0</v>
          </cell>
          <cell r="X5222">
            <v>0</v>
          </cell>
          <cell r="Y5222">
            <v>0</v>
          </cell>
          <cell r="Z5222">
            <v>0</v>
          </cell>
          <cell r="AA5222">
            <v>66.66</v>
          </cell>
          <cell r="AB5222">
            <v>66.66</v>
          </cell>
          <cell r="AC5222">
            <v>0</v>
          </cell>
          <cell r="AD5222">
            <v>0</v>
          </cell>
        </row>
        <row r="5223">
          <cell r="B5223" t="str">
            <v>MASON CO-REGULATEDRESIDENTIALRECYCLECR</v>
          </cell>
          <cell r="J5223" t="str">
            <v>RECYCLECR</v>
          </cell>
          <cell r="K5223" t="str">
            <v>VALUE OF RECYCLABLES</v>
          </cell>
          <cell r="S5223">
            <v>0</v>
          </cell>
          <cell r="T5223">
            <v>0</v>
          </cell>
          <cell r="U5223">
            <v>0</v>
          </cell>
          <cell r="V5223">
            <v>0</v>
          </cell>
          <cell r="W5223">
            <v>0</v>
          </cell>
          <cell r="X5223">
            <v>0</v>
          </cell>
          <cell r="Y5223">
            <v>0</v>
          </cell>
          <cell r="Z5223">
            <v>0</v>
          </cell>
          <cell r="AA5223">
            <v>-19117.599999999999</v>
          </cell>
          <cell r="AB5223">
            <v>-19117.599999999999</v>
          </cell>
          <cell r="AC5223">
            <v>0</v>
          </cell>
          <cell r="AD5223">
            <v>0</v>
          </cell>
        </row>
        <row r="5224">
          <cell r="B5224" t="str">
            <v>MASON CO-REGULATEDRESIDENTIALRECYONLY</v>
          </cell>
          <cell r="J5224" t="str">
            <v>RECYONLY</v>
          </cell>
          <cell r="K5224" t="str">
            <v>RECYCLE SERVICE ONLY</v>
          </cell>
          <cell r="S5224">
            <v>0</v>
          </cell>
          <cell r="T5224">
            <v>0</v>
          </cell>
          <cell r="U5224">
            <v>0</v>
          </cell>
          <cell r="V5224">
            <v>0</v>
          </cell>
          <cell r="W5224">
            <v>0</v>
          </cell>
          <cell r="X5224">
            <v>0</v>
          </cell>
          <cell r="Y5224">
            <v>0</v>
          </cell>
          <cell r="Z5224">
            <v>0</v>
          </cell>
          <cell r="AA5224">
            <v>564.07500000000005</v>
          </cell>
          <cell r="AB5224">
            <v>564.07500000000005</v>
          </cell>
          <cell r="AC5224">
            <v>0</v>
          </cell>
          <cell r="AD5224">
            <v>0</v>
          </cell>
        </row>
        <row r="5225">
          <cell r="B5225" t="str">
            <v>MASON CO-REGULATEDRESIDENTIALRECYR</v>
          </cell>
          <cell r="J5225" t="str">
            <v>RECYR</v>
          </cell>
          <cell r="K5225" t="str">
            <v>RESIDENTIAL RECYCLE</v>
          </cell>
          <cell r="S5225">
            <v>0</v>
          </cell>
          <cell r="T5225">
            <v>0</v>
          </cell>
          <cell r="U5225">
            <v>0</v>
          </cell>
          <cell r="V5225">
            <v>0</v>
          </cell>
          <cell r="W5225">
            <v>0</v>
          </cell>
          <cell r="X5225">
            <v>0</v>
          </cell>
          <cell r="Y5225">
            <v>0</v>
          </cell>
          <cell r="Z5225">
            <v>0</v>
          </cell>
          <cell r="AA5225">
            <v>90253.48</v>
          </cell>
          <cell r="AB5225">
            <v>90253.48</v>
          </cell>
          <cell r="AC5225">
            <v>0</v>
          </cell>
          <cell r="AD5225">
            <v>0</v>
          </cell>
        </row>
        <row r="5226">
          <cell r="B5226" t="str">
            <v>MASON CO-REGULATEDRESIDENTIALRECYRNB</v>
          </cell>
          <cell r="J5226" t="str">
            <v>RECYRNB</v>
          </cell>
          <cell r="K5226" t="str">
            <v>RECYCLE PROGRAM W/O BINS</v>
          </cell>
          <cell r="S5226">
            <v>0</v>
          </cell>
          <cell r="T5226">
            <v>0</v>
          </cell>
          <cell r="U5226">
            <v>0</v>
          </cell>
          <cell r="V5226">
            <v>0</v>
          </cell>
          <cell r="W5226">
            <v>0</v>
          </cell>
          <cell r="X5226">
            <v>0</v>
          </cell>
          <cell r="Y5226">
            <v>0</v>
          </cell>
          <cell r="Z5226">
            <v>0</v>
          </cell>
          <cell r="AA5226">
            <v>100.76</v>
          </cell>
          <cell r="AB5226">
            <v>100.76</v>
          </cell>
          <cell r="AC5226">
            <v>0</v>
          </cell>
          <cell r="AD5226">
            <v>0</v>
          </cell>
        </row>
        <row r="5227">
          <cell r="B5227" t="str">
            <v>MASON CO-REGULATEDRESIDENTIALSTAIR-RES</v>
          </cell>
          <cell r="J5227" t="str">
            <v>STAIR-RES</v>
          </cell>
          <cell r="K5227" t="str">
            <v>PER STAIR - RES</v>
          </cell>
          <cell r="S5227">
            <v>0</v>
          </cell>
          <cell r="T5227">
            <v>0</v>
          </cell>
          <cell r="U5227">
            <v>0</v>
          </cell>
          <cell r="V5227">
            <v>0</v>
          </cell>
          <cell r="W5227">
            <v>0</v>
          </cell>
          <cell r="X5227">
            <v>0</v>
          </cell>
          <cell r="Y5227">
            <v>0</v>
          </cell>
          <cell r="Z5227">
            <v>0</v>
          </cell>
          <cell r="AA5227">
            <v>7.2</v>
          </cell>
          <cell r="AB5227">
            <v>7.2</v>
          </cell>
          <cell r="AC5227">
            <v>0</v>
          </cell>
          <cell r="AD5227">
            <v>0</v>
          </cell>
        </row>
        <row r="5228">
          <cell r="B5228" t="str">
            <v>MASON CO-REGULATEDRESIDENTIALWLKNRE1</v>
          </cell>
          <cell r="J5228" t="str">
            <v>WLKNRE1</v>
          </cell>
          <cell r="K5228" t="str">
            <v>WALK IN 5'-25'-EOW</v>
          </cell>
          <cell r="S5228">
            <v>0</v>
          </cell>
          <cell r="T5228">
            <v>0</v>
          </cell>
          <cell r="U5228">
            <v>0</v>
          </cell>
          <cell r="V5228">
            <v>0</v>
          </cell>
          <cell r="W5228">
            <v>0</v>
          </cell>
          <cell r="X5228">
            <v>0</v>
          </cell>
          <cell r="Y5228">
            <v>0</v>
          </cell>
          <cell r="Z5228">
            <v>0</v>
          </cell>
          <cell r="AA5228">
            <v>61.76</v>
          </cell>
          <cell r="AB5228">
            <v>61.76</v>
          </cell>
          <cell r="AC5228">
            <v>0</v>
          </cell>
          <cell r="AD5228">
            <v>0</v>
          </cell>
        </row>
        <row r="5229">
          <cell r="B5229" t="str">
            <v>MASON CO-REGULATEDRESIDENTIALWLKNRM1</v>
          </cell>
          <cell r="J5229" t="str">
            <v>WLKNRM1</v>
          </cell>
          <cell r="K5229" t="str">
            <v>WALK IN 5'-25'-MTHLY</v>
          </cell>
          <cell r="S5229">
            <v>0</v>
          </cell>
          <cell r="T5229">
            <v>0</v>
          </cell>
          <cell r="U5229">
            <v>0</v>
          </cell>
          <cell r="V5229">
            <v>0</v>
          </cell>
          <cell r="W5229">
            <v>0</v>
          </cell>
          <cell r="X5229">
            <v>0</v>
          </cell>
          <cell r="Y5229">
            <v>0</v>
          </cell>
          <cell r="Z5229">
            <v>0</v>
          </cell>
          <cell r="AA5229">
            <v>4.13</v>
          </cell>
          <cell r="AB5229">
            <v>4.13</v>
          </cell>
          <cell r="AC5229">
            <v>0</v>
          </cell>
          <cell r="AD5229">
            <v>0</v>
          </cell>
        </row>
        <row r="5230">
          <cell r="B5230" t="str">
            <v>MASON CO-REGULATEDRESIDENTIALWLKNRW1</v>
          </cell>
          <cell r="J5230" t="str">
            <v>WLKNRW1</v>
          </cell>
          <cell r="K5230" t="str">
            <v>WALK IN 5'-25'</v>
          </cell>
          <cell r="S5230">
            <v>0</v>
          </cell>
          <cell r="T5230">
            <v>0</v>
          </cell>
          <cell r="U5230">
            <v>0</v>
          </cell>
          <cell r="V5230">
            <v>0</v>
          </cell>
          <cell r="W5230">
            <v>0</v>
          </cell>
          <cell r="X5230">
            <v>0</v>
          </cell>
          <cell r="Y5230">
            <v>0</v>
          </cell>
          <cell r="Z5230">
            <v>0</v>
          </cell>
          <cell r="AA5230">
            <v>123.285</v>
          </cell>
          <cell r="AB5230">
            <v>123.285</v>
          </cell>
          <cell r="AC5230">
            <v>0</v>
          </cell>
          <cell r="AD5230">
            <v>0</v>
          </cell>
        </row>
        <row r="5231">
          <cell r="B5231" t="str">
            <v>MASON CO-REGULATEDRESIDENTIALWLKNRW2</v>
          </cell>
          <cell r="J5231" t="str">
            <v>WLKNRW2</v>
          </cell>
          <cell r="K5231" t="str">
            <v>WALK IN OVER 25'</v>
          </cell>
          <cell r="S5231">
            <v>0</v>
          </cell>
          <cell r="T5231">
            <v>0</v>
          </cell>
          <cell r="U5231">
            <v>0</v>
          </cell>
          <cell r="V5231">
            <v>0</v>
          </cell>
          <cell r="W5231">
            <v>0</v>
          </cell>
          <cell r="X5231">
            <v>0</v>
          </cell>
          <cell r="Y5231">
            <v>0</v>
          </cell>
          <cell r="Z5231">
            <v>0</v>
          </cell>
          <cell r="AA5231">
            <v>23.8</v>
          </cell>
          <cell r="AB5231">
            <v>23.8</v>
          </cell>
          <cell r="AC5231">
            <v>0</v>
          </cell>
          <cell r="AD5231">
            <v>0</v>
          </cell>
        </row>
        <row r="5232">
          <cell r="B5232" t="str">
            <v>MASON CO-REGULATEDRESIDENTIAL35ROCC1</v>
          </cell>
          <cell r="J5232" t="str">
            <v>35ROCC1</v>
          </cell>
          <cell r="K5232" t="str">
            <v>1-35 GAL ON CALL PICKUP</v>
          </cell>
          <cell r="S5232">
            <v>0</v>
          </cell>
          <cell r="T5232">
            <v>0</v>
          </cell>
          <cell r="U5232">
            <v>0</v>
          </cell>
          <cell r="V5232">
            <v>0</v>
          </cell>
          <cell r="W5232">
            <v>0</v>
          </cell>
          <cell r="X5232">
            <v>0</v>
          </cell>
          <cell r="Y5232">
            <v>0</v>
          </cell>
          <cell r="Z5232">
            <v>0</v>
          </cell>
          <cell r="AA5232">
            <v>64</v>
          </cell>
          <cell r="AB5232">
            <v>0</v>
          </cell>
          <cell r="AC5232">
            <v>0</v>
          </cell>
          <cell r="AD5232">
            <v>0</v>
          </cell>
        </row>
        <row r="5233">
          <cell r="B5233" t="str">
            <v>MASON CO-REGULATEDRESIDENTIAL35RW1</v>
          </cell>
          <cell r="J5233" t="str">
            <v>35RW1</v>
          </cell>
          <cell r="K5233" t="str">
            <v>1-35 GAL CART WEEKLY SVC</v>
          </cell>
          <cell r="S5233">
            <v>0</v>
          </cell>
          <cell r="T5233">
            <v>0</v>
          </cell>
          <cell r="U5233">
            <v>0</v>
          </cell>
          <cell r="V5233">
            <v>0</v>
          </cell>
          <cell r="W5233">
            <v>0</v>
          </cell>
          <cell r="X5233">
            <v>0</v>
          </cell>
          <cell r="Y5233">
            <v>0</v>
          </cell>
          <cell r="Z5233">
            <v>0</v>
          </cell>
          <cell r="AA5233">
            <v>-36.18</v>
          </cell>
          <cell r="AB5233">
            <v>0</v>
          </cell>
          <cell r="AC5233">
            <v>0</v>
          </cell>
          <cell r="AD5233">
            <v>0</v>
          </cell>
        </row>
        <row r="5234">
          <cell r="B5234" t="str">
            <v>MASON CO-REGULATEDRESIDENTIAL48ROCC1</v>
          </cell>
          <cell r="J5234" t="str">
            <v>48ROCC1</v>
          </cell>
          <cell r="K5234" t="str">
            <v>1-48 GAL ON CALL PICKUP</v>
          </cell>
          <cell r="S5234">
            <v>0</v>
          </cell>
          <cell r="T5234">
            <v>0</v>
          </cell>
          <cell r="U5234">
            <v>0</v>
          </cell>
          <cell r="V5234">
            <v>0</v>
          </cell>
          <cell r="W5234">
            <v>0</v>
          </cell>
          <cell r="X5234">
            <v>0</v>
          </cell>
          <cell r="Y5234">
            <v>0</v>
          </cell>
          <cell r="Z5234">
            <v>0</v>
          </cell>
          <cell r="AA5234">
            <v>32.08</v>
          </cell>
          <cell r="AB5234">
            <v>0</v>
          </cell>
          <cell r="AC5234">
            <v>0</v>
          </cell>
          <cell r="AD5234">
            <v>0</v>
          </cell>
        </row>
        <row r="5235">
          <cell r="B5235" t="str">
            <v>MASON CO-REGULATEDRESIDENTIAL64ROCC1</v>
          </cell>
          <cell r="J5235" t="str">
            <v>64ROCC1</v>
          </cell>
          <cell r="K5235" t="str">
            <v>1-64 GAL ON CALL PICKUP</v>
          </cell>
          <cell r="S5235">
            <v>0</v>
          </cell>
          <cell r="T5235">
            <v>0</v>
          </cell>
          <cell r="U5235">
            <v>0</v>
          </cell>
          <cell r="V5235">
            <v>0</v>
          </cell>
          <cell r="W5235">
            <v>0</v>
          </cell>
          <cell r="X5235">
            <v>0</v>
          </cell>
          <cell r="Y5235">
            <v>0</v>
          </cell>
          <cell r="Z5235">
            <v>0</v>
          </cell>
          <cell r="AA5235">
            <v>18.940000000000001</v>
          </cell>
          <cell r="AB5235">
            <v>0</v>
          </cell>
          <cell r="AC5235">
            <v>0</v>
          </cell>
          <cell r="AD5235">
            <v>0</v>
          </cell>
        </row>
        <row r="5236">
          <cell r="B5236" t="str">
            <v>MASON CO-REGULATEDRESIDENTIAL64RW1</v>
          </cell>
          <cell r="J5236" t="str">
            <v>64RW1</v>
          </cell>
          <cell r="K5236" t="str">
            <v>1-64 GAL CART WEEKLY SVC</v>
          </cell>
          <cell r="S5236">
            <v>0</v>
          </cell>
          <cell r="T5236">
            <v>0</v>
          </cell>
          <cell r="U5236">
            <v>0</v>
          </cell>
          <cell r="V5236">
            <v>0</v>
          </cell>
          <cell r="W5236">
            <v>0</v>
          </cell>
          <cell r="X5236">
            <v>0</v>
          </cell>
          <cell r="Y5236">
            <v>0</v>
          </cell>
          <cell r="Z5236">
            <v>0</v>
          </cell>
          <cell r="AA5236">
            <v>-19.5</v>
          </cell>
          <cell r="AB5236">
            <v>0</v>
          </cell>
          <cell r="AC5236">
            <v>0</v>
          </cell>
          <cell r="AD5236">
            <v>0</v>
          </cell>
        </row>
        <row r="5237">
          <cell r="B5237" t="str">
            <v>MASON CO-REGULATEDRESIDENTIAL96ROCC1</v>
          </cell>
          <cell r="J5237" t="str">
            <v>96ROCC1</v>
          </cell>
          <cell r="K5237" t="str">
            <v>1-96 GAL ON CALL PICKUP</v>
          </cell>
          <cell r="S5237">
            <v>0</v>
          </cell>
          <cell r="T5237">
            <v>0</v>
          </cell>
          <cell r="U5237">
            <v>0</v>
          </cell>
          <cell r="V5237">
            <v>0</v>
          </cell>
          <cell r="W5237">
            <v>0</v>
          </cell>
          <cell r="X5237">
            <v>0</v>
          </cell>
          <cell r="Y5237">
            <v>0</v>
          </cell>
          <cell r="Z5237">
            <v>0</v>
          </cell>
          <cell r="AA5237">
            <v>175.05</v>
          </cell>
          <cell r="AB5237">
            <v>0</v>
          </cell>
          <cell r="AC5237">
            <v>0</v>
          </cell>
          <cell r="AD5237">
            <v>0</v>
          </cell>
        </row>
        <row r="5238">
          <cell r="B5238" t="str">
            <v>MASON CO-REGULATEDRESIDENTIALEXPUR</v>
          </cell>
          <cell r="J5238" t="str">
            <v>EXPUR</v>
          </cell>
          <cell r="K5238" t="str">
            <v>EXTRA PICKUP</v>
          </cell>
          <cell r="S5238">
            <v>0</v>
          </cell>
          <cell r="T5238">
            <v>0</v>
          </cell>
          <cell r="U5238">
            <v>0</v>
          </cell>
          <cell r="V5238">
            <v>0</v>
          </cell>
          <cell r="W5238">
            <v>0</v>
          </cell>
          <cell r="X5238">
            <v>0</v>
          </cell>
          <cell r="Y5238">
            <v>0</v>
          </cell>
          <cell r="Z5238">
            <v>0</v>
          </cell>
          <cell r="AA5238">
            <v>316.66000000000003</v>
          </cell>
          <cell r="AB5238">
            <v>0</v>
          </cell>
          <cell r="AC5238">
            <v>0</v>
          </cell>
          <cell r="AD5238">
            <v>0</v>
          </cell>
        </row>
        <row r="5239">
          <cell r="B5239" t="str">
            <v>MASON CO-REGULATEDRESIDENTIALEXTRAR</v>
          </cell>
          <cell r="J5239" t="str">
            <v>EXTRAR</v>
          </cell>
          <cell r="K5239" t="str">
            <v>EXTRA CAN/BAGS</v>
          </cell>
          <cell r="S5239">
            <v>0</v>
          </cell>
          <cell r="T5239">
            <v>0</v>
          </cell>
          <cell r="U5239">
            <v>0</v>
          </cell>
          <cell r="V5239">
            <v>0</v>
          </cell>
          <cell r="W5239">
            <v>0</v>
          </cell>
          <cell r="X5239">
            <v>0</v>
          </cell>
          <cell r="Y5239">
            <v>0</v>
          </cell>
          <cell r="Z5239">
            <v>0</v>
          </cell>
          <cell r="AA5239">
            <v>2435.16</v>
          </cell>
          <cell r="AB5239">
            <v>0</v>
          </cell>
          <cell r="AC5239">
            <v>0</v>
          </cell>
          <cell r="AD5239">
            <v>0</v>
          </cell>
        </row>
        <row r="5240">
          <cell r="B5240" t="str">
            <v>MASON CO-REGULATEDRESIDENTIALOFOWR</v>
          </cell>
          <cell r="J5240" t="str">
            <v>OFOWR</v>
          </cell>
          <cell r="K5240" t="str">
            <v>OVERFILL/OVERWEIGHT CHG</v>
          </cell>
          <cell r="S5240">
            <v>0</v>
          </cell>
          <cell r="T5240">
            <v>0</v>
          </cell>
          <cell r="U5240">
            <v>0</v>
          </cell>
          <cell r="V5240">
            <v>0</v>
          </cell>
          <cell r="W5240">
            <v>0</v>
          </cell>
          <cell r="X5240">
            <v>0</v>
          </cell>
          <cell r="Y5240">
            <v>0</v>
          </cell>
          <cell r="Z5240">
            <v>0</v>
          </cell>
          <cell r="AA5240">
            <v>994.58</v>
          </cell>
          <cell r="AB5240">
            <v>0</v>
          </cell>
          <cell r="AC5240">
            <v>0</v>
          </cell>
          <cell r="AD5240">
            <v>0</v>
          </cell>
        </row>
        <row r="5241">
          <cell r="B5241" t="str">
            <v>MASON CO-REGULATEDRESIDENTIALRECYCLECR</v>
          </cell>
          <cell r="J5241" t="str">
            <v>RECYCLECR</v>
          </cell>
          <cell r="K5241" t="str">
            <v>VALUE OF RECYCLABLES</v>
          </cell>
          <cell r="S5241">
            <v>0</v>
          </cell>
          <cell r="T5241">
            <v>0</v>
          </cell>
          <cell r="U5241">
            <v>0</v>
          </cell>
          <cell r="V5241">
            <v>0</v>
          </cell>
          <cell r="W5241">
            <v>0</v>
          </cell>
          <cell r="X5241">
            <v>0</v>
          </cell>
          <cell r="Y5241">
            <v>0</v>
          </cell>
          <cell r="Z5241">
            <v>0</v>
          </cell>
          <cell r="AA5241">
            <v>3.86</v>
          </cell>
          <cell r="AB5241">
            <v>0</v>
          </cell>
          <cell r="AC5241">
            <v>0</v>
          </cell>
          <cell r="AD5241">
            <v>0</v>
          </cell>
        </row>
        <row r="5242">
          <cell r="B5242" t="str">
            <v>MASON CO-REGULATEDRESIDENTIALRECYR</v>
          </cell>
          <cell r="J5242" t="str">
            <v>RECYR</v>
          </cell>
          <cell r="K5242" t="str">
            <v>RESIDENTIAL RECYCLE</v>
          </cell>
          <cell r="S5242">
            <v>0</v>
          </cell>
          <cell r="T5242">
            <v>0</v>
          </cell>
          <cell r="U5242">
            <v>0</v>
          </cell>
          <cell r="V5242">
            <v>0</v>
          </cell>
          <cell r="W5242">
            <v>0</v>
          </cell>
          <cell r="X5242">
            <v>0</v>
          </cell>
          <cell r="Y5242">
            <v>0</v>
          </cell>
          <cell r="Z5242">
            <v>0</v>
          </cell>
          <cell r="AA5242">
            <v>-18.32</v>
          </cell>
          <cell r="AB5242">
            <v>0</v>
          </cell>
          <cell r="AC5242">
            <v>0</v>
          </cell>
          <cell r="AD5242">
            <v>0</v>
          </cell>
        </row>
        <row r="5243">
          <cell r="B5243" t="str">
            <v>MASON CO-REGULATEDRESIDENTIALREDELIVER</v>
          </cell>
          <cell r="J5243" t="str">
            <v>REDELIVER</v>
          </cell>
          <cell r="K5243" t="str">
            <v>DELIVERY CHARGE</v>
          </cell>
          <cell r="S5243">
            <v>0</v>
          </cell>
          <cell r="T5243">
            <v>0</v>
          </cell>
          <cell r="U5243">
            <v>0</v>
          </cell>
          <cell r="V5243">
            <v>0</v>
          </cell>
          <cell r="W5243">
            <v>0</v>
          </cell>
          <cell r="X5243">
            <v>0</v>
          </cell>
          <cell r="Y5243">
            <v>0</v>
          </cell>
          <cell r="Z5243">
            <v>0</v>
          </cell>
          <cell r="AA5243">
            <v>124.58</v>
          </cell>
          <cell r="AB5243">
            <v>0</v>
          </cell>
          <cell r="AC5243">
            <v>0</v>
          </cell>
          <cell r="AD5243">
            <v>0</v>
          </cell>
        </row>
        <row r="5244">
          <cell r="B5244" t="str">
            <v>MASON CO-REGULATEDRESIDENTIALWLKNRM1</v>
          </cell>
          <cell r="J5244" t="str">
            <v>WLKNRM1</v>
          </cell>
          <cell r="K5244" t="str">
            <v>WALK IN 5'-25'-MTHLY</v>
          </cell>
          <cell r="S5244">
            <v>0</v>
          </cell>
          <cell r="T5244">
            <v>0</v>
          </cell>
          <cell r="U5244">
            <v>0</v>
          </cell>
          <cell r="V5244">
            <v>0</v>
          </cell>
          <cell r="W5244">
            <v>0</v>
          </cell>
          <cell r="X5244">
            <v>0</v>
          </cell>
          <cell r="Y5244">
            <v>0</v>
          </cell>
          <cell r="Z5244">
            <v>0</v>
          </cell>
          <cell r="AA5244">
            <v>0.59</v>
          </cell>
          <cell r="AB5244">
            <v>0</v>
          </cell>
          <cell r="AC5244">
            <v>0</v>
          </cell>
          <cell r="AD5244">
            <v>0</v>
          </cell>
        </row>
        <row r="5245">
          <cell r="B5245" t="str">
            <v>MASON CO-REGULATEDRESIDENTIAL35ROCC1</v>
          </cell>
          <cell r="J5245" t="str">
            <v>35ROCC1</v>
          </cell>
          <cell r="K5245" t="str">
            <v>1-35 GAL ON CALL PICKUP</v>
          </cell>
          <cell r="S5245">
            <v>0</v>
          </cell>
          <cell r="T5245">
            <v>0</v>
          </cell>
          <cell r="U5245">
            <v>0</v>
          </cell>
          <cell r="V5245">
            <v>0</v>
          </cell>
          <cell r="W5245">
            <v>0</v>
          </cell>
          <cell r="X5245">
            <v>0</v>
          </cell>
          <cell r="Y5245">
            <v>0</v>
          </cell>
          <cell r="Z5245">
            <v>0</v>
          </cell>
          <cell r="AA5245">
            <v>44.8</v>
          </cell>
          <cell r="AB5245">
            <v>0</v>
          </cell>
          <cell r="AC5245">
            <v>0</v>
          </cell>
          <cell r="AD5245">
            <v>0</v>
          </cell>
        </row>
        <row r="5246">
          <cell r="B5246" t="str">
            <v>MASON CO-REGULATEDRESIDENTIAL35RW1</v>
          </cell>
          <cell r="J5246" t="str">
            <v>35RW1</v>
          </cell>
          <cell r="K5246" t="str">
            <v>1-35 GAL CART WEEKLY SVC</v>
          </cell>
          <cell r="S5246">
            <v>0</v>
          </cell>
          <cell r="T5246">
            <v>0</v>
          </cell>
          <cell r="U5246">
            <v>0</v>
          </cell>
          <cell r="V5246">
            <v>0</v>
          </cell>
          <cell r="W5246">
            <v>0</v>
          </cell>
          <cell r="X5246">
            <v>0</v>
          </cell>
          <cell r="Y5246">
            <v>0</v>
          </cell>
          <cell r="Z5246">
            <v>0</v>
          </cell>
          <cell r="AA5246">
            <v>32.299999999999997</v>
          </cell>
          <cell r="AB5246">
            <v>0</v>
          </cell>
          <cell r="AC5246">
            <v>0</v>
          </cell>
          <cell r="AD5246">
            <v>0</v>
          </cell>
        </row>
        <row r="5247">
          <cell r="B5247" t="str">
            <v>MASON CO-REGULATEDRESIDENTIAL48ROCC1</v>
          </cell>
          <cell r="J5247" t="str">
            <v>48ROCC1</v>
          </cell>
          <cell r="K5247" t="str">
            <v>1-48 GAL ON CALL PICKUP</v>
          </cell>
          <cell r="S5247">
            <v>0</v>
          </cell>
          <cell r="T5247">
            <v>0</v>
          </cell>
          <cell r="U5247">
            <v>0</v>
          </cell>
          <cell r="V5247">
            <v>0</v>
          </cell>
          <cell r="W5247">
            <v>0</v>
          </cell>
          <cell r="X5247">
            <v>0</v>
          </cell>
          <cell r="Y5247">
            <v>0</v>
          </cell>
          <cell r="Z5247">
            <v>0</v>
          </cell>
          <cell r="AA5247">
            <v>8.02</v>
          </cell>
          <cell r="AB5247">
            <v>0</v>
          </cell>
          <cell r="AC5247">
            <v>0</v>
          </cell>
          <cell r="AD5247">
            <v>0</v>
          </cell>
        </row>
        <row r="5248">
          <cell r="B5248" t="str">
            <v>MASON CO-REGULATEDRESIDENTIAL48RW1</v>
          </cell>
          <cell r="J5248" t="str">
            <v>48RW1</v>
          </cell>
          <cell r="K5248" t="str">
            <v>1-48 GAL WEEKLY</v>
          </cell>
          <cell r="S5248">
            <v>0</v>
          </cell>
          <cell r="T5248">
            <v>0</v>
          </cell>
          <cell r="U5248">
            <v>0</v>
          </cell>
          <cell r="V5248">
            <v>0</v>
          </cell>
          <cell r="W5248">
            <v>0</v>
          </cell>
          <cell r="X5248">
            <v>0</v>
          </cell>
          <cell r="Y5248">
            <v>0</v>
          </cell>
          <cell r="Z5248">
            <v>0</v>
          </cell>
          <cell r="AA5248">
            <v>25.52</v>
          </cell>
          <cell r="AB5248">
            <v>0</v>
          </cell>
          <cell r="AC5248">
            <v>0</v>
          </cell>
          <cell r="AD5248">
            <v>0</v>
          </cell>
        </row>
        <row r="5249">
          <cell r="B5249" t="str">
            <v>MASON CO-REGULATEDRESIDENTIAL64RE1</v>
          </cell>
          <cell r="J5249" t="str">
            <v>64RE1</v>
          </cell>
          <cell r="K5249" t="str">
            <v>1-64 GAL EOW</v>
          </cell>
          <cell r="S5249">
            <v>0</v>
          </cell>
          <cell r="T5249">
            <v>0</v>
          </cell>
          <cell r="U5249">
            <v>0</v>
          </cell>
          <cell r="V5249">
            <v>0</v>
          </cell>
          <cell r="W5249">
            <v>0</v>
          </cell>
          <cell r="X5249">
            <v>0</v>
          </cell>
          <cell r="Y5249">
            <v>0</v>
          </cell>
          <cell r="Z5249">
            <v>0</v>
          </cell>
          <cell r="AA5249">
            <v>16.989999999999998</v>
          </cell>
          <cell r="AB5249">
            <v>0</v>
          </cell>
          <cell r="AC5249">
            <v>0</v>
          </cell>
          <cell r="AD5249">
            <v>0</v>
          </cell>
        </row>
        <row r="5250">
          <cell r="B5250" t="str">
            <v>MASON CO-REGULATEDRESIDENTIAL96ROCC1</v>
          </cell>
          <cell r="J5250" t="str">
            <v>96ROCC1</v>
          </cell>
          <cell r="K5250" t="str">
            <v>1-96 GAL ON CALL PICKUP</v>
          </cell>
          <cell r="S5250">
            <v>0</v>
          </cell>
          <cell r="T5250">
            <v>0</v>
          </cell>
          <cell r="U5250">
            <v>0</v>
          </cell>
          <cell r="V5250">
            <v>0</v>
          </cell>
          <cell r="W5250">
            <v>0</v>
          </cell>
          <cell r="X5250">
            <v>0</v>
          </cell>
          <cell r="Y5250">
            <v>0</v>
          </cell>
          <cell r="Z5250">
            <v>0</v>
          </cell>
          <cell r="AA5250">
            <v>23.34</v>
          </cell>
          <cell r="AB5250">
            <v>0</v>
          </cell>
          <cell r="AC5250">
            <v>0</v>
          </cell>
          <cell r="AD5250">
            <v>0</v>
          </cell>
        </row>
        <row r="5251">
          <cell r="B5251" t="str">
            <v>MASON CO-REGULATEDRESIDENTIAL96RW1</v>
          </cell>
          <cell r="J5251" t="str">
            <v>96RW1</v>
          </cell>
          <cell r="K5251" t="str">
            <v>1-96 GAL CART WEEKLY SVC</v>
          </cell>
          <cell r="S5251">
            <v>0</v>
          </cell>
          <cell r="T5251">
            <v>0</v>
          </cell>
          <cell r="U5251">
            <v>0</v>
          </cell>
          <cell r="V5251">
            <v>0</v>
          </cell>
          <cell r="W5251">
            <v>0</v>
          </cell>
          <cell r="X5251">
            <v>0</v>
          </cell>
          <cell r="Y5251">
            <v>0</v>
          </cell>
          <cell r="Z5251">
            <v>0</v>
          </cell>
          <cell r="AA5251">
            <v>126.6</v>
          </cell>
          <cell r="AB5251">
            <v>0</v>
          </cell>
          <cell r="AC5251">
            <v>0</v>
          </cell>
          <cell r="AD5251">
            <v>0</v>
          </cell>
        </row>
        <row r="5252">
          <cell r="B5252" t="str">
            <v>MASON CO-REGULATEDRESIDENTIALDRVNRE1RECYMA</v>
          </cell>
          <cell r="J5252" t="str">
            <v>DRVNRE1RECYMA</v>
          </cell>
          <cell r="K5252" t="str">
            <v>DRIVE IN UP TO 250 EOW-RE</v>
          </cell>
          <cell r="S5252">
            <v>0</v>
          </cell>
          <cell r="T5252">
            <v>0</v>
          </cell>
          <cell r="U5252">
            <v>0</v>
          </cell>
          <cell r="V5252">
            <v>0</v>
          </cell>
          <cell r="W5252">
            <v>0</v>
          </cell>
          <cell r="X5252">
            <v>0</v>
          </cell>
          <cell r="Y5252">
            <v>0</v>
          </cell>
          <cell r="Z5252">
            <v>0</v>
          </cell>
          <cell r="AA5252">
            <v>63.12</v>
          </cell>
          <cell r="AB5252">
            <v>0</v>
          </cell>
          <cell r="AC5252">
            <v>0</v>
          </cell>
          <cell r="AD5252">
            <v>0</v>
          </cell>
        </row>
        <row r="5253">
          <cell r="B5253" t="str">
            <v>MASON CO-REGULATEDRESIDENTIALDRVNRE2RECYMA</v>
          </cell>
          <cell r="J5253" t="str">
            <v>DRVNRE2RECYMA</v>
          </cell>
          <cell r="K5253" t="str">
            <v>DRIVE IN OVER 250 EOW-REC</v>
          </cell>
          <cell r="S5253">
            <v>0</v>
          </cell>
          <cell r="T5253">
            <v>0</v>
          </cell>
          <cell r="U5253">
            <v>0</v>
          </cell>
          <cell r="V5253">
            <v>0</v>
          </cell>
          <cell r="W5253">
            <v>0</v>
          </cell>
          <cell r="X5253">
            <v>0</v>
          </cell>
          <cell r="Y5253">
            <v>0</v>
          </cell>
          <cell r="Z5253">
            <v>0</v>
          </cell>
          <cell r="AA5253">
            <v>9.9</v>
          </cell>
          <cell r="AB5253">
            <v>0</v>
          </cell>
          <cell r="AC5253">
            <v>0</v>
          </cell>
          <cell r="AD5253">
            <v>0</v>
          </cell>
        </row>
        <row r="5254">
          <cell r="B5254" t="str">
            <v>MASON CO-REGULATEDRESIDENTIALDRVNRM1RECYMA</v>
          </cell>
          <cell r="J5254" t="str">
            <v>DRVNRM1RECYMA</v>
          </cell>
          <cell r="K5254" t="str">
            <v>DRIVE IN UP TO 125 MONTHL</v>
          </cell>
          <cell r="S5254">
            <v>0</v>
          </cell>
          <cell r="T5254">
            <v>0</v>
          </cell>
          <cell r="U5254">
            <v>0</v>
          </cell>
          <cell r="V5254">
            <v>0</v>
          </cell>
          <cell r="W5254">
            <v>0</v>
          </cell>
          <cell r="X5254">
            <v>0</v>
          </cell>
          <cell r="Y5254">
            <v>0</v>
          </cell>
          <cell r="Z5254">
            <v>0</v>
          </cell>
          <cell r="AA5254">
            <v>2.2000000000000002</v>
          </cell>
          <cell r="AB5254">
            <v>0</v>
          </cell>
          <cell r="AC5254">
            <v>0</v>
          </cell>
          <cell r="AD5254">
            <v>0</v>
          </cell>
        </row>
        <row r="5255">
          <cell r="B5255" t="str">
            <v>MASON CO-REGULATEDRESIDENTIALRECYCLECR</v>
          </cell>
          <cell r="J5255" t="str">
            <v>RECYCLECR</v>
          </cell>
          <cell r="K5255" t="str">
            <v>VALUE OF RECYCLABLES</v>
          </cell>
          <cell r="S5255">
            <v>0</v>
          </cell>
          <cell r="T5255">
            <v>0</v>
          </cell>
          <cell r="U5255">
            <v>0</v>
          </cell>
          <cell r="V5255">
            <v>0</v>
          </cell>
          <cell r="W5255">
            <v>0</v>
          </cell>
          <cell r="X5255">
            <v>0</v>
          </cell>
          <cell r="Y5255">
            <v>0</v>
          </cell>
          <cell r="Z5255">
            <v>0</v>
          </cell>
          <cell r="AA5255">
            <v>-21.23</v>
          </cell>
          <cell r="AB5255">
            <v>0</v>
          </cell>
          <cell r="AC5255">
            <v>0</v>
          </cell>
          <cell r="AD5255">
            <v>0</v>
          </cell>
        </row>
        <row r="5256">
          <cell r="B5256" t="str">
            <v>MASON CO-REGULATEDRESIDENTIALRECYR</v>
          </cell>
          <cell r="J5256" t="str">
            <v>RECYR</v>
          </cell>
          <cell r="K5256" t="str">
            <v>RESIDENTIAL RECYCLE</v>
          </cell>
          <cell r="S5256">
            <v>0</v>
          </cell>
          <cell r="T5256">
            <v>0</v>
          </cell>
          <cell r="U5256">
            <v>0</v>
          </cell>
          <cell r="V5256">
            <v>0</v>
          </cell>
          <cell r="W5256">
            <v>0</v>
          </cell>
          <cell r="X5256">
            <v>0</v>
          </cell>
          <cell r="Y5256">
            <v>0</v>
          </cell>
          <cell r="Z5256">
            <v>0</v>
          </cell>
          <cell r="AA5256">
            <v>100.76</v>
          </cell>
          <cell r="AB5256">
            <v>0</v>
          </cell>
          <cell r="AC5256">
            <v>0</v>
          </cell>
          <cell r="AD5256">
            <v>0</v>
          </cell>
        </row>
        <row r="5257">
          <cell r="B5257" t="str">
            <v>MASON CO-REGULATEDRESIDENTIAL35ROCC1</v>
          </cell>
          <cell r="J5257" t="str">
            <v>35ROCC1</v>
          </cell>
          <cell r="K5257" t="str">
            <v>1-35 GAL ON CALL PICKUP</v>
          </cell>
          <cell r="S5257">
            <v>0</v>
          </cell>
          <cell r="T5257">
            <v>0</v>
          </cell>
          <cell r="U5257">
            <v>0</v>
          </cell>
          <cell r="V5257">
            <v>0</v>
          </cell>
          <cell r="W5257">
            <v>0</v>
          </cell>
          <cell r="X5257">
            <v>0</v>
          </cell>
          <cell r="Y5257">
            <v>0</v>
          </cell>
          <cell r="Z5257">
            <v>0</v>
          </cell>
          <cell r="AA5257">
            <v>2169.6</v>
          </cell>
          <cell r="AB5257">
            <v>0</v>
          </cell>
          <cell r="AC5257">
            <v>0</v>
          </cell>
          <cell r="AD5257">
            <v>0</v>
          </cell>
        </row>
        <row r="5258">
          <cell r="B5258" t="str">
            <v>MASON CO-REGULATEDRESIDENTIAL48ROCC1</v>
          </cell>
          <cell r="J5258" t="str">
            <v>48ROCC1</v>
          </cell>
          <cell r="K5258" t="str">
            <v>1-48 GAL ON CALL PICKUP</v>
          </cell>
          <cell r="S5258">
            <v>0</v>
          </cell>
          <cell r="T5258">
            <v>0</v>
          </cell>
          <cell r="U5258">
            <v>0</v>
          </cell>
          <cell r="V5258">
            <v>0</v>
          </cell>
          <cell r="W5258">
            <v>0</v>
          </cell>
          <cell r="X5258">
            <v>0</v>
          </cell>
          <cell r="Y5258">
            <v>0</v>
          </cell>
          <cell r="Z5258">
            <v>0</v>
          </cell>
          <cell r="AA5258">
            <v>200.5</v>
          </cell>
          <cell r="AB5258">
            <v>0</v>
          </cell>
          <cell r="AC5258">
            <v>0</v>
          </cell>
          <cell r="AD5258">
            <v>0</v>
          </cell>
        </row>
        <row r="5259">
          <cell r="B5259" t="str">
            <v>MASON CO-REGULATEDRESIDENTIAL64ROCC1</v>
          </cell>
          <cell r="J5259" t="str">
            <v>64ROCC1</v>
          </cell>
          <cell r="K5259" t="str">
            <v>1-64 GAL ON CALL PICKUP</v>
          </cell>
          <cell r="S5259">
            <v>0</v>
          </cell>
          <cell r="T5259">
            <v>0</v>
          </cell>
          <cell r="U5259">
            <v>0</v>
          </cell>
          <cell r="V5259">
            <v>0</v>
          </cell>
          <cell r="W5259">
            <v>0</v>
          </cell>
          <cell r="X5259">
            <v>0</v>
          </cell>
          <cell r="Y5259">
            <v>0</v>
          </cell>
          <cell r="Z5259">
            <v>0</v>
          </cell>
          <cell r="AA5259">
            <v>255.69</v>
          </cell>
          <cell r="AB5259">
            <v>0</v>
          </cell>
          <cell r="AC5259">
            <v>0</v>
          </cell>
          <cell r="AD5259">
            <v>0</v>
          </cell>
        </row>
        <row r="5260">
          <cell r="B5260" t="str">
            <v>MASON CO-REGULATEDRESIDENTIAL96ROCC1</v>
          </cell>
          <cell r="J5260" t="str">
            <v>96ROCC1</v>
          </cell>
          <cell r="K5260" t="str">
            <v>1-96 GAL ON CALL PICKUP</v>
          </cell>
          <cell r="S5260">
            <v>0</v>
          </cell>
          <cell r="T5260">
            <v>0</v>
          </cell>
          <cell r="U5260">
            <v>0</v>
          </cell>
          <cell r="V5260">
            <v>0</v>
          </cell>
          <cell r="W5260">
            <v>0</v>
          </cell>
          <cell r="X5260">
            <v>0</v>
          </cell>
          <cell r="Y5260">
            <v>0</v>
          </cell>
          <cell r="Z5260">
            <v>0</v>
          </cell>
          <cell r="AA5260">
            <v>560.16</v>
          </cell>
          <cell r="AB5260">
            <v>0</v>
          </cell>
          <cell r="AC5260">
            <v>0</v>
          </cell>
          <cell r="AD5260">
            <v>0</v>
          </cell>
        </row>
        <row r="5261">
          <cell r="B5261" t="str">
            <v>MASON CO-REGULATEDRESIDENTIALDRVNRM1</v>
          </cell>
          <cell r="J5261" t="str">
            <v>DRVNRM1</v>
          </cell>
          <cell r="K5261" t="str">
            <v>DRIVE IN UP TO 250'-MTHLY</v>
          </cell>
          <cell r="S5261">
            <v>0</v>
          </cell>
          <cell r="T5261">
            <v>0</v>
          </cell>
          <cell r="U5261">
            <v>0</v>
          </cell>
          <cell r="V5261">
            <v>0</v>
          </cell>
          <cell r="W5261">
            <v>0</v>
          </cell>
          <cell r="X5261">
            <v>0</v>
          </cell>
          <cell r="Y5261">
            <v>0</v>
          </cell>
          <cell r="Z5261">
            <v>0</v>
          </cell>
          <cell r="AA5261">
            <v>2.2200000000000002</v>
          </cell>
          <cell r="AB5261">
            <v>0</v>
          </cell>
          <cell r="AC5261">
            <v>0</v>
          </cell>
          <cell r="AD5261">
            <v>0</v>
          </cell>
        </row>
        <row r="5262">
          <cell r="B5262" t="str">
            <v>MASON CO-REGULATEDRESIDENTIALEXPUR</v>
          </cell>
          <cell r="J5262" t="str">
            <v>EXPUR</v>
          </cell>
          <cell r="K5262" t="str">
            <v>EXTRA PICKUP</v>
          </cell>
          <cell r="S5262">
            <v>0</v>
          </cell>
          <cell r="T5262">
            <v>0</v>
          </cell>
          <cell r="U5262">
            <v>0</v>
          </cell>
          <cell r="V5262">
            <v>0</v>
          </cell>
          <cell r="W5262">
            <v>0</v>
          </cell>
          <cell r="X5262">
            <v>0</v>
          </cell>
          <cell r="Y5262">
            <v>0</v>
          </cell>
          <cell r="Z5262">
            <v>0</v>
          </cell>
          <cell r="AA5262">
            <v>4.46</v>
          </cell>
          <cell r="AB5262">
            <v>0</v>
          </cell>
          <cell r="AC5262">
            <v>0</v>
          </cell>
          <cell r="AD5262">
            <v>0</v>
          </cell>
        </row>
        <row r="5263">
          <cell r="B5263" t="str">
            <v>MASON CO-REGULATEDRESIDENTIALEXTRAR</v>
          </cell>
          <cell r="J5263" t="str">
            <v>EXTRAR</v>
          </cell>
          <cell r="K5263" t="str">
            <v>EXTRA CAN/BAGS</v>
          </cell>
          <cell r="S5263">
            <v>0</v>
          </cell>
          <cell r="T5263">
            <v>0</v>
          </cell>
          <cell r="U5263">
            <v>0</v>
          </cell>
          <cell r="V5263">
            <v>0</v>
          </cell>
          <cell r="W5263">
            <v>0</v>
          </cell>
          <cell r="X5263">
            <v>0</v>
          </cell>
          <cell r="Y5263">
            <v>0</v>
          </cell>
          <cell r="Z5263">
            <v>0</v>
          </cell>
          <cell r="AA5263">
            <v>156.1</v>
          </cell>
          <cell r="AB5263">
            <v>0</v>
          </cell>
          <cell r="AC5263">
            <v>0</v>
          </cell>
          <cell r="AD5263">
            <v>0</v>
          </cell>
        </row>
        <row r="5264">
          <cell r="B5264" t="str">
            <v>MASON CO-REGULATEDRESIDENTIALOFOWR</v>
          </cell>
          <cell r="J5264" t="str">
            <v>OFOWR</v>
          </cell>
          <cell r="K5264" t="str">
            <v>OVERFILL/OVERWEIGHT CHG</v>
          </cell>
          <cell r="S5264">
            <v>0</v>
          </cell>
          <cell r="T5264">
            <v>0</v>
          </cell>
          <cell r="U5264">
            <v>0</v>
          </cell>
          <cell r="V5264">
            <v>0</v>
          </cell>
          <cell r="W5264">
            <v>0</v>
          </cell>
          <cell r="X5264">
            <v>0</v>
          </cell>
          <cell r="Y5264">
            <v>0</v>
          </cell>
          <cell r="Z5264">
            <v>0</v>
          </cell>
          <cell r="AA5264">
            <v>4.46</v>
          </cell>
          <cell r="AB5264">
            <v>0</v>
          </cell>
          <cell r="AC5264">
            <v>0</v>
          </cell>
          <cell r="AD5264">
            <v>0</v>
          </cell>
        </row>
        <row r="5265">
          <cell r="B5265" t="str">
            <v>MASON CO-REGULATEDRESIDENTIALRESTART</v>
          </cell>
          <cell r="J5265" t="str">
            <v>RESTART</v>
          </cell>
          <cell r="K5265" t="str">
            <v>SERVICE RESTART FEE</v>
          </cell>
          <cell r="S5265">
            <v>0</v>
          </cell>
          <cell r="T5265">
            <v>0</v>
          </cell>
          <cell r="U5265">
            <v>0</v>
          </cell>
          <cell r="V5265">
            <v>0</v>
          </cell>
          <cell r="W5265">
            <v>0</v>
          </cell>
          <cell r="X5265">
            <v>0</v>
          </cell>
          <cell r="Y5265">
            <v>0</v>
          </cell>
          <cell r="Z5265">
            <v>0</v>
          </cell>
          <cell r="AA5265">
            <v>22.18</v>
          </cell>
          <cell r="AB5265">
            <v>0</v>
          </cell>
          <cell r="AC5265">
            <v>0</v>
          </cell>
          <cell r="AD5265">
            <v>0</v>
          </cell>
        </row>
        <row r="5266">
          <cell r="B5266" t="str">
            <v>MASON CO-REGULATEDRESIDENTIALWLKNRM1</v>
          </cell>
          <cell r="J5266" t="str">
            <v>WLKNRM1</v>
          </cell>
          <cell r="K5266" t="str">
            <v>WALK IN 5'-25'-MTHLY</v>
          </cell>
          <cell r="S5266">
            <v>0</v>
          </cell>
          <cell r="T5266">
            <v>0</v>
          </cell>
          <cell r="U5266">
            <v>0</v>
          </cell>
          <cell r="V5266">
            <v>0</v>
          </cell>
          <cell r="W5266">
            <v>0</v>
          </cell>
          <cell r="X5266">
            <v>0</v>
          </cell>
          <cell r="Y5266">
            <v>0</v>
          </cell>
          <cell r="Z5266">
            <v>0</v>
          </cell>
          <cell r="AA5266">
            <v>4.13</v>
          </cell>
          <cell r="AB5266">
            <v>0</v>
          </cell>
          <cell r="AC5266">
            <v>0</v>
          </cell>
          <cell r="AD5266">
            <v>0</v>
          </cell>
        </row>
        <row r="5267">
          <cell r="B5267" t="str">
            <v>MASON CO-REGULATEDROLLOFFWASHOUT</v>
          </cell>
          <cell r="J5267" t="str">
            <v>WASHOUT</v>
          </cell>
          <cell r="K5267" t="str">
            <v>WASHING FEE</v>
          </cell>
          <cell r="S5267">
            <v>0</v>
          </cell>
          <cell r="T5267">
            <v>0</v>
          </cell>
          <cell r="U5267">
            <v>0</v>
          </cell>
          <cell r="V5267">
            <v>0</v>
          </cell>
          <cell r="W5267">
            <v>0</v>
          </cell>
          <cell r="X5267">
            <v>0</v>
          </cell>
          <cell r="Y5267">
            <v>0</v>
          </cell>
          <cell r="Z5267">
            <v>0</v>
          </cell>
          <cell r="AA5267">
            <v>21.24</v>
          </cell>
          <cell r="AB5267">
            <v>0</v>
          </cell>
          <cell r="AC5267">
            <v>0</v>
          </cell>
          <cell r="AD5267">
            <v>0</v>
          </cell>
        </row>
        <row r="5268">
          <cell r="B5268" t="str">
            <v>MASON CO-REGULATEDROLLOFFROLID</v>
          </cell>
          <cell r="J5268" t="str">
            <v>ROLID</v>
          </cell>
          <cell r="K5268" t="str">
            <v>ROLL OFF-LID</v>
          </cell>
          <cell r="S5268">
            <v>0</v>
          </cell>
          <cell r="T5268">
            <v>0</v>
          </cell>
          <cell r="U5268">
            <v>0</v>
          </cell>
          <cell r="V5268">
            <v>0</v>
          </cell>
          <cell r="W5268">
            <v>0</v>
          </cell>
          <cell r="X5268">
            <v>0</v>
          </cell>
          <cell r="Y5268">
            <v>0</v>
          </cell>
          <cell r="Z5268">
            <v>0</v>
          </cell>
          <cell r="AA5268">
            <v>291.2</v>
          </cell>
          <cell r="AB5268">
            <v>0</v>
          </cell>
          <cell r="AC5268">
            <v>0</v>
          </cell>
          <cell r="AD5268">
            <v>0</v>
          </cell>
        </row>
        <row r="5269">
          <cell r="B5269" t="str">
            <v>MASON CO-REGULATEDROLLOFFRORENT10D</v>
          </cell>
          <cell r="J5269" t="str">
            <v>RORENT10D</v>
          </cell>
          <cell r="K5269" t="str">
            <v>10YD ROLL OFF DAILY RENT</v>
          </cell>
          <cell r="S5269">
            <v>0</v>
          </cell>
          <cell r="T5269">
            <v>0</v>
          </cell>
          <cell r="U5269">
            <v>0</v>
          </cell>
          <cell r="V5269">
            <v>0</v>
          </cell>
          <cell r="W5269">
            <v>0</v>
          </cell>
          <cell r="X5269">
            <v>0</v>
          </cell>
          <cell r="Y5269">
            <v>0</v>
          </cell>
          <cell r="Z5269">
            <v>0</v>
          </cell>
          <cell r="AA5269">
            <v>218.55</v>
          </cell>
          <cell r="AB5269">
            <v>0</v>
          </cell>
          <cell r="AC5269">
            <v>0</v>
          </cell>
          <cell r="AD5269">
            <v>0</v>
          </cell>
        </row>
        <row r="5270">
          <cell r="B5270" t="str">
            <v>MASON CO-REGULATEDROLLOFFRORENT10M</v>
          </cell>
          <cell r="J5270" t="str">
            <v>RORENT10M</v>
          </cell>
          <cell r="K5270" t="str">
            <v>10YD ROLL OFF MTHLY RENT</v>
          </cell>
          <cell r="S5270">
            <v>0</v>
          </cell>
          <cell r="T5270">
            <v>0</v>
          </cell>
          <cell r="U5270">
            <v>0</v>
          </cell>
          <cell r="V5270">
            <v>0</v>
          </cell>
          <cell r="W5270">
            <v>0</v>
          </cell>
          <cell r="X5270">
            <v>0</v>
          </cell>
          <cell r="Y5270">
            <v>0</v>
          </cell>
          <cell r="Z5270">
            <v>0</v>
          </cell>
          <cell r="AA5270">
            <v>83.93</v>
          </cell>
          <cell r="AB5270">
            <v>0</v>
          </cell>
          <cell r="AC5270">
            <v>0</v>
          </cell>
          <cell r="AD5270">
            <v>0</v>
          </cell>
        </row>
        <row r="5271">
          <cell r="B5271" t="str">
            <v>MASON CO-REGULATEDROLLOFFRORENT20D</v>
          </cell>
          <cell r="J5271" t="str">
            <v>RORENT20D</v>
          </cell>
          <cell r="K5271" t="str">
            <v>20YD ROLL OFF-DAILY RENT</v>
          </cell>
          <cell r="S5271">
            <v>0</v>
          </cell>
          <cell r="T5271">
            <v>0</v>
          </cell>
          <cell r="U5271">
            <v>0</v>
          </cell>
          <cell r="V5271">
            <v>0</v>
          </cell>
          <cell r="W5271">
            <v>0</v>
          </cell>
          <cell r="X5271">
            <v>0</v>
          </cell>
          <cell r="Y5271">
            <v>0</v>
          </cell>
          <cell r="Z5271">
            <v>0</v>
          </cell>
          <cell r="AA5271">
            <v>2746.57</v>
          </cell>
          <cell r="AB5271">
            <v>0</v>
          </cell>
          <cell r="AC5271">
            <v>0</v>
          </cell>
          <cell r="AD5271">
            <v>0</v>
          </cell>
        </row>
        <row r="5272">
          <cell r="B5272" t="str">
            <v>MASON CO-REGULATEDROLLOFFRORENT20M</v>
          </cell>
          <cell r="J5272" t="str">
            <v>RORENT20M</v>
          </cell>
          <cell r="K5272" t="str">
            <v>20YD ROLL OFF-MNTHLY RENT</v>
          </cell>
          <cell r="S5272">
            <v>0</v>
          </cell>
          <cell r="T5272">
            <v>0</v>
          </cell>
          <cell r="U5272">
            <v>0</v>
          </cell>
          <cell r="V5272">
            <v>0</v>
          </cell>
          <cell r="W5272">
            <v>0</v>
          </cell>
          <cell r="X5272">
            <v>0</v>
          </cell>
          <cell r="Y5272">
            <v>0</v>
          </cell>
          <cell r="Z5272">
            <v>0</v>
          </cell>
          <cell r="AA5272">
            <v>1949.6</v>
          </cell>
          <cell r="AB5272">
            <v>0</v>
          </cell>
          <cell r="AC5272">
            <v>0</v>
          </cell>
          <cell r="AD5272">
            <v>0</v>
          </cell>
        </row>
        <row r="5273">
          <cell r="B5273" t="str">
            <v>MASON CO-REGULATEDROLLOFFRORENT40D</v>
          </cell>
          <cell r="J5273" t="str">
            <v>RORENT40D</v>
          </cell>
          <cell r="K5273" t="str">
            <v>40YD ROLL OFF-DAILY RENT</v>
          </cell>
          <cell r="S5273">
            <v>0</v>
          </cell>
          <cell r="T5273">
            <v>0</v>
          </cell>
          <cell r="U5273">
            <v>0</v>
          </cell>
          <cell r="V5273">
            <v>0</v>
          </cell>
          <cell r="W5273">
            <v>0</v>
          </cell>
          <cell r="X5273">
            <v>0</v>
          </cell>
          <cell r="Y5273">
            <v>0</v>
          </cell>
          <cell r="Z5273">
            <v>0</v>
          </cell>
          <cell r="AA5273">
            <v>2535.2800000000002</v>
          </cell>
          <cell r="AB5273">
            <v>0</v>
          </cell>
          <cell r="AC5273">
            <v>0</v>
          </cell>
          <cell r="AD5273">
            <v>0</v>
          </cell>
        </row>
        <row r="5274">
          <cell r="B5274" t="str">
            <v>MASON CO-REGULATEDROLLOFFRORENT40M</v>
          </cell>
          <cell r="J5274" t="str">
            <v>RORENT40M</v>
          </cell>
          <cell r="K5274" t="str">
            <v>40YD ROLL OFF-MNTHLY RENT</v>
          </cell>
          <cell r="S5274">
            <v>0</v>
          </cell>
          <cell r="T5274">
            <v>0</v>
          </cell>
          <cell r="U5274">
            <v>0</v>
          </cell>
          <cell r="V5274">
            <v>0</v>
          </cell>
          <cell r="W5274">
            <v>0</v>
          </cell>
          <cell r="X5274">
            <v>0</v>
          </cell>
          <cell r="Y5274">
            <v>0</v>
          </cell>
          <cell r="Z5274">
            <v>0</v>
          </cell>
          <cell r="AA5274">
            <v>331.48</v>
          </cell>
          <cell r="AB5274">
            <v>0</v>
          </cell>
          <cell r="AC5274">
            <v>0</v>
          </cell>
          <cell r="AD5274">
            <v>0</v>
          </cell>
        </row>
        <row r="5275">
          <cell r="B5275" t="str">
            <v>MASON CO-REGULATEDROLLOFFCPHAUL10</v>
          </cell>
          <cell r="J5275" t="str">
            <v>CPHAUL10</v>
          </cell>
          <cell r="K5275" t="str">
            <v>10YD COMPACTOR-HAUL</v>
          </cell>
          <cell r="S5275">
            <v>0</v>
          </cell>
          <cell r="T5275">
            <v>0</v>
          </cell>
          <cell r="U5275">
            <v>0</v>
          </cell>
          <cell r="V5275">
            <v>0</v>
          </cell>
          <cell r="W5275">
            <v>0</v>
          </cell>
          <cell r="X5275">
            <v>0</v>
          </cell>
          <cell r="Y5275">
            <v>0</v>
          </cell>
          <cell r="Z5275">
            <v>0</v>
          </cell>
          <cell r="AA5275">
            <v>253.42</v>
          </cell>
          <cell r="AB5275">
            <v>0</v>
          </cell>
          <cell r="AC5275">
            <v>0</v>
          </cell>
          <cell r="AD5275">
            <v>0</v>
          </cell>
        </row>
        <row r="5276">
          <cell r="B5276" t="str">
            <v>MASON CO-REGULATEDROLLOFFCPHAUL15</v>
          </cell>
          <cell r="J5276" t="str">
            <v>CPHAUL15</v>
          </cell>
          <cell r="K5276" t="str">
            <v>15YD COMPACTOR-HAUL</v>
          </cell>
          <cell r="S5276">
            <v>0</v>
          </cell>
          <cell r="T5276">
            <v>0</v>
          </cell>
          <cell r="U5276">
            <v>0</v>
          </cell>
          <cell r="V5276">
            <v>0</v>
          </cell>
          <cell r="W5276">
            <v>0</v>
          </cell>
          <cell r="X5276">
            <v>0</v>
          </cell>
          <cell r="Y5276">
            <v>0</v>
          </cell>
          <cell r="Z5276">
            <v>0</v>
          </cell>
          <cell r="AA5276">
            <v>730.85</v>
          </cell>
          <cell r="AB5276">
            <v>0</v>
          </cell>
          <cell r="AC5276">
            <v>0</v>
          </cell>
          <cell r="AD5276">
            <v>0</v>
          </cell>
        </row>
        <row r="5277">
          <cell r="B5277" t="str">
            <v>MASON CO-REGULATEDROLLOFFCPHAUL25</v>
          </cell>
          <cell r="J5277" t="str">
            <v>CPHAUL25</v>
          </cell>
          <cell r="K5277" t="str">
            <v>25YD COMPACTOR-HAUL</v>
          </cell>
          <cell r="S5277">
            <v>0</v>
          </cell>
          <cell r="T5277">
            <v>0</v>
          </cell>
          <cell r="U5277">
            <v>0</v>
          </cell>
          <cell r="V5277">
            <v>0</v>
          </cell>
          <cell r="W5277">
            <v>0</v>
          </cell>
          <cell r="X5277">
            <v>0</v>
          </cell>
          <cell r="Y5277">
            <v>0</v>
          </cell>
          <cell r="Z5277">
            <v>0</v>
          </cell>
          <cell r="AA5277">
            <v>1706.9</v>
          </cell>
          <cell r="AB5277">
            <v>0</v>
          </cell>
          <cell r="AC5277">
            <v>0</v>
          </cell>
          <cell r="AD5277">
            <v>0</v>
          </cell>
        </row>
        <row r="5278">
          <cell r="B5278" t="str">
            <v>MASON CO-REGULATEDROLLOFFDISPMC-TON</v>
          </cell>
          <cell r="J5278" t="str">
            <v>DISPMC-TON</v>
          </cell>
          <cell r="K5278" t="str">
            <v>MC LANDFILL PER TON</v>
          </cell>
          <cell r="S5278">
            <v>0</v>
          </cell>
          <cell r="T5278">
            <v>0</v>
          </cell>
          <cell r="U5278">
            <v>0</v>
          </cell>
          <cell r="V5278">
            <v>0</v>
          </cell>
          <cell r="W5278">
            <v>0</v>
          </cell>
          <cell r="X5278">
            <v>0</v>
          </cell>
          <cell r="Y5278">
            <v>0</v>
          </cell>
          <cell r="Z5278">
            <v>0</v>
          </cell>
          <cell r="AA5278">
            <v>32389.85</v>
          </cell>
          <cell r="AB5278">
            <v>0</v>
          </cell>
          <cell r="AC5278">
            <v>0</v>
          </cell>
          <cell r="AD5278">
            <v>0</v>
          </cell>
        </row>
        <row r="5279">
          <cell r="B5279" t="str">
            <v>MASON CO-REGULATEDROLLOFFDISPMCMISC</v>
          </cell>
          <cell r="J5279" t="str">
            <v>DISPMCMISC</v>
          </cell>
          <cell r="K5279" t="str">
            <v>DISPOSAL MISCELLANOUS</v>
          </cell>
          <cell r="S5279">
            <v>0</v>
          </cell>
          <cell r="T5279">
            <v>0</v>
          </cell>
          <cell r="U5279">
            <v>0</v>
          </cell>
          <cell r="V5279">
            <v>0</v>
          </cell>
          <cell r="W5279">
            <v>0</v>
          </cell>
          <cell r="X5279">
            <v>0</v>
          </cell>
          <cell r="Y5279">
            <v>0</v>
          </cell>
          <cell r="Z5279">
            <v>0</v>
          </cell>
          <cell r="AA5279">
            <v>449.54</v>
          </cell>
          <cell r="AB5279">
            <v>0</v>
          </cell>
          <cell r="AC5279">
            <v>0</v>
          </cell>
          <cell r="AD5279">
            <v>0</v>
          </cell>
        </row>
        <row r="5280">
          <cell r="B5280" t="str">
            <v>MASON CO-REGULATEDROLLOFFRODEL</v>
          </cell>
          <cell r="J5280" t="str">
            <v>RODEL</v>
          </cell>
          <cell r="K5280" t="str">
            <v>ROLL OFF-DELIVERY</v>
          </cell>
          <cell r="S5280">
            <v>0</v>
          </cell>
          <cell r="T5280">
            <v>0</v>
          </cell>
          <cell r="U5280">
            <v>0</v>
          </cell>
          <cell r="V5280">
            <v>0</v>
          </cell>
          <cell r="W5280">
            <v>0</v>
          </cell>
          <cell r="X5280">
            <v>0</v>
          </cell>
          <cell r="Y5280">
            <v>0</v>
          </cell>
          <cell r="Z5280">
            <v>0</v>
          </cell>
          <cell r="AA5280">
            <v>2728.6</v>
          </cell>
          <cell r="AB5280">
            <v>0</v>
          </cell>
          <cell r="AC5280">
            <v>0</v>
          </cell>
          <cell r="AD5280">
            <v>0</v>
          </cell>
        </row>
        <row r="5281">
          <cell r="B5281" t="str">
            <v>MASON CO-REGULATEDROLLOFFROHAUL10</v>
          </cell>
          <cell r="J5281" t="str">
            <v>ROHAUL10</v>
          </cell>
          <cell r="K5281" t="str">
            <v>10YD ROLL OFF HAUL</v>
          </cell>
          <cell r="S5281">
            <v>0</v>
          </cell>
          <cell r="T5281">
            <v>0</v>
          </cell>
          <cell r="U5281">
            <v>0</v>
          </cell>
          <cell r="V5281">
            <v>0</v>
          </cell>
          <cell r="W5281">
            <v>0</v>
          </cell>
          <cell r="X5281">
            <v>0</v>
          </cell>
          <cell r="Y5281">
            <v>0</v>
          </cell>
          <cell r="Z5281">
            <v>0</v>
          </cell>
          <cell r="AA5281">
            <v>83.93</v>
          </cell>
          <cell r="AB5281">
            <v>0</v>
          </cell>
          <cell r="AC5281">
            <v>0</v>
          </cell>
          <cell r="AD5281">
            <v>0</v>
          </cell>
        </row>
        <row r="5282">
          <cell r="B5282" t="str">
            <v>MASON CO-REGULATEDROLLOFFROHAUL10T</v>
          </cell>
          <cell r="J5282" t="str">
            <v>ROHAUL10T</v>
          </cell>
          <cell r="K5282" t="str">
            <v>ROHAUL10T</v>
          </cell>
          <cell r="S5282">
            <v>0</v>
          </cell>
          <cell r="T5282">
            <v>0</v>
          </cell>
          <cell r="U5282">
            <v>0</v>
          </cell>
          <cell r="V5282">
            <v>0</v>
          </cell>
          <cell r="W5282">
            <v>0</v>
          </cell>
          <cell r="X5282">
            <v>0</v>
          </cell>
          <cell r="Y5282">
            <v>0</v>
          </cell>
          <cell r="Z5282">
            <v>0</v>
          </cell>
          <cell r="AA5282">
            <v>83.93</v>
          </cell>
          <cell r="AB5282">
            <v>0</v>
          </cell>
          <cell r="AC5282">
            <v>0</v>
          </cell>
          <cell r="AD5282">
            <v>0</v>
          </cell>
        </row>
        <row r="5283">
          <cell r="B5283" t="str">
            <v>MASON CO-REGULATEDROLLOFFROHAUL20</v>
          </cell>
          <cell r="J5283" t="str">
            <v>ROHAUL20</v>
          </cell>
          <cell r="K5283" t="str">
            <v>20YD ROLL OFF-HAUL</v>
          </cell>
          <cell r="S5283">
            <v>0</v>
          </cell>
          <cell r="T5283">
            <v>0</v>
          </cell>
          <cell r="U5283">
            <v>0</v>
          </cell>
          <cell r="V5283">
            <v>0</v>
          </cell>
          <cell r="W5283">
            <v>0</v>
          </cell>
          <cell r="X5283">
            <v>0</v>
          </cell>
          <cell r="Y5283">
            <v>0</v>
          </cell>
          <cell r="Z5283">
            <v>0</v>
          </cell>
          <cell r="AA5283">
            <v>4191.6400000000003</v>
          </cell>
          <cell r="AB5283">
            <v>0</v>
          </cell>
          <cell r="AC5283">
            <v>0</v>
          </cell>
          <cell r="AD5283">
            <v>0</v>
          </cell>
        </row>
        <row r="5284">
          <cell r="B5284" t="str">
            <v>MASON CO-REGULATEDROLLOFFROHAUL20T</v>
          </cell>
          <cell r="J5284" t="str">
            <v>ROHAUL20T</v>
          </cell>
          <cell r="K5284" t="str">
            <v>20YD ROLL OFF TEMP HAUL</v>
          </cell>
          <cell r="S5284">
            <v>0</v>
          </cell>
          <cell r="T5284">
            <v>0</v>
          </cell>
          <cell r="U5284">
            <v>0</v>
          </cell>
          <cell r="V5284">
            <v>0</v>
          </cell>
          <cell r="W5284">
            <v>0</v>
          </cell>
          <cell r="X5284">
            <v>0</v>
          </cell>
          <cell r="Y5284">
            <v>0</v>
          </cell>
          <cell r="Z5284">
            <v>0</v>
          </cell>
          <cell r="AA5284">
            <v>3996.68</v>
          </cell>
          <cell r="AB5284">
            <v>0</v>
          </cell>
          <cell r="AC5284">
            <v>0</v>
          </cell>
          <cell r="AD5284">
            <v>0</v>
          </cell>
        </row>
        <row r="5285">
          <cell r="B5285" t="str">
            <v>MASON CO-REGULATEDROLLOFFROHAUL30</v>
          </cell>
          <cell r="J5285" t="str">
            <v>ROHAUL30</v>
          </cell>
          <cell r="K5285" t="str">
            <v>30YD ROLL OFF-HAUL</v>
          </cell>
          <cell r="S5285">
            <v>0</v>
          </cell>
          <cell r="T5285">
            <v>0</v>
          </cell>
          <cell r="U5285">
            <v>0</v>
          </cell>
          <cell r="V5285">
            <v>0</v>
          </cell>
          <cell r="W5285">
            <v>0</v>
          </cell>
          <cell r="X5285">
            <v>0</v>
          </cell>
          <cell r="Y5285">
            <v>0</v>
          </cell>
          <cell r="Z5285">
            <v>0</v>
          </cell>
          <cell r="AA5285">
            <v>223.88</v>
          </cell>
          <cell r="AB5285">
            <v>0</v>
          </cell>
          <cell r="AC5285">
            <v>0</v>
          </cell>
          <cell r="AD5285">
            <v>0</v>
          </cell>
        </row>
        <row r="5286">
          <cell r="B5286" t="str">
            <v>MASON CO-REGULATEDROLLOFFROHAUL40</v>
          </cell>
          <cell r="J5286" t="str">
            <v>ROHAUL40</v>
          </cell>
          <cell r="K5286" t="str">
            <v>40YD ROLL OFF-HAUL</v>
          </cell>
          <cell r="S5286">
            <v>0</v>
          </cell>
          <cell r="T5286">
            <v>0</v>
          </cell>
          <cell r="U5286">
            <v>0</v>
          </cell>
          <cell r="V5286">
            <v>0</v>
          </cell>
          <cell r="W5286">
            <v>0</v>
          </cell>
          <cell r="X5286">
            <v>0</v>
          </cell>
          <cell r="Y5286">
            <v>0</v>
          </cell>
          <cell r="Z5286">
            <v>0</v>
          </cell>
          <cell r="AA5286">
            <v>1491.66</v>
          </cell>
          <cell r="AB5286">
            <v>0</v>
          </cell>
          <cell r="AC5286">
            <v>0</v>
          </cell>
          <cell r="AD5286">
            <v>0</v>
          </cell>
        </row>
        <row r="5287">
          <cell r="B5287" t="str">
            <v>MASON CO-REGULATEDROLLOFFROHAUL40T</v>
          </cell>
          <cell r="J5287" t="str">
            <v>ROHAUL40T</v>
          </cell>
          <cell r="K5287" t="str">
            <v>40YD ROLL OFF TEMP HAUL</v>
          </cell>
          <cell r="S5287">
            <v>0</v>
          </cell>
          <cell r="T5287">
            <v>0</v>
          </cell>
          <cell r="U5287">
            <v>0</v>
          </cell>
          <cell r="V5287">
            <v>0</v>
          </cell>
          <cell r="W5287">
            <v>0</v>
          </cell>
          <cell r="X5287">
            <v>0</v>
          </cell>
          <cell r="Y5287">
            <v>0</v>
          </cell>
          <cell r="Z5287">
            <v>0</v>
          </cell>
          <cell r="AA5287">
            <v>994.44</v>
          </cell>
          <cell r="AB5287">
            <v>0</v>
          </cell>
          <cell r="AC5287">
            <v>0</v>
          </cell>
          <cell r="AD5287">
            <v>0</v>
          </cell>
        </row>
        <row r="5288">
          <cell r="B5288" t="str">
            <v>MASON CO-REGULATEDROLLOFFROLID</v>
          </cell>
          <cell r="J5288" t="str">
            <v>ROLID</v>
          </cell>
          <cell r="K5288" t="str">
            <v>ROLL OFF-LID</v>
          </cell>
          <cell r="S5288">
            <v>0</v>
          </cell>
          <cell r="T5288">
            <v>0</v>
          </cell>
          <cell r="U5288">
            <v>0</v>
          </cell>
          <cell r="V5288">
            <v>0</v>
          </cell>
          <cell r="W5288">
            <v>0</v>
          </cell>
          <cell r="X5288">
            <v>0</v>
          </cell>
          <cell r="Y5288">
            <v>0</v>
          </cell>
          <cell r="Z5288">
            <v>0</v>
          </cell>
          <cell r="AA5288">
            <v>2.4500000000000002</v>
          </cell>
          <cell r="AB5288">
            <v>0</v>
          </cell>
          <cell r="AC5288">
            <v>0</v>
          </cell>
          <cell r="AD5288">
            <v>0</v>
          </cell>
        </row>
        <row r="5289">
          <cell r="B5289" t="str">
            <v>MASON CO-REGULATEDROLLOFFROMILE</v>
          </cell>
          <cell r="J5289" t="str">
            <v>ROMILE</v>
          </cell>
          <cell r="K5289" t="str">
            <v>ROLL OFF-MILEAGE</v>
          </cell>
          <cell r="S5289">
            <v>0</v>
          </cell>
          <cell r="T5289">
            <v>0</v>
          </cell>
          <cell r="U5289">
            <v>0</v>
          </cell>
          <cell r="V5289">
            <v>0</v>
          </cell>
          <cell r="W5289">
            <v>0</v>
          </cell>
          <cell r="X5289">
            <v>0</v>
          </cell>
          <cell r="Y5289">
            <v>0</v>
          </cell>
          <cell r="Z5289">
            <v>0</v>
          </cell>
          <cell r="AA5289">
            <v>1095.93</v>
          </cell>
          <cell r="AB5289">
            <v>0</v>
          </cell>
          <cell r="AC5289">
            <v>0</v>
          </cell>
          <cell r="AD5289">
            <v>0</v>
          </cell>
        </row>
        <row r="5290">
          <cell r="B5290" t="str">
            <v>MASON CO-REGULATEDROLLOFFRORENT10D</v>
          </cell>
          <cell r="J5290" t="str">
            <v>RORENT10D</v>
          </cell>
          <cell r="K5290" t="str">
            <v>10YD ROLL OFF DAILY RENT</v>
          </cell>
          <cell r="S5290">
            <v>0</v>
          </cell>
          <cell r="T5290">
            <v>0</v>
          </cell>
          <cell r="U5290">
            <v>0</v>
          </cell>
          <cell r="V5290">
            <v>0</v>
          </cell>
          <cell r="W5290">
            <v>0</v>
          </cell>
          <cell r="X5290">
            <v>0</v>
          </cell>
          <cell r="Y5290">
            <v>0</v>
          </cell>
          <cell r="Z5290">
            <v>0</v>
          </cell>
          <cell r="AA5290">
            <v>93</v>
          </cell>
          <cell r="AB5290">
            <v>0</v>
          </cell>
          <cell r="AC5290">
            <v>0</v>
          </cell>
          <cell r="AD5290">
            <v>0</v>
          </cell>
        </row>
        <row r="5291">
          <cell r="B5291" t="str">
            <v>MASON CO-REGULATEDROLLOFFRORENT20D</v>
          </cell>
          <cell r="J5291" t="str">
            <v>RORENT20D</v>
          </cell>
          <cell r="K5291" t="str">
            <v>20YD ROLL OFF-DAILY RENT</v>
          </cell>
          <cell r="S5291">
            <v>0</v>
          </cell>
          <cell r="T5291">
            <v>0</v>
          </cell>
          <cell r="U5291">
            <v>0</v>
          </cell>
          <cell r="V5291">
            <v>0</v>
          </cell>
          <cell r="W5291">
            <v>0</v>
          </cell>
          <cell r="X5291">
            <v>0</v>
          </cell>
          <cell r="Y5291">
            <v>0</v>
          </cell>
          <cell r="Z5291">
            <v>0</v>
          </cell>
          <cell r="AA5291">
            <v>1262.0999999999999</v>
          </cell>
          <cell r="AB5291">
            <v>0</v>
          </cell>
          <cell r="AC5291">
            <v>0</v>
          </cell>
          <cell r="AD5291">
            <v>0</v>
          </cell>
        </row>
        <row r="5292">
          <cell r="B5292" t="str">
            <v>MASON CO-REGULATEDROLLOFFRORENT40D</v>
          </cell>
          <cell r="J5292" t="str">
            <v>RORENT40D</v>
          </cell>
          <cell r="K5292" t="str">
            <v>40YD ROLL OFF-DAILY RENT</v>
          </cell>
          <cell r="S5292">
            <v>0</v>
          </cell>
          <cell r="T5292">
            <v>0</v>
          </cell>
          <cell r="U5292">
            <v>0</v>
          </cell>
          <cell r="V5292">
            <v>0</v>
          </cell>
          <cell r="W5292">
            <v>0</v>
          </cell>
          <cell r="X5292">
            <v>0</v>
          </cell>
          <cell r="Y5292">
            <v>0</v>
          </cell>
          <cell r="Z5292">
            <v>0</v>
          </cell>
          <cell r="AA5292">
            <v>-240.84</v>
          </cell>
          <cell r="AB5292">
            <v>0</v>
          </cell>
          <cell r="AC5292">
            <v>0</v>
          </cell>
          <cell r="AD5292">
            <v>0</v>
          </cell>
        </row>
        <row r="5293">
          <cell r="B5293" t="str">
            <v>MASON CO-REGULATEDSURCFUEL-RECY MASON</v>
          </cell>
          <cell r="J5293" t="str">
            <v>FUEL-RECY MASON</v>
          </cell>
          <cell r="K5293" t="str">
            <v>FUEL &amp; MATERIAL SURCHARGE</v>
          </cell>
          <cell r="S5293">
            <v>0</v>
          </cell>
          <cell r="T5293">
            <v>0</v>
          </cell>
          <cell r="U5293">
            <v>0</v>
          </cell>
          <cell r="V5293">
            <v>0</v>
          </cell>
          <cell r="W5293">
            <v>0</v>
          </cell>
          <cell r="X5293">
            <v>0</v>
          </cell>
          <cell r="Y5293">
            <v>0</v>
          </cell>
          <cell r="Z5293">
            <v>0</v>
          </cell>
          <cell r="AA5293">
            <v>0</v>
          </cell>
          <cell r="AB5293">
            <v>0</v>
          </cell>
          <cell r="AC5293">
            <v>0</v>
          </cell>
          <cell r="AD5293">
            <v>0</v>
          </cell>
        </row>
        <row r="5294">
          <cell r="B5294" t="str">
            <v>MASON CO-REGULATEDSURCFUEL-RES MASON</v>
          </cell>
          <cell r="J5294" t="str">
            <v>FUEL-RES MASON</v>
          </cell>
          <cell r="K5294" t="str">
            <v>FUEL &amp; MATERIAL SURCHARGE</v>
          </cell>
          <cell r="S5294">
            <v>0</v>
          </cell>
          <cell r="T5294">
            <v>0</v>
          </cell>
          <cell r="U5294">
            <v>0</v>
          </cell>
          <cell r="V5294">
            <v>0</v>
          </cell>
          <cell r="W5294">
            <v>0</v>
          </cell>
          <cell r="X5294">
            <v>0</v>
          </cell>
          <cell r="Y5294">
            <v>0</v>
          </cell>
          <cell r="Z5294">
            <v>0</v>
          </cell>
          <cell r="AA5294">
            <v>0</v>
          </cell>
          <cell r="AB5294">
            <v>0</v>
          </cell>
          <cell r="AC5294">
            <v>0</v>
          </cell>
          <cell r="AD5294">
            <v>0</v>
          </cell>
        </row>
        <row r="5295">
          <cell r="B5295" t="str">
            <v>MASON CO-REGULATEDSURCFUEL-COM MASON</v>
          </cell>
          <cell r="J5295" t="str">
            <v>FUEL-COM MASON</v>
          </cell>
          <cell r="K5295" t="str">
            <v>FUEL &amp; MATERIAL SURCHARGE</v>
          </cell>
          <cell r="S5295">
            <v>0</v>
          </cell>
          <cell r="T5295">
            <v>0</v>
          </cell>
          <cell r="U5295">
            <v>0</v>
          </cell>
          <cell r="V5295">
            <v>0</v>
          </cell>
          <cell r="W5295">
            <v>0</v>
          </cell>
          <cell r="X5295">
            <v>0</v>
          </cell>
          <cell r="Y5295">
            <v>0</v>
          </cell>
          <cell r="Z5295">
            <v>0</v>
          </cell>
          <cell r="AA5295">
            <v>0</v>
          </cell>
          <cell r="AB5295">
            <v>0</v>
          </cell>
          <cell r="AC5295">
            <v>0</v>
          </cell>
          <cell r="AD5295">
            <v>0</v>
          </cell>
        </row>
        <row r="5296">
          <cell r="B5296" t="str">
            <v>MASON CO-REGULATEDSURCFUEL-RECY MASON</v>
          </cell>
          <cell r="J5296" t="str">
            <v>FUEL-RECY MASON</v>
          </cell>
          <cell r="K5296" t="str">
            <v>FUEL &amp; MATERIAL SURCHARGE</v>
          </cell>
          <cell r="S5296">
            <v>0</v>
          </cell>
          <cell r="T5296">
            <v>0</v>
          </cell>
          <cell r="U5296">
            <v>0</v>
          </cell>
          <cell r="V5296">
            <v>0</v>
          </cell>
          <cell r="W5296">
            <v>0</v>
          </cell>
          <cell r="X5296">
            <v>0</v>
          </cell>
          <cell r="Y5296">
            <v>0</v>
          </cell>
          <cell r="Z5296">
            <v>0</v>
          </cell>
          <cell r="AA5296">
            <v>0</v>
          </cell>
          <cell r="AB5296">
            <v>0</v>
          </cell>
          <cell r="AC5296">
            <v>0</v>
          </cell>
          <cell r="AD5296">
            <v>0</v>
          </cell>
        </row>
        <row r="5297">
          <cell r="B5297" t="str">
            <v>MASON CO-REGULATEDSURCFUEL-RES MASON</v>
          </cell>
          <cell r="J5297" t="str">
            <v>FUEL-RES MASON</v>
          </cell>
          <cell r="K5297" t="str">
            <v>FUEL &amp; MATERIAL SURCHARGE</v>
          </cell>
          <cell r="S5297">
            <v>0</v>
          </cell>
          <cell r="T5297">
            <v>0</v>
          </cell>
          <cell r="U5297">
            <v>0</v>
          </cell>
          <cell r="V5297">
            <v>0</v>
          </cell>
          <cell r="W5297">
            <v>0</v>
          </cell>
          <cell r="X5297">
            <v>0</v>
          </cell>
          <cell r="Y5297">
            <v>0</v>
          </cell>
          <cell r="Z5297">
            <v>0</v>
          </cell>
          <cell r="AA5297">
            <v>0</v>
          </cell>
          <cell r="AB5297">
            <v>0</v>
          </cell>
          <cell r="AC5297">
            <v>0</v>
          </cell>
          <cell r="AD5297">
            <v>0</v>
          </cell>
        </row>
        <row r="5298">
          <cell r="B5298" t="str">
            <v>MASON CO-REGULATEDSURCFUEL-COM MASON</v>
          </cell>
          <cell r="J5298" t="str">
            <v>FUEL-COM MASON</v>
          </cell>
          <cell r="K5298" t="str">
            <v>FUEL &amp; MATERIAL SURCHARGE</v>
          </cell>
          <cell r="S5298">
            <v>0</v>
          </cell>
          <cell r="T5298">
            <v>0</v>
          </cell>
          <cell r="U5298">
            <v>0</v>
          </cell>
          <cell r="V5298">
            <v>0</v>
          </cell>
          <cell r="W5298">
            <v>0</v>
          </cell>
          <cell r="X5298">
            <v>0</v>
          </cell>
          <cell r="Y5298">
            <v>0</v>
          </cell>
          <cell r="Z5298">
            <v>0</v>
          </cell>
          <cell r="AA5298">
            <v>0</v>
          </cell>
          <cell r="AB5298">
            <v>0</v>
          </cell>
          <cell r="AC5298">
            <v>0</v>
          </cell>
          <cell r="AD5298">
            <v>0</v>
          </cell>
        </row>
        <row r="5299">
          <cell r="B5299" t="str">
            <v>MASON CO-REGULATEDSURCFUEL-RECY MASON</v>
          </cell>
          <cell r="J5299" t="str">
            <v>FUEL-RECY MASON</v>
          </cell>
          <cell r="K5299" t="str">
            <v>FUEL &amp; MATERIAL SURCHARGE</v>
          </cell>
          <cell r="S5299">
            <v>0</v>
          </cell>
          <cell r="T5299">
            <v>0</v>
          </cell>
          <cell r="U5299">
            <v>0</v>
          </cell>
          <cell r="V5299">
            <v>0</v>
          </cell>
          <cell r="W5299">
            <v>0</v>
          </cell>
          <cell r="X5299">
            <v>0</v>
          </cell>
          <cell r="Y5299">
            <v>0</v>
          </cell>
          <cell r="Z5299">
            <v>0</v>
          </cell>
          <cell r="AA5299">
            <v>0</v>
          </cell>
          <cell r="AB5299">
            <v>0</v>
          </cell>
          <cell r="AC5299">
            <v>0</v>
          </cell>
          <cell r="AD5299">
            <v>0</v>
          </cell>
        </row>
        <row r="5300">
          <cell r="B5300" t="str">
            <v>MASON CO-REGULATEDSURCFUEL-RES MASON</v>
          </cell>
          <cell r="J5300" t="str">
            <v>FUEL-RES MASON</v>
          </cell>
          <cell r="K5300" t="str">
            <v>FUEL &amp; MATERIAL SURCHARGE</v>
          </cell>
          <cell r="S5300">
            <v>0</v>
          </cell>
          <cell r="T5300">
            <v>0</v>
          </cell>
          <cell r="U5300">
            <v>0</v>
          </cell>
          <cell r="V5300">
            <v>0</v>
          </cell>
          <cell r="W5300">
            <v>0</v>
          </cell>
          <cell r="X5300">
            <v>0</v>
          </cell>
          <cell r="Y5300">
            <v>0</v>
          </cell>
          <cell r="Z5300">
            <v>0</v>
          </cell>
          <cell r="AA5300">
            <v>0</v>
          </cell>
          <cell r="AB5300">
            <v>0</v>
          </cell>
          <cell r="AC5300">
            <v>0</v>
          </cell>
          <cell r="AD5300">
            <v>0</v>
          </cell>
        </row>
        <row r="5301">
          <cell r="B5301" t="str">
            <v>MASON CO-REGULATEDSURCFUEL-RO MASON</v>
          </cell>
          <cell r="J5301" t="str">
            <v>FUEL-RO MASON</v>
          </cell>
          <cell r="K5301" t="str">
            <v>FUEL &amp; MATERIAL SURCHARGE</v>
          </cell>
          <cell r="S5301">
            <v>0</v>
          </cell>
          <cell r="T5301">
            <v>0</v>
          </cell>
          <cell r="U5301">
            <v>0</v>
          </cell>
          <cell r="V5301">
            <v>0</v>
          </cell>
          <cell r="W5301">
            <v>0</v>
          </cell>
          <cell r="X5301">
            <v>0</v>
          </cell>
          <cell r="Y5301">
            <v>0</v>
          </cell>
          <cell r="Z5301">
            <v>0</v>
          </cell>
          <cell r="AA5301">
            <v>0</v>
          </cell>
          <cell r="AB5301">
            <v>0</v>
          </cell>
          <cell r="AC5301">
            <v>0</v>
          </cell>
          <cell r="AD5301">
            <v>0</v>
          </cell>
        </row>
        <row r="5302">
          <cell r="B5302" t="str">
            <v>MASON CO-REGULATEDSURCFUEL-COM MASON</v>
          </cell>
          <cell r="J5302" t="str">
            <v>FUEL-COM MASON</v>
          </cell>
          <cell r="K5302" t="str">
            <v>FUEL &amp; MATERIAL SURCHARGE</v>
          </cell>
          <cell r="S5302">
            <v>0</v>
          </cell>
          <cell r="T5302">
            <v>0</v>
          </cell>
          <cell r="U5302">
            <v>0</v>
          </cell>
          <cell r="V5302">
            <v>0</v>
          </cell>
          <cell r="W5302">
            <v>0</v>
          </cell>
          <cell r="X5302">
            <v>0</v>
          </cell>
          <cell r="Y5302">
            <v>0</v>
          </cell>
          <cell r="Z5302">
            <v>0</v>
          </cell>
          <cell r="AA5302">
            <v>0</v>
          </cell>
          <cell r="AB5302">
            <v>0</v>
          </cell>
          <cell r="AC5302">
            <v>0</v>
          </cell>
          <cell r="AD5302">
            <v>0</v>
          </cell>
        </row>
        <row r="5303">
          <cell r="B5303" t="str">
            <v>MASON CO-REGULATEDSURCFUEL-RECY MASON</v>
          </cell>
          <cell r="J5303" t="str">
            <v>FUEL-RECY MASON</v>
          </cell>
          <cell r="K5303" t="str">
            <v>FUEL &amp; MATERIAL SURCHARGE</v>
          </cell>
          <cell r="S5303">
            <v>0</v>
          </cell>
          <cell r="T5303">
            <v>0</v>
          </cell>
          <cell r="U5303">
            <v>0</v>
          </cell>
          <cell r="V5303">
            <v>0</v>
          </cell>
          <cell r="W5303">
            <v>0</v>
          </cell>
          <cell r="X5303">
            <v>0</v>
          </cell>
          <cell r="Y5303">
            <v>0</v>
          </cell>
          <cell r="Z5303">
            <v>0</v>
          </cell>
          <cell r="AA5303">
            <v>0</v>
          </cell>
          <cell r="AB5303">
            <v>0</v>
          </cell>
          <cell r="AC5303">
            <v>0</v>
          </cell>
          <cell r="AD5303">
            <v>0</v>
          </cell>
        </row>
        <row r="5304">
          <cell r="B5304" t="str">
            <v>MASON CO-REGULATEDSURCFUEL-RES MASON</v>
          </cell>
          <cell r="J5304" t="str">
            <v>FUEL-RES MASON</v>
          </cell>
          <cell r="K5304" t="str">
            <v>FUEL &amp; MATERIAL SURCHARGE</v>
          </cell>
          <cell r="S5304">
            <v>0</v>
          </cell>
          <cell r="T5304">
            <v>0</v>
          </cell>
          <cell r="U5304">
            <v>0</v>
          </cell>
          <cell r="V5304">
            <v>0</v>
          </cell>
          <cell r="W5304">
            <v>0</v>
          </cell>
          <cell r="X5304">
            <v>0</v>
          </cell>
          <cell r="Y5304">
            <v>0</v>
          </cell>
          <cell r="Z5304">
            <v>0</v>
          </cell>
          <cell r="AA5304">
            <v>0</v>
          </cell>
          <cell r="AB5304">
            <v>0</v>
          </cell>
          <cell r="AC5304">
            <v>0</v>
          </cell>
          <cell r="AD5304">
            <v>0</v>
          </cell>
        </row>
        <row r="5305">
          <cell r="B5305" t="str">
            <v>MASON CO-REGULATEDSURCFUEL-RECY MASON</v>
          </cell>
          <cell r="J5305" t="str">
            <v>FUEL-RECY MASON</v>
          </cell>
          <cell r="K5305" t="str">
            <v>FUEL &amp; MATERIAL SURCHARGE</v>
          </cell>
          <cell r="S5305">
            <v>0</v>
          </cell>
          <cell r="T5305">
            <v>0</v>
          </cell>
          <cell r="U5305">
            <v>0</v>
          </cell>
          <cell r="V5305">
            <v>0</v>
          </cell>
          <cell r="W5305">
            <v>0</v>
          </cell>
          <cell r="X5305">
            <v>0</v>
          </cell>
          <cell r="Y5305">
            <v>0</v>
          </cell>
          <cell r="Z5305">
            <v>0</v>
          </cell>
          <cell r="AA5305">
            <v>0</v>
          </cell>
          <cell r="AB5305">
            <v>0</v>
          </cell>
          <cell r="AC5305">
            <v>0</v>
          </cell>
          <cell r="AD5305">
            <v>0</v>
          </cell>
        </row>
        <row r="5306">
          <cell r="B5306" t="str">
            <v>MASON CO-REGULATEDSURCFUEL-RES MASON</v>
          </cell>
          <cell r="J5306" t="str">
            <v>FUEL-RES MASON</v>
          </cell>
          <cell r="K5306" t="str">
            <v>FUEL &amp; MATERIAL SURCHARGE</v>
          </cell>
          <cell r="S5306">
            <v>0</v>
          </cell>
          <cell r="T5306">
            <v>0</v>
          </cell>
          <cell r="U5306">
            <v>0</v>
          </cell>
          <cell r="V5306">
            <v>0</v>
          </cell>
          <cell r="W5306">
            <v>0</v>
          </cell>
          <cell r="X5306">
            <v>0</v>
          </cell>
          <cell r="Y5306">
            <v>0</v>
          </cell>
          <cell r="Z5306">
            <v>0</v>
          </cell>
          <cell r="AA5306">
            <v>0</v>
          </cell>
          <cell r="AB5306">
            <v>0</v>
          </cell>
          <cell r="AC5306">
            <v>0</v>
          </cell>
          <cell r="AD5306">
            <v>0</v>
          </cell>
        </row>
        <row r="5307">
          <cell r="B5307" t="str">
            <v>MASON CO-REGULATEDSURCFUEL-COM MASON</v>
          </cell>
          <cell r="J5307" t="str">
            <v>FUEL-COM MASON</v>
          </cell>
          <cell r="K5307" t="str">
            <v>FUEL &amp; MATERIAL SURCHARGE</v>
          </cell>
          <cell r="S5307">
            <v>0</v>
          </cell>
          <cell r="T5307">
            <v>0</v>
          </cell>
          <cell r="U5307">
            <v>0</v>
          </cell>
          <cell r="V5307">
            <v>0</v>
          </cell>
          <cell r="W5307">
            <v>0</v>
          </cell>
          <cell r="X5307">
            <v>0</v>
          </cell>
          <cell r="Y5307">
            <v>0</v>
          </cell>
          <cell r="Z5307">
            <v>0</v>
          </cell>
          <cell r="AA5307">
            <v>0</v>
          </cell>
          <cell r="AB5307">
            <v>0</v>
          </cell>
          <cell r="AC5307">
            <v>0</v>
          </cell>
          <cell r="AD5307">
            <v>0</v>
          </cell>
        </row>
        <row r="5308">
          <cell r="B5308" t="str">
            <v>MASON CO-REGULATEDSURCFUEL-RO MASON</v>
          </cell>
          <cell r="J5308" t="str">
            <v>FUEL-RO MASON</v>
          </cell>
          <cell r="K5308" t="str">
            <v>FUEL &amp; MATERIAL SURCHARGE</v>
          </cell>
          <cell r="S5308">
            <v>0</v>
          </cell>
          <cell r="T5308">
            <v>0</v>
          </cell>
          <cell r="U5308">
            <v>0</v>
          </cell>
          <cell r="V5308">
            <v>0</v>
          </cell>
          <cell r="W5308">
            <v>0</v>
          </cell>
          <cell r="X5308">
            <v>0</v>
          </cell>
          <cell r="Y5308">
            <v>0</v>
          </cell>
          <cell r="Z5308">
            <v>0</v>
          </cell>
          <cell r="AA5308">
            <v>0</v>
          </cell>
          <cell r="AB5308">
            <v>0</v>
          </cell>
          <cell r="AC5308">
            <v>0</v>
          </cell>
          <cell r="AD5308">
            <v>0</v>
          </cell>
        </row>
        <row r="5309">
          <cell r="B5309" t="str">
            <v>MASON CO-REGULATEDTAXESREF</v>
          </cell>
          <cell r="J5309" t="str">
            <v>REF</v>
          </cell>
          <cell r="K5309" t="str">
            <v>3.6% WA Refuse Tax</v>
          </cell>
          <cell r="S5309">
            <v>0</v>
          </cell>
          <cell r="T5309">
            <v>0</v>
          </cell>
          <cell r="U5309">
            <v>0</v>
          </cell>
          <cell r="V5309">
            <v>0</v>
          </cell>
          <cell r="W5309">
            <v>0</v>
          </cell>
          <cell r="X5309">
            <v>0</v>
          </cell>
          <cell r="Y5309">
            <v>0</v>
          </cell>
          <cell r="Z5309">
            <v>0</v>
          </cell>
          <cell r="AA5309">
            <v>72.569999999999993</v>
          </cell>
          <cell r="AB5309">
            <v>0</v>
          </cell>
          <cell r="AC5309">
            <v>0</v>
          </cell>
          <cell r="AD5309">
            <v>0</v>
          </cell>
        </row>
        <row r="5310">
          <cell r="B5310" t="str">
            <v>MASON CO-REGULATEDTAXESREF</v>
          </cell>
          <cell r="J5310" t="str">
            <v>REF</v>
          </cell>
          <cell r="K5310" t="str">
            <v>3.6% WA Refuse Tax</v>
          </cell>
          <cell r="S5310">
            <v>0</v>
          </cell>
          <cell r="T5310">
            <v>0</v>
          </cell>
          <cell r="U5310">
            <v>0</v>
          </cell>
          <cell r="V5310">
            <v>0</v>
          </cell>
          <cell r="W5310">
            <v>0</v>
          </cell>
          <cell r="X5310">
            <v>0</v>
          </cell>
          <cell r="Y5310">
            <v>0</v>
          </cell>
          <cell r="Z5310">
            <v>0</v>
          </cell>
          <cell r="AA5310">
            <v>1771.58</v>
          </cell>
          <cell r="AB5310">
            <v>0</v>
          </cell>
          <cell r="AC5310">
            <v>0</v>
          </cell>
          <cell r="AD5310">
            <v>0</v>
          </cell>
        </row>
        <row r="5311">
          <cell r="B5311" t="str">
            <v>MASON CO-REGULATEDTAXESSALES TAX</v>
          </cell>
          <cell r="J5311" t="str">
            <v>SALES TAX</v>
          </cell>
          <cell r="K5311" t="str">
            <v>8.5% Sales Tax</v>
          </cell>
          <cell r="S5311">
            <v>0</v>
          </cell>
          <cell r="T5311">
            <v>0</v>
          </cell>
          <cell r="U5311">
            <v>0</v>
          </cell>
          <cell r="V5311">
            <v>0</v>
          </cell>
          <cell r="W5311">
            <v>0</v>
          </cell>
          <cell r="X5311">
            <v>0</v>
          </cell>
          <cell r="Y5311">
            <v>0</v>
          </cell>
          <cell r="Z5311">
            <v>0</v>
          </cell>
          <cell r="AA5311">
            <v>608.77</v>
          </cell>
          <cell r="AB5311">
            <v>0</v>
          </cell>
          <cell r="AC5311">
            <v>0</v>
          </cell>
          <cell r="AD5311">
            <v>0</v>
          </cell>
        </row>
        <row r="5312">
          <cell r="B5312" t="str">
            <v>MASON CO-REGULATEDTAXESREF</v>
          </cell>
          <cell r="J5312" t="str">
            <v>REF</v>
          </cell>
          <cell r="K5312" t="str">
            <v>3.6% WA Refuse Tax</v>
          </cell>
          <cell r="S5312">
            <v>0</v>
          </cell>
          <cell r="T5312">
            <v>0</v>
          </cell>
          <cell r="U5312">
            <v>0</v>
          </cell>
          <cell r="V5312">
            <v>0</v>
          </cell>
          <cell r="W5312">
            <v>0</v>
          </cell>
          <cell r="X5312">
            <v>0</v>
          </cell>
          <cell r="Y5312">
            <v>0</v>
          </cell>
          <cell r="Z5312">
            <v>0</v>
          </cell>
          <cell r="AA5312">
            <v>13334.15</v>
          </cell>
          <cell r="AB5312">
            <v>0</v>
          </cell>
          <cell r="AC5312">
            <v>0</v>
          </cell>
          <cell r="AD5312">
            <v>0</v>
          </cell>
        </row>
        <row r="5313">
          <cell r="B5313" t="str">
            <v>MASON CO-REGULATEDTAXESREF</v>
          </cell>
          <cell r="J5313" t="str">
            <v>REF</v>
          </cell>
          <cell r="K5313" t="str">
            <v>3.6% WA Refuse Tax</v>
          </cell>
          <cell r="S5313">
            <v>0</v>
          </cell>
          <cell r="T5313">
            <v>0</v>
          </cell>
          <cell r="U5313">
            <v>0</v>
          </cell>
          <cell r="V5313">
            <v>0</v>
          </cell>
          <cell r="W5313">
            <v>0</v>
          </cell>
          <cell r="X5313">
            <v>0</v>
          </cell>
          <cell r="Y5313">
            <v>0</v>
          </cell>
          <cell r="Z5313">
            <v>0</v>
          </cell>
          <cell r="AA5313">
            <v>145.30000000000001</v>
          </cell>
          <cell r="AB5313">
            <v>0</v>
          </cell>
          <cell r="AC5313">
            <v>0</v>
          </cell>
          <cell r="AD5313">
            <v>0</v>
          </cell>
        </row>
        <row r="5314">
          <cell r="B5314" t="str">
            <v>MASON CO-REGULATEDTAXESSALES TAX</v>
          </cell>
          <cell r="J5314" t="str">
            <v>SALES TAX</v>
          </cell>
          <cell r="K5314" t="str">
            <v>8.5% Sales Tax</v>
          </cell>
          <cell r="S5314">
            <v>0</v>
          </cell>
          <cell r="T5314">
            <v>0</v>
          </cell>
          <cell r="U5314">
            <v>0</v>
          </cell>
          <cell r="V5314">
            <v>0</v>
          </cell>
          <cell r="W5314">
            <v>0</v>
          </cell>
          <cell r="X5314">
            <v>0</v>
          </cell>
          <cell r="Y5314">
            <v>0</v>
          </cell>
          <cell r="Z5314">
            <v>0</v>
          </cell>
          <cell r="AA5314">
            <v>9.6199999999999992</v>
          </cell>
          <cell r="AB5314">
            <v>0</v>
          </cell>
          <cell r="AC5314">
            <v>0</v>
          </cell>
          <cell r="AD5314">
            <v>0</v>
          </cell>
        </row>
        <row r="5315">
          <cell r="B5315" t="str">
            <v>MASON CO-REGULATEDTAXESREF</v>
          </cell>
          <cell r="J5315" t="str">
            <v>REF</v>
          </cell>
          <cell r="K5315" t="str">
            <v>3.6% WA Refuse Tax</v>
          </cell>
          <cell r="S5315">
            <v>0</v>
          </cell>
          <cell r="T5315">
            <v>0</v>
          </cell>
          <cell r="U5315">
            <v>0</v>
          </cell>
          <cell r="V5315">
            <v>0</v>
          </cell>
          <cell r="W5315">
            <v>0</v>
          </cell>
          <cell r="X5315">
            <v>0</v>
          </cell>
          <cell r="Y5315">
            <v>0</v>
          </cell>
          <cell r="Z5315">
            <v>0</v>
          </cell>
          <cell r="AA5315">
            <v>1.46</v>
          </cell>
          <cell r="AB5315">
            <v>0</v>
          </cell>
          <cell r="AC5315">
            <v>0</v>
          </cell>
          <cell r="AD5315">
            <v>0</v>
          </cell>
        </row>
        <row r="5316">
          <cell r="B5316" t="str">
            <v>MASON CO-REGULATEDTAXESREF</v>
          </cell>
          <cell r="J5316" t="str">
            <v>REF</v>
          </cell>
          <cell r="K5316" t="str">
            <v>3.6% WA Refuse Tax</v>
          </cell>
          <cell r="S5316">
            <v>0</v>
          </cell>
          <cell r="T5316">
            <v>0</v>
          </cell>
          <cell r="U5316">
            <v>0</v>
          </cell>
          <cell r="V5316">
            <v>0</v>
          </cell>
          <cell r="W5316">
            <v>0</v>
          </cell>
          <cell r="X5316">
            <v>0</v>
          </cell>
          <cell r="Y5316">
            <v>0</v>
          </cell>
          <cell r="Z5316">
            <v>0</v>
          </cell>
          <cell r="AA5316">
            <v>1269.8900000000001</v>
          </cell>
          <cell r="AB5316">
            <v>0</v>
          </cell>
          <cell r="AC5316">
            <v>0</v>
          </cell>
          <cell r="AD5316">
            <v>0</v>
          </cell>
        </row>
        <row r="5317">
          <cell r="B5317" t="str">
            <v>MASON CO-REGULATEDTAXESSALES TAX</v>
          </cell>
          <cell r="J5317" t="str">
            <v>SALES TAX</v>
          </cell>
          <cell r="K5317" t="str">
            <v>8.5% Sales Tax</v>
          </cell>
          <cell r="S5317">
            <v>0</v>
          </cell>
          <cell r="T5317">
            <v>0</v>
          </cell>
          <cell r="U5317">
            <v>0</v>
          </cell>
          <cell r="V5317">
            <v>0</v>
          </cell>
          <cell r="W5317">
            <v>0</v>
          </cell>
          <cell r="X5317">
            <v>0</v>
          </cell>
          <cell r="Y5317">
            <v>0</v>
          </cell>
          <cell r="Z5317">
            <v>0</v>
          </cell>
          <cell r="AA5317">
            <v>910.04</v>
          </cell>
          <cell r="AB5317">
            <v>0</v>
          </cell>
          <cell r="AC5317">
            <v>0</v>
          </cell>
          <cell r="AD5317">
            <v>0</v>
          </cell>
        </row>
        <row r="5318">
          <cell r="B5318" t="str">
            <v>MASON CO-UNREGULATEDACCOUNTING ADJUSTMENTSFINCHG</v>
          </cell>
          <cell r="J5318" t="str">
            <v>FINCHG</v>
          </cell>
          <cell r="K5318" t="str">
            <v>LATE FEE</v>
          </cell>
          <cell r="S5318">
            <v>0</v>
          </cell>
          <cell r="T5318">
            <v>0</v>
          </cell>
          <cell r="U5318">
            <v>0</v>
          </cell>
          <cell r="V5318">
            <v>0</v>
          </cell>
          <cell r="W5318">
            <v>0</v>
          </cell>
          <cell r="X5318">
            <v>0</v>
          </cell>
          <cell r="Y5318">
            <v>0</v>
          </cell>
          <cell r="Z5318">
            <v>0</v>
          </cell>
          <cell r="AA5318">
            <v>17.87</v>
          </cell>
          <cell r="AB5318">
            <v>0</v>
          </cell>
          <cell r="AC5318">
            <v>0</v>
          </cell>
          <cell r="AD5318">
            <v>0</v>
          </cell>
        </row>
        <row r="5319">
          <cell r="B5319" t="str">
            <v>MASON CO-UNREGULATEDCOMMERCIAL - REARLOADUNLOCKRECY</v>
          </cell>
          <cell r="J5319" t="str">
            <v>UNLOCKRECY</v>
          </cell>
          <cell r="K5319" t="str">
            <v>UNLOCK / UNLATCH RECY</v>
          </cell>
          <cell r="S5319">
            <v>0</v>
          </cell>
          <cell r="T5319">
            <v>0</v>
          </cell>
          <cell r="U5319">
            <v>0</v>
          </cell>
          <cell r="V5319">
            <v>0</v>
          </cell>
          <cell r="W5319">
            <v>0</v>
          </cell>
          <cell r="X5319">
            <v>0</v>
          </cell>
          <cell r="Y5319">
            <v>0</v>
          </cell>
          <cell r="Z5319">
            <v>0</v>
          </cell>
          <cell r="AA5319">
            <v>17.71</v>
          </cell>
          <cell r="AB5319">
            <v>0</v>
          </cell>
          <cell r="AC5319">
            <v>0</v>
          </cell>
          <cell r="AD5319">
            <v>0</v>
          </cell>
        </row>
        <row r="5320">
          <cell r="B5320" t="str">
            <v>MASON CO-UNREGULATEDCOMMERCIAL - REARLOADSCI</v>
          </cell>
          <cell r="J5320" t="str">
            <v>SCI</v>
          </cell>
          <cell r="K5320" t="str">
            <v>SHRED CALL IN</v>
          </cell>
          <cell r="S5320">
            <v>0</v>
          </cell>
          <cell r="T5320">
            <v>0</v>
          </cell>
          <cell r="U5320">
            <v>0</v>
          </cell>
          <cell r="V5320">
            <v>0</v>
          </cell>
          <cell r="W5320">
            <v>0</v>
          </cell>
          <cell r="X5320">
            <v>0</v>
          </cell>
          <cell r="Y5320">
            <v>0</v>
          </cell>
          <cell r="Z5320">
            <v>0</v>
          </cell>
          <cell r="AA5320">
            <v>171</v>
          </cell>
          <cell r="AB5320">
            <v>0</v>
          </cell>
          <cell r="AC5320">
            <v>0</v>
          </cell>
          <cell r="AD5320">
            <v>0</v>
          </cell>
        </row>
        <row r="5321">
          <cell r="B5321" t="str">
            <v>MASON CO-UNREGULATEDCOMMERCIAL RECYCLE96CRCOGE1</v>
          </cell>
          <cell r="J5321" t="str">
            <v>96CRCOGE1</v>
          </cell>
          <cell r="K5321" t="str">
            <v>96 COMMINGLE WG-EOW</v>
          </cell>
          <cell r="S5321">
            <v>0</v>
          </cell>
          <cell r="T5321">
            <v>0</v>
          </cell>
          <cell r="U5321">
            <v>0</v>
          </cell>
          <cell r="V5321">
            <v>0</v>
          </cell>
          <cell r="W5321">
            <v>0</v>
          </cell>
          <cell r="X5321">
            <v>0</v>
          </cell>
          <cell r="Y5321">
            <v>0</v>
          </cell>
          <cell r="Z5321">
            <v>0</v>
          </cell>
          <cell r="AA5321">
            <v>844.35</v>
          </cell>
          <cell r="AB5321">
            <v>0</v>
          </cell>
          <cell r="AC5321">
            <v>0</v>
          </cell>
          <cell r="AD5321">
            <v>0</v>
          </cell>
        </row>
        <row r="5322">
          <cell r="B5322" t="str">
            <v>MASON CO-UNREGULATEDCOMMERCIAL RECYCLE96CRCOGM1</v>
          </cell>
          <cell r="J5322" t="str">
            <v>96CRCOGM1</v>
          </cell>
          <cell r="K5322" t="str">
            <v>96 COMMINGLE WGMNTHLY</v>
          </cell>
          <cell r="S5322">
            <v>0</v>
          </cell>
          <cell r="T5322">
            <v>0</v>
          </cell>
          <cell r="U5322">
            <v>0</v>
          </cell>
          <cell r="V5322">
            <v>0</v>
          </cell>
          <cell r="W5322">
            <v>0</v>
          </cell>
          <cell r="X5322">
            <v>0</v>
          </cell>
          <cell r="Y5322">
            <v>0</v>
          </cell>
          <cell r="Z5322">
            <v>0</v>
          </cell>
          <cell r="AA5322">
            <v>216.71</v>
          </cell>
          <cell r="AB5322">
            <v>0</v>
          </cell>
          <cell r="AC5322">
            <v>0</v>
          </cell>
          <cell r="AD5322">
            <v>0</v>
          </cell>
        </row>
        <row r="5323">
          <cell r="B5323" t="str">
            <v>MASON CO-UNREGULATEDCOMMERCIAL RECYCLE96CRCOGW1</v>
          </cell>
          <cell r="J5323" t="str">
            <v>96CRCOGW1</v>
          </cell>
          <cell r="K5323" t="str">
            <v>96 COMMINGLE WG-WEEKLY</v>
          </cell>
          <cell r="S5323">
            <v>0</v>
          </cell>
          <cell r="T5323">
            <v>0</v>
          </cell>
          <cell r="U5323">
            <v>0</v>
          </cell>
          <cell r="V5323">
            <v>0</v>
          </cell>
          <cell r="W5323">
            <v>0</v>
          </cell>
          <cell r="X5323">
            <v>0</v>
          </cell>
          <cell r="Y5323">
            <v>0</v>
          </cell>
          <cell r="Z5323">
            <v>0</v>
          </cell>
          <cell r="AA5323">
            <v>733.98</v>
          </cell>
          <cell r="AB5323">
            <v>0</v>
          </cell>
          <cell r="AC5323">
            <v>0</v>
          </cell>
          <cell r="AD5323">
            <v>0</v>
          </cell>
        </row>
        <row r="5324">
          <cell r="B5324" t="str">
            <v>MASON CO-UNREGULATEDCOMMERCIAL RECYCLE96CRCONGE1</v>
          </cell>
          <cell r="J5324" t="str">
            <v>96CRCONGE1</v>
          </cell>
          <cell r="K5324" t="str">
            <v>96 COMMINGLE NG-EOW</v>
          </cell>
          <cell r="S5324">
            <v>0</v>
          </cell>
          <cell r="T5324">
            <v>0</v>
          </cell>
          <cell r="U5324">
            <v>0</v>
          </cell>
          <cell r="V5324">
            <v>0</v>
          </cell>
          <cell r="W5324">
            <v>0</v>
          </cell>
          <cell r="X5324">
            <v>0</v>
          </cell>
          <cell r="Y5324">
            <v>0</v>
          </cell>
          <cell r="Z5324">
            <v>0</v>
          </cell>
          <cell r="AA5324">
            <v>1591.28</v>
          </cell>
          <cell r="AB5324">
            <v>0</v>
          </cell>
          <cell r="AC5324">
            <v>0</v>
          </cell>
          <cell r="AD5324">
            <v>0</v>
          </cell>
        </row>
        <row r="5325">
          <cell r="B5325" t="str">
            <v>MASON CO-UNREGULATEDCOMMERCIAL RECYCLE96CRCONGM1</v>
          </cell>
          <cell r="J5325" t="str">
            <v>96CRCONGM1</v>
          </cell>
          <cell r="K5325" t="str">
            <v>96 COMMINGLE NG-MNTHLY</v>
          </cell>
          <cell r="S5325">
            <v>0</v>
          </cell>
          <cell r="T5325">
            <v>0</v>
          </cell>
          <cell r="U5325">
            <v>0</v>
          </cell>
          <cell r="V5325">
            <v>0</v>
          </cell>
          <cell r="W5325">
            <v>0</v>
          </cell>
          <cell r="X5325">
            <v>0</v>
          </cell>
          <cell r="Y5325">
            <v>0</v>
          </cell>
          <cell r="Z5325">
            <v>0</v>
          </cell>
          <cell r="AA5325">
            <v>500.1</v>
          </cell>
          <cell r="AB5325">
            <v>0</v>
          </cell>
          <cell r="AC5325">
            <v>0</v>
          </cell>
          <cell r="AD5325">
            <v>0</v>
          </cell>
        </row>
        <row r="5326">
          <cell r="B5326" t="str">
            <v>MASON CO-UNREGULATEDCOMMERCIAL RECYCLE96CRCONGW1</v>
          </cell>
          <cell r="J5326" t="str">
            <v>96CRCONGW1</v>
          </cell>
          <cell r="K5326" t="str">
            <v>96 COMMINGLE NG-WEEKLY</v>
          </cell>
          <cell r="S5326">
            <v>0</v>
          </cell>
          <cell r="T5326">
            <v>0</v>
          </cell>
          <cell r="U5326">
            <v>0</v>
          </cell>
          <cell r="V5326">
            <v>0</v>
          </cell>
          <cell r="W5326">
            <v>0</v>
          </cell>
          <cell r="X5326">
            <v>0</v>
          </cell>
          <cell r="Y5326">
            <v>0</v>
          </cell>
          <cell r="Z5326">
            <v>0</v>
          </cell>
          <cell r="AA5326">
            <v>1777.15</v>
          </cell>
          <cell r="AB5326">
            <v>0</v>
          </cell>
          <cell r="AC5326">
            <v>0</v>
          </cell>
          <cell r="AD5326">
            <v>0</v>
          </cell>
        </row>
        <row r="5327">
          <cell r="B5327" t="str">
            <v xml:space="preserve">MASON CO-UNREGULATEDCOMMERCIAL RECYCLER2YDOCCE </v>
          </cell>
          <cell r="J5327" t="str">
            <v xml:space="preserve">R2YDOCCE </v>
          </cell>
          <cell r="K5327" t="str">
            <v>2YD OCC-EOW</v>
          </cell>
          <cell r="S5327">
            <v>0</v>
          </cell>
          <cell r="T5327">
            <v>0</v>
          </cell>
          <cell r="U5327">
            <v>0</v>
          </cell>
          <cell r="V5327">
            <v>0</v>
          </cell>
          <cell r="W5327">
            <v>0</v>
          </cell>
          <cell r="X5327">
            <v>0</v>
          </cell>
          <cell r="Y5327">
            <v>0</v>
          </cell>
          <cell r="Z5327">
            <v>0</v>
          </cell>
          <cell r="AA5327">
            <v>2206.1799999999998</v>
          </cell>
          <cell r="AB5327">
            <v>0</v>
          </cell>
          <cell r="AC5327">
            <v>0</v>
          </cell>
          <cell r="AD5327">
            <v>0</v>
          </cell>
        </row>
        <row r="5328">
          <cell r="B5328" t="str">
            <v>MASON CO-UNREGULATEDCOMMERCIAL RECYCLER2YDOCCEX</v>
          </cell>
          <cell r="J5328" t="str">
            <v>R2YDOCCEX</v>
          </cell>
          <cell r="K5328" t="str">
            <v>2YD OCC-EXTRA CONTAINER</v>
          </cell>
          <cell r="S5328">
            <v>0</v>
          </cell>
          <cell r="T5328">
            <v>0</v>
          </cell>
          <cell r="U5328">
            <v>0</v>
          </cell>
          <cell r="V5328">
            <v>0</v>
          </cell>
          <cell r="W5328">
            <v>0</v>
          </cell>
          <cell r="X5328">
            <v>0</v>
          </cell>
          <cell r="Y5328">
            <v>0</v>
          </cell>
          <cell r="Z5328">
            <v>0</v>
          </cell>
          <cell r="AA5328">
            <v>932.01</v>
          </cell>
          <cell r="AB5328">
            <v>0</v>
          </cell>
          <cell r="AC5328">
            <v>0</v>
          </cell>
          <cell r="AD5328">
            <v>0</v>
          </cell>
        </row>
        <row r="5329">
          <cell r="B5329" t="str">
            <v>MASON CO-UNREGULATEDCOMMERCIAL RECYCLER2YDOCCM</v>
          </cell>
          <cell r="J5329" t="str">
            <v>R2YDOCCM</v>
          </cell>
          <cell r="K5329" t="str">
            <v>2YD OCC-MNTHLY</v>
          </cell>
          <cell r="S5329">
            <v>0</v>
          </cell>
          <cell r="T5329">
            <v>0</v>
          </cell>
          <cell r="U5329">
            <v>0</v>
          </cell>
          <cell r="V5329">
            <v>0</v>
          </cell>
          <cell r="W5329">
            <v>0</v>
          </cell>
          <cell r="X5329">
            <v>0</v>
          </cell>
          <cell r="Y5329">
            <v>0</v>
          </cell>
          <cell r="Z5329">
            <v>0</v>
          </cell>
          <cell r="AA5329">
            <v>974.16</v>
          </cell>
          <cell r="AB5329">
            <v>0</v>
          </cell>
          <cell r="AC5329">
            <v>0</v>
          </cell>
          <cell r="AD5329">
            <v>0</v>
          </cell>
        </row>
        <row r="5330">
          <cell r="B5330" t="str">
            <v>MASON CO-UNREGULATEDCOMMERCIAL RECYCLER2YDOCCOC</v>
          </cell>
          <cell r="J5330" t="str">
            <v>R2YDOCCOC</v>
          </cell>
          <cell r="K5330" t="str">
            <v>2YD OCC-ON CALL</v>
          </cell>
          <cell r="S5330">
            <v>0</v>
          </cell>
          <cell r="T5330">
            <v>0</v>
          </cell>
          <cell r="U5330">
            <v>0</v>
          </cell>
          <cell r="V5330">
            <v>0</v>
          </cell>
          <cell r="W5330">
            <v>0</v>
          </cell>
          <cell r="X5330">
            <v>0</v>
          </cell>
          <cell r="Y5330">
            <v>0</v>
          </cell>
          <cell r="Z5330">
            <v>0</v>
          </cell>
          <cell r="AA5330">
            <v>36.08</v>
          </cell>
          <cell r="AB5330">
            <v>0</v>
          </cell>
          <cell r="AC5330">
            <v>0</v>
          </cell>
          <cell r="AD5330">
            <v>0</v>
          </cell>
        </row>
        <row r="5331">
          <cell r="B5331" t="str">
            <v>MASON CO-UNREGULATEDCOMMERCIAL RECYCLER2YDOCCW</v>
          </cell>
          <cell r="J5331" t="str">
            <v>R2YDOCCW</v>
          </cell>
          <cell r="K5331" t="str">
            <v>2YD OCC-WEEKLY</v>
          </cell>
          <cell r="S5331">
            <v>0</v>
          </cell>
          <cell r="T5331">
            <v>0</v>
          </cell>
          <cell r="U5331">
            <v>0</v>
          </cell>
          <cell r="V5331">
            <v>0</v>
          </cell>
          <cell r="W5331">
            <v>0</v>
          </cell>
          <cell r="X5331">
            <v>0</v>
          </cell>
          <cell r="Y5331">
            <v>0</v>
          </cell>
          <cell r="Z5331">
            <v>0</v>
          </cell>
          <cell r="AA5331">
            <v>3040.91</v>
          </cell>
          <cell r="AB5331">
            <v>0</v>
          </cell>
          <cell r="AC5331">
            <v>0</v>
          </cell>
          <cell r="AD5331">
            <v>0</v>
          </cell>
        </row>
        <row r="5332">
          <cell r="B5332" t="str">
            <v>MASON CO-UNREGULATEDCOMMERCIAL RECYCLERECYLOCK</v>
          </cell>
          <cell r="J5332" t="str">
            <v>RECYLOCK</v>
          </cell>
          <cell r="K5332" t="str">
            <v>LOCK/UNLOCK RECYCLING</v>
          </cell>
          <cell r="S5332">
            <v>0</v>
          </cell>
          <cell r="T5332">
            <v>0</v>
          </cell>
          <cell r="U5332">
            <v>0</v>
          </cell>
          <cell r="V5332">
            <v>0</v>
          </cell>
          <cell r="W5332">
            <v>0</v>
          </cell>
          <cell r="X5332">
            <v>0</v>
          </cell>
          <cell r="Y5332">
            <v>0</v>
          </cell>
          <cell r="Z5332">
            <v>0</v>
          </cell>
          <cell r="AA5332">
            <v>58.19</v>
          </cell>
          <cell r="AB5332">
            <v>0</v>
          </cell>
          <cell r="AC5332">
            <v>0</v>
          </cell>
          <cell r="AD5332">
            <v>0</v>
          </cell>
        </row>
        <row r="5333">
          <cell r="B5333" t="str">
            <v>MASON CO-UNREGULATEDCOMMERCIAL RECYCLEWLKNRECY</v>
          </cell>
          <cell r="J5333" t="str">
            <v>WLKNRECY</v>
          </cell>
          <cell r="K5333" t="str">
            <v>WALK IN RECYCLE</v>
          </cell>
          <cell r="S5333">
            <v>0</v>
          </cell>
          <cell r="T5333">
            <v>0</v>
          </cell>
          <cell r="U5333">
            <v>0</v>
          </cell>
          <cell r="V5333">
            <v>0</v>
          </cell>
          <cell r="W5333">
            <v>0</v>
          </cell>
          <cell r="X5333">
            <v>0</v>
          </cell>
          <cell r="Y5333">
            <v>0</v>
          </cell>
          <cell r="Z5333">
            <v>0</v>
          </cell>
          <cell r="AA5333">
            <v>5.32</v>
          </cell>
          <cell r="AB5333">
            <v>0</v>
          </cell>
          <cell r="AC5333">
            <v>0</v>
          </cell>
          <cell r="AD5333">
            <v>0</v>
          </cell>
        </row>
        <row r="5334">
          <cell r="B5334" t="str">
            <v>MASON CO-UNREGULATEDCOMMERCIAL RECYCLE96CRCOGOC</v>
          </cell>
          <cell r="J5334" t="str">
            <v>96CRCOGOC</v>
          </cell>
          <cell r="K5334" t="str">
            <v>96 COMMINGLE WGON CALL</v>
          </cell>
          <cell r="S5334">
            <v>0</v>
          </cell>
          <cell r="T5334">
            <v>0</v>
          </cell>
          <cell r="U5334">
            <v>0</v>
          </cell>
          <cell r="V5334">
            <v>0</v>
          </cell>
          <cell r="W5334">
            <v>0</v>
          </cell>
          <cell r="X5334">
            <v>0</v>
          </cell>
          <cell r="Y5334">
            <v>0</v>
          </cell>
          <cell r="Z5334">
            <v>0</v>
          </cell>
          <cell r="AA5334">
            <v>50.01</v>
          </cell>
          <cell r="AB5334">
            <v>0</v>
          </cell>
          <cell r="AC5334">
            <v>0</v>
          </cell>
          <cell r="AD5334">
            <v>0</v>
          </cell>
        </row>
        <row r="5335">
          <cell r="B5335" t="str">
            <v>MASON CO-UNREGULATEDCOMMERCIAL RECYCLE96CRCONGOC</v>
          </cell>
          <cell r="J5335" t="str">
            <v>96CRCONGOC</v>
          </cell>
          <cell r="K5335" t="str">
            <v>96 COMMINGLE NGON CALL</v>
          </cell>
          <cell r="S5335">
            <v>0</v>
          </cell>
          <cell r="T5335">
            <v>0</v>
          </cell>
          <cell r="U5335">
            <v>0</v>
          </cell>
          <cell r="V5335">
            <v>0</v>
          </cell>
          <cell r="W5335">
            <v>0</v>
          </cell>
          <cell r="X5335">
            <v>0</v>
          </cell>
          <cell r="Y5335">
            <v>0</v>
          </cell>
          <cell r="Z5335">
            <v>0</v>
          </cell>
          <cell r="AA5335">
            <v>100.02</v>
          </cell>
          <cell r="AB5335">
            <v>0</v>
          </cell>
          <cell r="AC5335">
            <v>0</v>
          </cell>
          <cell r="AD5335">
            <v>0</v>
          </cell>
        </row>
        <row r="5336">
          <cell r="B5336" t="str">
            <v>MASON CO-UNREGULATEDCOMMERCIAL RECYCLEDEL-REC</v>
          </cell>
          <cell r="J5336" t="str">
            <v>DEL-REC</v>
          </cell>
          <cell r="K5336" t="str">
            <v>DELIVER RECYCLE BIN</v>
          </cell>
          <cell r="S5336">
            <v>0</v>
          </cell>
          <cell r="T5336">
            <v>0</v>
          </cell>
          <cell r="U5336">
            <v>0</v>
          </cell>
          <cell r="V5336">
            <v>0</v>
          </cell>
          <cell r="W5336">
            <v>0</v>
          </cell>
          <cell r="X5336">
            <v>0</v>
          </cell>
          <cell r="Y5336">
            <v>0</v>
          </cell>
          <cell r="Z5336">
            <v>0</v>
          </cell>
          <cell r="AA5336">
            <v>40</v>
          </cell>
          <cell r="AB5336">
            <v>0</v>
          </cell>
          <cell r="AC5336">
            <v>0</v>
          </cell>
          <cell r="AD5336">
            <v>0</v>
          </cell>
        </row>
        <row r="5337">
          <cell r="B5337" t="str">
            <v>MASON CO-UNREGULATEDCOMMERCIAL RECYCLER2YDOCCOC</v>
          </cell>
          <cell r="J5337" t="str">
            <v>R2YDOCCOC</v>
          </cell>
          <cell r="K5337" t="str">
            <v>2YD OCC-ON CALL</v>
          </cell>
          <cell r="S5337">
            <v>0</v>
          </cell>
          <cell r="T5337">
            <v>0</v>
          </cell>
          <cell r="U5337">
            <v>0</v>
          </cell>
          <cell r="V5337">
            <v>0</v>
          </cell>
          <cell r="W5337">
            <v>0</v>
          </cell>
          <cell r="X5337">
            <v>0</v>
          </cell>
          <cell r="Y5337">
            <v>0</v>
          </cell>
          <cell r="Z5337">
            <v>0</v>
          </cell>
          <cell r="AA5337">
            <v>288.64</v>
          </cell>
          <cell r="AB5337">
            <v>0</v>
          </cell>
          <cell r="AC5337">
            <v>0</v>
          </cell>
          <cell r="AD5337">
            <v>0</v>
          </cell>
        </row>
        <row r="5338">
          <cell r="B5338" t="str">
            <v>MASON CO-UNREGULATEDCOMMERCIAL RECYCLERECYLOCK</v>
          </cell>
          <cell r="J5338" t="str">
            <v>RECYLOCK</v>
          </cell>
          <cell r="K5338" t="str">
            <v>LOCK/UNLOCK RECYCLING</v>
          </cell>
          <cell r="S5338">
            <v>0</v>
          </cell>
          <cell r="T5338">
            <v>0</v>
          </cell>
          <cell r="U5338">
            <v>0</v>
          </cell>
          <cell r="V5338">
            <v>0</v>
          </cell>
          <cell r="W5338">
            <v>0</v>
          </cell>
          <cell r="X5338">
            <v>0</v>
          </cell>
          <cell r="Y5338">
            <v>0</v>
          </cell>
          <cell r="Z5338">
            <v>0</v>
          </cell>
          <cell r="AA5338">
            <v>17.71</v>
          </cell>
          <cell r="AB5338">
            <v>0</v>
          </cell>
          <cell r="AC5338">
            <v>0</v>
          </cell>
          <cell r="AD5338">
            <v>0</v>
          </cell>
        </row>
        <row r="5339">
          <cell r="B5339" t="str">
            <v>MASON CO-UNREGULATEDCOMMERCIAL RECYCLEROLLOUTOCC</v>
          </cell>
          <cell r="J5339" t="str">
            <v>ROLLOUTOCC</v>
          </cell>
          <cell r="K5339" t="str">
            <v>ROLL OUT FEE - RECYCLE</v>
          </cell>
          <cell r="S5339">
            <v>0</v>
          </cell>
          <cell r="T5339">
            <v>0</v>
          </cell>
          <cell r="U5339">
            <v>0</v>
          </cell>
          <cell r="V5339">
            <v>0</v>
          </cell>
          <cell r="W5339">
            <v>0</v>
          </cell>
          <cell r="X5339">
            <v>0</v>
          </cell>
          <cell r="Y5339">
            <v>0</v>
          </cell>
          <cell r="Z5339">
            <v>0</v>
          </cell>
          <cell r="AA5339">
            <v>259.2</v>
          </cell>
          <cell r="AB5339">
            <v>0</v>
          </cell>
          <cell r="AC5339">
            <v>0</v>
          </cell>
          <cell r="AD5339">
            <v>0</v>
          </cell>
        </row>
        <row r="5340">
          <cell r="B5340" t="str">
            <v>MASON CO-UNREGULATEDCOMMERCIAL RECYCLEWLKNRECY</v>
          </cell>
          <cell r="J5340" t="str">
            <v>WLKNRECY</v>
          </cell>
          <cell r="K5340" t="str">
            <v>WALK IN RECYCLE</v>
          </cell>
          <cell r="S5340">
            <v>0</v>
          </cell>
          <cell r="T5340">
            <v>0</v>
          </cell>
          <cell r="U5340">
            <v>0</v>
          </cell>
          <cell r="V5340">
            <v>0</v>
          </cell>
          <cell r="W5340">
            <v>0</v>
          </cell>
          <cell r="X5340">
            <v>0</v>
          </cell>
          <cell r="Y5340">
            <v>0</v>
          </cell>
          <cell r="Z5340">
            <v>0</v>
          </cell>
          <cell r="AA5340">
            <v>303.24</v>
          </cell>
          <cell r="AB5340">
            <v>0</v>
          </cell>
          <cell r="AC5340">
            <v>0</v>
          </cell>
          <cell r="AD5340">
            <v>0</v>
          </cell>
        </row>
        <row r="5341">
          <cell r="B5341" t="str">
            <v>MASON CO-UNREGULATEDPAYMENTSCC-KOL</v>
          </cell>
          <cell r="J5341" t="str">
            <v>CC-KOL</v>
          </cell>
          <cell r="K5341" t="str">
            <v>ONLINE PAYMENT-CC</v>
          </cell>
          <cell r="S5341">
            <v>0</v>
          </cell>
          <cell r="T5341">
            <v>0</v>
          </cell>
          <cell r="U5341">
            <v>0</v>
          </cell>
          <cell r="V5341">
            <v>0</v>
          </cell>
          <cell r="W5341">
            <v>0</v>
          </cell>
          <cell r="X5341">
            <v>0</v>
          </cell>
          <cell r="Y5341">
            <v>0</v>
          </cell>
          <cell r="Z5341">
            <v>0</v>
          </cell>
          <cell r="AA5341">
            <v>-3080.28</v>
          </cell>
          <cell r="AB5341">
            <v>0</v>
          </cell>
          <cell r="AC5341">
            <v>0</v>
          </cell>
          <cell r="AD5341">
            <v>0</v>
          </cell>
        </row>
        <row r="5342">
          <cell r="B5342" t="str">
            <v>MASON CO-UNREGULATEDPAYMENTSPAY</v>
          </cell>
          <cell r="J5342" t="str">
            <v>PAY</v>
          </cell>
          <cell r="K5342" t="str">
            <v>PAYMENT-THANK YOU!</v>
          </cell>
          <cell r="S5342">
            <v>0</v>
          </cell>
          <cell r="T5342">
            <v>0</v>
          </cell>
          <cell r="U5342">
            <v>0</v>
          </cell>
          <cell r="V5342">
            <v>0</v>
          </cell>
          <cell r="W5342">
            <v>0</v>
          </cell>
          <cell r="X5342">
            <v>0</v>
          </cell>
          <cell r="Y5342">
            <v>0</v>
          </cell>
          <cell r="Z5342">
            <v>0</v>
          </cell>
          <cell r="AA5342">
            <v>-9616.35</v>
          </cell>
          <cell r="AB5342">
            <v>0</v>
          </cell>
          <cell r="AC5342">
            <v>0</v>
          </cell>
          <cell r="AD5342">
            <v>0</v>
          </cell>
        </row>
        <row r="5343">
          <cell r="B5343" t="str">
            <v>MASON CO-UNREGULATEDPAYMENTSPAY-CFREE</v>
          </cell>
          <cell r="J5343" t="str">
            <v>PAY-CFREE</v>
          </cell>
          <cell r="K5343" t="str">
            <v>PAYMENT-THANK YOU</v>
          </cell>
          <cell r="S5343">
            <v>0</v>
          </cell>
          <cell r="T5343">
            <v>0</v>
          </cell>
          <cell r="U5343">
            <v>0</v>
          </cell>
          <cell r="V5343">
            <v>0</v>
          </cell>
          <cell r="W5343">
            <v>0</v>
          </cell>
          <cell r="X5343">
            <v>0</v>
          </cell>
          <cell r="Y5343">
            <v>0</v>
          </cell>
          <cell r="Z5343">
            <v>0</v>
          </cell>
          <cell r="AA5343">
            <v>-224.83</v>
          </cell>
          <cell r="AB5343">
            <v>0</v>
          </cell>
          <cell r="AC5343">
            <v>0</v>
          </cell>
          <cell r="AD5343">
            <v>0</v>
          </cell>
        </row>
        <row r="5344">
          <cell r="B5344" t="str">
            <v>MASON CO-UNREGULATEDPAYMENTSPAY-KOL</v>
          </cell>
          <cell r="J5344" t="str">
            <v>PAY-KOL</v>
          </cell>
          <cell r="K5344" t="str">
            <v>PAYMENT-THANK YOU - OL</v>
          </cell>
          <cell r="S5344">
            <v>0</v>
          </cell>
          <cell r="T5344">
            <v>0</v>
          </cell>
          <cell r="U5344">
            <v>0</v>
          </cell>
          <cell r="V5344">
            <v>0</v>
          </cell>
          <cell r="W5344">
            <v>0</v>
          </cell>
          <cell r="X5344">
            <v>0</v>
          </cell>
          <cell r="Y5344">
            <v>0</v>
          </cell>
          <cell r="Z5344">
            <v>0</v>
          </cell>
          <cell r="AA5344">
            <v>-2153.8000000000002</v>
          </cell>
          <cell r="AB5344">
            <v>0</v>
          </cell>
          <cell r="AC5344">
            <v>0</v>
          </cell>
          <cell r="AD5344">
            <v>0</v>
          </cell>
        </row>
        <row r="5345">
          <cell r="B5345" t="str">
            <v>MASON CO-UNREGULATEDPAYMENTSPAY-NATL</v>
          </cell>
          <cell r="J5345" t="str">
            <v>PAY-NATL</v>
          </cell>
          <cell r="K5345" t="str">
            <v>PAYMENT THANK YOU</v>
          </cell>
          <cell r="S5345">
            <v>0</v>
          </cell>
          <cell r="T5345">
            <v>0</v>
          </cell>
          <cell r="U5345">
            <v>0</v>
          </cell>
          <cell r="V5345">
            <v>0</v>
          </cell>
          <cell r="W5345">
            <v>0</v>
          </cell>
          <cell r="X5345">
            <v>0</v>
          </cell>
          <cell r="Y5345">
            <v>0</v>
          </cell>
          <cell r="Z5345">
            <v>0</v>
          </cell>
          <cell r="AA5345">
            <v>-255.19</v>
          </cell>
          <cell r="AB5345">
            <v>0</v>
          </cell>
          <cell r="AC5345">
            <v>0</v>
          </cell>
          <cell r="AD5345">
            <v>0</v>
          </cell>
        </row>
        <row r="5346">
          <cell r="B5346" t="str">
            <v>MASON CO-UNREGULATEDPAYMENTSPAY-OAK</v>
          </cell>
          <cell r="J5346" t="str">
            <v>PAY-OAK</v>
          </cell>
          <cell r="K5346" t="str">
            <v>OAKLEAF PAYMENT</v>
          </cell>
          <cell r="S5346">
            <v>0</v>
          </cell>
          <cell r="T5346">
            <v>0</v>
          </cell>
          <cell r="U5346">
            <v>0</v>
          </cell>
          <cell r="V5346">
            <v>0</v>
          </cell>
          <cell r="W5346">
            <v>0</v>
          </cell>
          <cell r="X5346">
            <v>0</v>
          </cell>
          <cell r="Y5346">
            <v>0</v>
          </cell>
          <cell r="Z5346">
            <v>0</v>
          </cell>
          <cell r="AA5346">
            <v>-200.1</v>
          </cell>
          <cell r="AB5346">
            <v>0</v>
          </cell>
          <cell r="AC5346">
            <v>0</v>
          </cell>
          <cell r="AD5346">
            <v>0</v>
          </cell>
        </row>
        <row r="5347">
          <cell r="B5347" t="str">
            <v>MASON CO-UNREGULATEDPAYMENTSPAY-RPPS</v>
          </cell>
          <cell r="J5347" t="str">
            <v>PAY-RPPS</v>
          </cell>
          <cell r="K5347" t="str">
            <v>RPSS PAYMENT</v>
          </cell>
          <cell r="S5347">
            <v>0</v>
          </cell>
          <cell r="T5347">
            <v>0</v>
          </cell>
          <cell r="U5347">
            <v>0</v>
          </cell>
          <cell r="V5347">
            <v>0</v>
          </cell>
          <cell r="W5347">
            <v>0</v>
          </cell>
          <cell r="X5347">
            <v>0</v>
          </cell>
          <cell r="Y5347">
            <v>0</v>
          </cell>
          <cell r="Z5347">
            <v>0</v>
          </cell>
          <cell r="AA5347">
            <v>-62.63</v>
          </cell>
          <cell r="AB5347">
            <v>0</v>
          </cell>
          <cell r="AC5347">
            <v>0</v>
          </cell>
          <cell r="AD5347">
            <v>0</v>
          </cell>
        </row>
        <row r="5348">
          <cell r="B5348" t="str">
            <v>MASON CO-UNREGULATEDPAYMENTSPAYL</v>
          </cell>
          <cell r="J5348" t="str">
            <v>PAYL</v>
          </cell>
          <cell r="K5348" t="str">
            <v>PAYMENT-THANK YOU!</v>
          </cell>
          <cell r="S5348">
            <v>0</v>
          </cell>
          <cell r="T5348">
            <v>0</v>
          </cell>
          <cell r="U5348">
            <v>0</v>
          </cell>
          <cell r="V5348">
            <v>0</v>
          </cell>
          <cell r="W5348">
            <v>0</v>
          </cell>
          <cell r="X5348">
            <v>0</v>
          </cell>
          <cell r="Y5348">
            <v>0</v>
          </cell>
          <cell r="Z5348">
            <v>0</v>
          </cell>
          <cell r="AA5348">
            <v>-127.58</v>
          </cell>
          <cell r="AB5348">
            <v>0</v>
          </cell>
          <cell r="AC5348">
            <v>0</v>
          </cell>
          <cell r="AD5348">
            <v>0</v>
          </cell>
        </row>
        <row r="5349">
          <cell r="B5349" t="str">
            <v>MASON CO-UNREGULATEDPAYMENTSPAYMET</v>
          </cell>
          <cell r="J5349" t="str">
            <v>PAYMET</v>
          </cell>
          <cell r="K5349" t="str">
            <v>METAVANTE ONLINE PAYMENT</v>
          </cell>
          <cell r="S5349">
            <v>0</v>
          </cell>
          <cell r="T5349">
            <v>0</v>
          </cell>
          <cell r="U5349">
            <v>0</v>
          </cell>
          <cell r="V5349">
            <v>0</v>
          </cell>
          <cell r="W5349">
            <v>0</v>
          </cell>
          <cell r="X5349">
            <v>0</v>
          </cell>
          <cell r="Y5349">
            <v>0</v>
          </cell>
          <cell r="Z5349">
            <v>0</v>
          </cell>
          <cell r="AA5349">
            <v>-96.2</v>
          </cell>
          <cell r="AB5349">
            <v>0</v>
          </cell>
          <cell r="AC5349">
            <v>0</v>
          </cell>
          <cell r="AD5349">
            <v>0</v>
          </cell>
        </row>
        <row r="5350">
          <cell r="B5350" t="str">
            <v>MASON CO-UNREGULATEDPAYMENTSPAYUSBL</v>
          </cell>
          <cell r="J5350" t="str">
            <v>PAYUSBL</v>
          </cell>
          <cell r="K5350" t="str">
            <v>PAYMENT THANK YOU</v>
          </cell>
          <cell r="S5350">
            <v>0</v>
          </cell>
          <cell r="T5350">
            <v>0</v>
          </cell>
          <cell r="U5350">
            <v>0</v>
          </cell>
          <cell r="V5350">
            <v>0</v>
          </cell>
          <cell r="W5350">
            <v>0</v>
          </cell>
          <cell r="X5350">
            <v>0</v>
          </cell>
          <cell r="Y5350">
            <v>0</v>
          </cell>
          <cell r="Z5350">
            <v>0</v>
          </cell>
          <cell r="AA5350">
            <v>-6203.99</v>
          </cell>
          <cell r="AB5350">
            <v>0</v>
          </cell>
          <cell r="AC5350">
            <v>0</v>
          </cell>
          <cell r="AD5350">
            <v>0</v>
          </cell>
        </row>
        <row r="5351">
          <cell r="B5351" t="str">
            <v>MASON CO-UNREGULATEDRESIDENTIALRESTART</v>
          </cell>
          <cell r="J5351" t="str">
            <v>RESTART</v>
          </cell>
          <cell r="K5351" t="str">
            <v>SERVICE RESTART FEE</v>
          </cell>
          <cell r="S5351">
            <v>0</v>
          </cell>
          <cell r="T5351">
            <v>0</v>
          </cell>
          <cell r="U5351">
            <v>0</v>
          </cell>
          <cell r="V5351">
            <v>0</v>
          </cell>
          <cell r="W5351">
            <v>0</v>
          </cell>
          <cell r="X5351">
            <v>0</v>
          </cell>
          <cell r="Y5351">
            <v>0</v>
          </cell>
          <cell r="Z5351">
            <v>0</v>
          </cell>
          <cell r="AA5351">
            <v>5.78</v>
          </cell>
          <cell r="AB5351">
            <v>0</v>
          </cell>
          <cell r="AC5351">
            <v>0</v>
          </cell>
          <cell r="AD5351">
            <v>0</v>
          </cell>
        </row>
        <row r="5352">
          <cell r="B5352" t="str">
            <v>MASON CO-UNREGULATEDROLLOFFROLID</v>
          </cell>
          <cell r="J5352" t="str">
            <v>ROLID</v>
          </cell>
          <cell r="K5352" t="str">
            <v>ROLL OFF-LID</v>
          </cell>
          <cell r="S5352">
            <v>0</v>
          </cell>
          <cell r="T5352">
            <v>0</v>
          </cell>
          <cell r="U5352">
            <v>0</v>
          </cell>
          <cell r="V5352">
            <v>0</v>
          </cell>
          <cell r="W5352">
            <v>0</v>
          </cell>
          <cell r="X5352">
            <v>0</v>
          </cell>
          <cell r="Y5352">
            <v>0</v>
          </cell>
          <cell r="Z5352">
            <v>0</v>
          </cell>
          <cell r="AA5352">
            <v>58.24</v>
          </cell>
          <cell r="AB5352">
            <v>0</v>
          </cell>
          <cell r="AC5352">
            <v>0</v>
          </cell>
          <cell r="AD5352">
            <v>0</v>
          </cell>
        </row>
        <row r="5353">
          <cell r="B5353" t="str">
            <v>MASON CO-UNREGULATEDROLLOFFROLIDRECY</v>
          </cell>
          <cell r="J5353" t="str">
            <v>ROLIDRECY</v>
          </cell>
          <cell r="K5353" t="str">
            <v>ROLL OFF LID-RECYCLE</v>
          </cell>
          <cell r="S5353">
            <v>0</v>
          </cell>
          <cell r="T5353">
            <v>0</v>
          </cell>
          <cell r="U5353">
            <v>0</v>
          </cell>
          <cell r="V5353">
            <v>0</v>
          </cell>
          <cell r="W5353">
            <v>0</v>
          </cell>
          <cell r="X5353">
            <v>0</v>
          </cell>
          <cell r="Y5353">
            <v>0</v>
          </cell>
          <cell r="Z5353">
            <v>0</v>
          </cell>
          <cell r="AA5353">
            <v>72.8</v>
          </cell>
          <cell r="AB5353">
            <v>0</v>
          </cell>
          <cell r="AC5353">
            <v>0</v>
          </cell>
          <cell r="AD5353">
            <v>0</v>
          </cell>
        </row>
        <row r="5354">
          <cell r="B5354" t="str">
            <v>MASON CO-UNREGULATEDROLLOFFRORENT10MRECY</v>
          </cell>
          <cell r="J5354" t="str">
            <v>RORENT10MRECY</v>
          </cell>
          <cell r="K5354" t="str">
            <v>ROLL OFF RENT MONTHLY-REC</v>
          </cell>
          <cell r="S5354">
            <v>0</v>
          </cell>
          <cell r="T5354">
            <v>0</v>
          </cell>
          <cell r="U5354">
            <v>0</v>
          </cell>
          <cell r="V5354">
            <v>0</v>
          </cell>
          <cell r="W5354">
            <v>0</v>
          </cell>
          <cell r="X5354">
            <v>0</v>
          </cell>
          <cell r="Y5354">
            <v>0</v>
          </cell>
          <cell r="Z5354">
            <v>0</v>
          </cell>
          <cell r="AA5354">
            <v>83.93</v>
          </cell>
          <cell r="AB5354">
            <v>0</v>
          </cell>
          <cell r="AC5354">
            <v>0</v>
          </cell>
          <cell r="AD5354">
            <v>0</v>
          </cell>
        </row>
        <row r="5355">
          <cell r="B5355" t="str">
            <v>MASON CO-UNREGULATEDROLLOFFRORENT20DRECY</v>
          </cell>
          <cell r="J5355" t="str">
            <v>RORENT20DRECY</v>
          </cell>
          <cell r="K5355" t="str">
            <v>ROLL OFF RENT DAILY-RECYL</v>
          </cell>
          <cell r="S5355">
            <v>0</v>
          </cell>
          <cell r="T5355">
            <v>0</v>
          </cell>
          <cell r="U5355">
            <v>0</v>
          </cell>
          <cell r="V5355">
            <v>0</v>
          </cell>
          <cell r="W5355">
            <v>0</v>
          </cell>
          <cell r="X5355">
            <v>0</v>
          </cell>
          <cell r="Y5355">
            <v>0</v>
          </cell>
          <cell r="Z5355">
            <v>0</v>
          </cell>
          <cell r="AA5355">
            <v>210.35</v>
          </cell>
          <cell r="AB5355">
            <v>0</v>
          </cell>
          <cell r="AC5355">
            <v>0</v>
          </cell>
          <cell r="AD5355">
            <v>0</v>
          </cell>
        </row>
        <row r="5356">
          <cell r="B5356" t="str">
            <v>MASON CO-UNREGULATEDROLLOFFRORENT20MRECY</v>
          </cell>
          <cell r="J5356" t="str">
            <v>RORENT20MRECY</v>
          </cell>
          <cell r="K5356" t="str">
            <v>ROLL OFF RENT MONTHLY-REC</v>
          </cell>
          <cell r="S5356">
            <v>0</v>
          </cell>
          <cell r="T5356">
            <v>0</v>
          </cell>
          <cell r="U5356">
            <v>0</v>
          </cell>
          <cell r="V5356">
            <v>0</v>
          </cell>
          <cell r="W5356">
            <v>0</v>
          </cell>
          <cell r="X5356">
            <v>0</v>
          </cell>
          <cell r="Y5356">
            <v>0</v>
          </cell>
          <cell r="Z5356">
            <v>0</v>
          </cell>
          <cell r="AA5356">
            <v>3498.82</v>
          </cell>
          <cell r="AB5356">
            <v>0</v>
          </cell>
          <cell r="AC5356">
            <v>0</v>
          </cell>
          <cell r="AD5356">
            <v>0</v>
          </cell>
        </row>
        <row r="5357">
          <cell r="B5357" t="str">
            <v>MASON CO-UNREGULATEDROLLOFFRORENT40DRECY</v>
          </cell>
          <cell r="J5357" t="str">
            <v>RORENT40DRECY</v>
          </cell>
          <cell r="K5357" t="str">
            <v>ROLL OFF RENT DAILY-RECYL</v>
          </cell>
          <cell r="S5357">
            <v>0</v>
          </cell>
          <cell r="T5357">
            <v>0</v>
          </cell>
          <cell r="U5357">
            <v>0</v>
          </cell>
          <cell r="V5357">
            <v>0</v>
          </cell>
          <cell r="W5357">
            <v>0</v>
          </cell>
          <cell r="X5357">
            <v>0</v>
          </cell>
          <cell r="Y5357">
            <v>0</v>
          </cell>
          <cell r="Z5357">
            <v>0</v>
          </cell>
          <cell r="AA5357">
            <v>283.8</v>
          </cell>
          <cell r="AB5357">
            <v>0</v>
          </cell>
          <cell r="AC5357">
            <v>0</v>
          </cell>
          <cell r="AD5357">
            <v>0</v>
          </cell>
        </row>
        <row r="5358">
          <cell r="B5358" t="str">
            <v>MASON CO-UNREGULATEDROLLOFFRORENT40M</v>
          </cell>
          <cell r="J5358" t="str">
            <v>RORENT40M</v>
          </cell>
          <cell r="K5358" t="str">
            <v>40YD ROLL OFF-MNTHLY RENT</v>
          </cell>
          <cell r="S5358">
            <v>0</v>
          </cell>
          <cell r="T5358">
            <v>0</v>
          </cell>
          <cell r="U5358">
            <v>0</v>
          </cell>
          <cell r="V5358">
            <v>0</v>
          </cell>
          <cell r="W5358">
            <v>0</v>
          </cell>
          <cell r="X5358">
            <v>0</v>
          </cell>
          <cell r="Y5358">
            <v>0</v>
          </cell>
          <cell r="Z5358">
            <v>0</v>
          </cell>
          <cell r="AA5358">
            <v>1160.18</v>
          </cell>
          <cell r="AB5358">
            <v>0</v>
          </cell>
          <cell r="AC5358">
            <v>0</v>
          </cell>
          <cell r="AD5358">
            <v>0</v>
          </cell>
        </row>
        <row r="5359">
          <cell r="B5359" t="str">
            <v>MASON CO-UNREGULATEDROLLOFFBELFAIR</v>
          </cell>
          <cell r="J5359" t="str">
            <v>BELFAIR</v>
          </cell>
          <cell r="K5359" t="str">
            <v>BELFAIR TRANSFER BOX HAUL</v>
          </cell>
          <cell r="S5359">
            <v>0</v>
          </cell>
          <cell r="T5359">
            <v>0</v>
          </cell>
          <cell r="U5359">
            <v>0</v>
          </cell>
          <cell r="V5359">
            <v>0</v>
          </cell>
          <cell r="W5359">
            <v>0</v>
          </cell>
          <cell r="X5359">
            <v>0</v>
          </cell>
          <cell r="Y5359">
            <v>0</v>
          </cell>
          <cell r="Z5359">
            <v>0</v>
          </cell>
          <cell r="AA5359">
            <v>2970</v>
          </cell>
          <cell r="AB5359">
            <v>0</v>
          </cell>
          <cell r="AC5359">
            <v>0</v>
          </cell>
          <cell r="AD5359">
            <v>0</v>
          </cell>
        </row>
        <row r="5360">
          <cell r="B5360" t="str">
            <v>MASON CO-UNREGULATEDROLLOFFBLUEBOX</v>
          </cell>
          <cell r="J5360" t="str">
            <v>BLUEBOX</v>
          </cell>
          <cell r="K5360" t="str">
            <v>RECYCLING BLUE BOX</v>
          </cell>
          <cell r="S5360">
            <v>0</v>
          </cell>
          <cell r="T5360">
            <v>0</v>
          </cell>
          <cell r="U5360">
            <v>0</v>
          </cell>
          <cell r="V5360">
            <v>0</v>
          </cell>
          <cell r="W5360">
            <v>0</v>
          </cell>
          <cell r="X5360">
            <v>0</v>
          </cell>
          <cell r="Y5360">
            <v>0</v>
          </cell>
          <cell r="Z5360">
            <v>0</v>
          </cell>
          <cell r="AA5360">
            <v>8995.9599999999991</v>
          </cell>
          <cell r="AB5360">
            <v>0</v>
          </cell>
          <cell r="AC5360">
            <v>0</v>
          </cell>
          <cell r="AD5360">
            <v>0</v>
          </cell>
        </row>
        <row r="5361">
          <cell r="B5361" t="str">
            <v>MASON CO-UNREGULATEDROLLOFFDISPMC-TON</v>
          </cell>
          <cell r="J5361" t="str">
            <v>DISPMC-TON</v>
          </cell>
          <cell r="K5361" t="str">
            <v>MC LANDFILL PER TON</v>
          </cell>
          <cell r="S5361">
            <v>0</v>
          </cell>
          <cell r="T5361">
            <v>0</v>
          </cell>
          <cell r="U5361">
            <v>0</v>
          </cell>
          <cell r="V5361">
            <v>0</v>
          </cell>
          <cell r="W5361">
            <v>0</v>
          </cell>
          <cell r="X5361">
            <v>0</v>
          </cell>
          <cell r="Y5361">
            <v>0</v>
          </cell>
          <cell r="Z5361">
            <v>0</v>
          </cell>
          <cell r="AA5361">
            <v>563.5</v>
          </cell>
          <cell r="AB5361">
            <v>0</v>
          </cell>
          <cell r="AC5361">
            <v>0</v>
          </cell>
          <cell r="AD5361">
            <v>0</v>
          </cell>
        </row>
        <row r="5362">
          <cell r="B5362" t="str">
            <v>MASON CO-UNREGULATEDROLLOFFHOODSPORT</v>
          </cell>
          <cell r="J5362" t="str">
            <v>HOODSPORT</v>
          </cell>
          <cell r="K5362" t="str">
            <v>HOODSPORT TRANSFER HAUL</v>
          </cell>
          <cell r="S5362">
            <v>0</v>
          </cell>
          <cell r="T5362">
            <v>0</v>
          </cell>
          <cell r="U5362">
            <v>0</v>
          </cell>
          <cell r="V5362">
            <v>0</v>
          </cell>
          <cell r="W5362">
            <v>0</v>
          </cell>
          <cell r="X5362">
            <v>0</v>
          </cell>
          <cell r="Y5362">
            <v>0</v>
          </cell>
          <cell r="Z5362">
            <v>0</v>
          </cell>
          <cell r="AA5362">
            <v>177.97</v>
          </cell>
          <cell r="AB5362">
            <v>0</v>
          </cell>
          <cell r="AC5362">
            <v>0</v>
          </cell>
          <cell r="AD5362">
            <v>0</v>
          </cell>
        </row>
        <row r="5363">
          <cell r="B5363" t="str">
            <v>MASON CO-UNREGULATEDROLLOFFRECYHAUL</v>
          </cell>
          <cell r="J5363" t="str">
            <v>RECYHAUL</v>
          </cell>
          <cell r="K5363" t="str">
            <v>ROLL OFF RECYCLE HAUL</v>
          </cell>
          <cell r="S5363">
            <v>0</v>
          </cell>
          <cell r="T5363">
            <v>0</v>
          </cell>
          <cell r="U5363">
            <v>0</v>
          </cell>
          <cell r="V5363">
            <v>0</v>
          </cell>
          <cell r="W5363">
            <v>0</v>
          </cell>
          <cell r="X5363">
            <v>0</v>
          </cell>
          <cell r="Y5363">
            <v>0</v>
          </cell>
          <cell r="Z5363">
            <v>0</v>
          </cell>
          <cell r="AA5363">
            <v>932.03</v>
          </cell>
          <cell r="AB5363">
            <v>0</v>
          </cell>
          <cell r="AC5363">
            <v>0</v>
          </cell>
          <cell r="AD5363">
            <v>0</v>
          </cell>
        </row>
        <row r="5364">
          <cell r="B5364" t="str">
            <v>MASON CO-UNREGULATEDROLLOFFRODELRECY</v>
          </cell>
          <cell r="J5364" t="str">
            <v>RODELRECY</v>
          </cell>
          <cell r="K5364" t="str">
            <v>ROLL OFF DELIVER-RECYCLE</v>
          </cell>
          <cell r="S5364">
            <v>0</v>
          </cell>
          <cell r="T5364">
            <v>0</v>
          </cell>
          <cell r="U5364">
            <v>0</v>
          </cell>
          <cell r="V5364">
            <v>0</v>
          </cell>
          <cell r="W5364">
            <v>0</v>
          </cell>
          <cell r="X5364">
            <v>0</v>
          </cell>
          <cell r="Y5364">
            <v>0</v>
          </cell>
          <cell r="Z5364">
            <v>0</v>
          </cell>
          <cell r="AA5364">
            <v>77.959999999999994</v>
          </cell>
          <cell r="AB5364">
            <v>0</v>
          </cell>
          <cell r="AC5364">
            <v>0</v>
          </cell>
          <cell r="AD5364">
            <v>0</v>
          </cell>
        </row>
        <row r="5365">
          <cell r="B5365" t="str">
            <v>MASON CO-UNREGULATEDROLLOFFROHAUL40T</v>
          </cell>
          <cell r="J5365" t="str">
            <v>ROHAUL40T</v>
          </cell>
          <cell r="K5365" t="str">
            <v>40YD ROLL OFF TEMP HAUL</v>
          </cell>
          <cell r="S5365">
            <v>0</v>
          </cell>
          <cell r="T5365">
            <v>0</v>
          </cell>
          <cell r="U5365">
            <v>0</v>
          </cell>
          <cell r="V5365">
            <v>0</v>
          </cell>
          <cell r="W5365">
            <v>0</v>
          </cell>
          <cell r="X5365">
            <v>0</v>
          </cell>
          <cell r="Y5365">
            <v>0</v>
          </cell>
          <cell r="Z5365">
            <v>0</v>
          </cell>
          <cell r="AA5365">
            <v>497.22</v>
          </cell>
          <cell r="AB5365">
            <v>0</v>
          </cell>
          <cell r="AC5365">
            <v>0</v>
          </cell>
          <cell r="AD5365">
            <v>0</v>
          </cell>
        </row>
        <row r="5366">
          <cell r="B5366" t="str">
            <v>MASON CO-UNREGULATEDROLLOFFROMILE</v>
          </cell>
          <cell r="J5366" t="str">
            <v>ROMILE</v>
          </cell>
          <cell r="K5366" t="str">
            <v>ROLL OFF-MILEAGE</v>
          </cell>
          <cell r="S5366">
            <v>0</v>
          </cell>
          <cell r="T5366">
            <v>0</v>
          </cell>
          <cell r="U5366">
            <v>0</v>
          </cell>
          <cell r="V5366">
            <v>0</v>
          </cell>
          <cell r="W5366">
            <v>0</v>
          </cell>
          <cell r="X5366">
            <v>0</v>
          </cell>
          <cell r="Y5366">
            <v>0</v>
          </cell>
          <cell r="Z5366">
            <v>0</v>
          </cell>
          <cell r="AA5366">
            <v>313.47000000000003</v>
          </cell>
          <cell r="AB5366">
            <v>0</v>
          </cell>
          <cell r="AC5366">
            <v>0</v>
          </cell>
          <cell r="AD5366">
            <v>0</v>
          </cell>
        </row>
        <row r="5367">
          <cell r="B5367" t="str">
            <v>MASON CO-UNREGULATEDROLLOFFROMILERECY</v>
          </cell>
          <cell r="J5367" t="str">
            <v>ROMILERECY</v>
          </cell>
          <cell r="K5367" t="str">
            <v>ROLL OFF MILEAGE RECYCLE</v>
          </cell>
          <cell r="S5367">
            <v>0</v>
          </cell>
          <cell r="T5367">
            <v>0</v>
          </cell>
          <cell r="U5367">
            <v>0</v>
          </cell>
          <cell r="V5367">
            <v>0</v>
          </cell>
          <cell r="W5367">
            <v>0</v>
          </cell>
          <cell r="X5367">
            <v>0</v>
          </cell>
          <cell r="Y5367">
            <v>0</v>
          </cell>
          <cell r="Z5367">
            <v>0</v>
          </cell>
          <cell r="AA5367">
            <v>437.4</v>
          </cell>
          <cell r="AB5367">
            <v>0</v>
          </cell>
          <cell r="AC5367">
            <v>0</v>
          </cell>
          <cell r="AD5367">
            <v>0</v>
          </cell>
        </row>
        <row r="5368">
          <cell r="B5368" t="str">
            <v>MASON CO-UNREGULATEDROLLOFFRORENT20M</v>
          </cell>
          <cell r="J5368" t="str">
            <v>RORENT20M</v>
          </cell>
          <cell r="K5368" t="str">
            <v>20YD ROLL OFF-MNTHLY RENT</v>
          </cell>
          <cell r="S5368">
            <v>0</v>
          </cell>
          <cell r="T5368">
            <v>0</v>
          </cell>
          <cell r="U5368">
            <v>0</v>
          </cell>
          <cell r="V5368">
            <v>0</v>
          </cell>
          <cell r="W5368">
            <v>0</v>
          </cell>
          <cell r="X5368">
            <v>0</v>
          </cell>
          <cell r="Y5368">
            <v>0</v>
          </cell>
          <cell r="Z5368">
            <v>0</v>
          </cell>
          <cell r="AA5368">
            <v>-584.88</v>
          </cell>
          <cell r="AB5368">
            <v>0</v>
          </cell>
          <cell r="AC5368">
            <v>0</v>
          </cell>
          <cell r="AD5368">
            <v>0</v>
          </cell>
        </row>
        <row r="5369">
          <cell r="B5369" t="str">
            <v>MASON CO-UNREGULATEDROLLOFFRORENT40D</v>
          </cell>
          <cell r="J5369" t="str">
            <v>RORENT40D</v>
          </cell>
          <cell r="K5369" t="str">
            <v>40YD ROLL OFF-DAILY RENT</v>
          </cell>
          <cell r="S5369">
            <v>0</v>
          </cell>
          <cell r="T5369">
            <v>0</v>
          </cell>
          <cell r="U5369">
            <v>0</v>
          </cell>
          <cell r="V5369">
            <v>0</v>
          </cell>
          <cell r="W5369">
            <v>0</v>
          </cell>
          <cell r="X5369">
            <v>0</v>
          </cell>
          <cell r="Y5369">
            <v>0</v>
          </cell>
          <cell r="Z5369">
            <v>0</v>
          </cell>
          <cell r="AA5369">
            <v>245.96</v>
          </cell>
          <cell r="AB5369">
            <v>0</v>
          </cell>
          <cell r="AC5369">
            <v>0</v>
          </cell>
          <cell r="AD5369">
            <v>0</v>
          </cell>
        </row>
        <row r="5370">
          <cell r="B5370" t="str">
            <v>MASON CO-UNREGULATEDROLLOFFRORENT40M</v>
          </cell>
          <cell r="J5370" t="str">
            <v>RORENT40M</v>
          </cell>
          <cell r="K5370" t="str">
            <v>40YD ROLL OFF-MNTHLY RENT</v>
          </cell>
          <cell r="S5370">
            <v>0</v>
          </cell>
          <cell r="T5370">
            <v>0</v>
          </cell>
          <cell r="U5370">
            <v>0</v>
          </cell>
          <cell r="V5370">
            <v>0</v>
          </cell>
          <cell r="W5370">
            <v>0</v>
          </cell>
          <cell r="X5370">
            <v>0</v>
          </cell>
          <cell r="Y5370">
            <v>0</v>
          </cell>
          <cell r="Z5370">
            <v>0</v>
          </cell>
          <cell r="AA5370">
            <v>-994.44</v>
          </cell>
          <cell r="AB5370">
            <v>0</v>
          </cell>
          <cell r="AC5370">
            <v>0</v>
          </cell>
          <cell r="AD5370">
            <v>0</v>
          </cell>
        </row>
        <row r="5371">
          <cell r="B5371" t="str">
            <v>MASON CO-UNREGULATEDROLLOFFUNION</v>
          </cell>
          <cell r="J5371" t="str">
            <v>UNION</v>
          </cell>
          <cell r="K5371" t="str">
            <v>UNION TRANSFER BOX HAUL</v>
          </cell>
          <cell r="S5371">
            <v>0</v>
          </cell>
          <cell r="T5371">
            <v>0</v>
          </cell>
          <cell r="U5371">
            <v>0</v>
          </cell>
          <cell r="V5371">
            <v>0</v>
          </cell>
          <cell r="W5371">
            <v>0</v>
          </cell>
          <cell r="X5371">
            <v>0</v>
          </cell>
          <cell r="Y5371">
            <v>0</v>
          </cell>
          <cell r="Z5371">
            <v>0</v>
          </cell>
          <cell r="AA5371">
            <v>177.97</v>
          </cell>
          <cell r="AB5371">
            <v>0</v>
          </cell>
          <cell r="AC5371">
            <v>0</v>
          </cell>
          <cell r="AD5371">
            <v>0</v>
          </cell>
        </row>
        <row r="5372">
          <cell r="B5372" t="str">
            <v>MASON CO-UNREGULATEDSTORAGESTORENT22</v>
          </cell>
          <cell r="J5372" t="str">
            <v>STORENT22</v>
          </cell>
          <cell r="K5372" t="str">
            <v>PORTABLE STORAGE RENT 22</v>
          </cell>
          <cell r="S5372">
            <v>0</v>
          </cell>
          <cell r="T5372">
            <v>0</v>
          </cell>
          <cell r="U5372">
            <v>0</v>
          </cell>
          <cell r="V5372">
            <v>0</v>
          </cell>
          <cell r="W5372">
            <v>0</v>
          </cell>
          <cell r="X5372">
            <v>0</v>
          </cell>
          <cell r="Y5372">
            <v>0</v>
          </cell>
          <cell r="Z5372">
            <v>0</v>
          </cell>
          <cell r="AA5372">
            <v>500</v>
          </cell>
          <cell r="AB5372">
            <v>0</v>
          </cell>
          <cell r="AC5372">
            <v>0</v>
          </cell>
          <cell r="AD5372">
            <v>0</v>
          </cell>
        </row>
        <row r="5373">
          <cell r="B5373" t="str">
            <v>MASON CO-UNREGULATEDSURCFUEL-RECY MASON</v>
          </cell>
          <cell r="J5373" t="str">
            <v>FUEL-RECY MASON</v>
          </cell>
          <cell r="K5373" t="str">
            <v>FUEL &amp; MATERIAL SURCHARGE</v>
          </cell>
          <cell r="S5373">
            <v>0</v>
          </cell>
          <cell r="T5373">
            <v>0</v>
          </cell>
          <cell r="U5373">
            <v>0</v>
          </cell>
          <cell r="V5373">
            <v>0</v>
          </cell>
          <cell r="W5373">
            <v>0</v>
          </cell>
          <cell r="X5373">
            <v>0</v>
          </cell>
          <cell r="Y5373">
            <v>0</v>
          </cell>
          <cell r="Z5373">
            <v>0</v>
          </cell>
          <cell r="AA5373">
            <v>0</v>
          </cell>
          <cell r="AB5373">
            <v>0</v>
          </cell>
          <cell r="AC5373">
            <v>0</v>
          </cell>
          <cell r="AD5373">
            <v>0</v>
          </cell>
        </row>
        <row r="5374">
          <cell r="B5374" t="str">
            <v>MASON CO-UNREGULATEDSURCFUEL-RES MASON</v>
          </cell>
          <cell r="J5374" t="str">
            <v>FUEL-RES MASON</v>
          </cell>
          <cell r="K5374" t="str">
            <v>FUEL &amp; MATERIAL SURCHARGE</v>
          </cell>
          <cell r="S5374">
            <v>0</v>
          </cell>
          <cell r="T5374">
            <v>0</v>
          </cell>
          <cell r="U5374">
            <v>0</v>
          </cell>
          <cell r="V5374">
            <v>0</v>
          </cell>
          <cell r="W5374">
            <v>0</v>
          </cell>
          <cell r="X5374">
            <v>0</v>
          </cell>
          <cell r="Y5374">
            <v>0</v>
          </cell>
          <cell r="Z5374">
            <v>0</v>
          </cell>
          <cell r="AA5374">
            <v>0</v>
          </cell>
          <cell r="AB5374">
            <v>0</v>
          </cell>
          <cell r="AC5374">
            <v>0</v>
          </cell>
          <cell r="AD5374">
            <v>0</v>
          </cell>
        </row>
        <row r="5375">
          <cell r="B5375" t="str">
            <v>MASON CO-UNREGULATEDSURCFUEL-RO MASON</v>
          </cell>
          <cell r="J5375" t="str">
            <v>FUEL-RO MASON</v>
          </cell>
          <cell r="K5375" t="str">
            <v>FUEL &amp; MATERIAL SURCHARGE</v>
          </cell>
          <cell r="S5375">
            <v>0</v>
          </cell>
          <cell r="T5375">
            <v>0</v>
          </cell>
          <cell r="U5375">
            <v>0</v>
          </cell>
          <cell r="V5375">
            <v>0</v>
          </cell>
          <cell r="W5375">
            <v>0</v>
          </cell>
          <cell r="X5375">
            <v>0</v>
          </cell>
          <cell r="Y5375">
            <v>0</v>
          </cell>
          <cell r="Z5375">
            <v>0</v>
          </cell>
          <cell r="AA5375">
            <v>0</v>
          </cell>
          <cell r="AB5375">
            <v>0</v>
          </cell>
          <cell r="AC5375">
            <v>0</v>
          </cell>
          <cell r="AD5375">
            <v>0</v>
          </cell>
        </row>
        <row r="5376">
          <cell r="B5376" t="str">
            <v>MASON CO-UNREGULATEDSURCFUEL-RECY MASON</v>
          </cell>
          <cell r="J5376" t="str">
            <v>FUEL-RECY MASON</v>
          </cell>
          <cell r="K5376" t="str">
            <v>FUEL &amp; MATERIAL SURCHARGE</v>
          </cell>
          <cell r="S5376">
            <v>0</v>
          </cell>
          <cell r="T5376">
            <v>0</v>
          </cell>
          <cell r="U5376">
            <v>0</v>
          </cell>
          <cell r="V5376">
            <v>0</v>
          </cell>
          <cell r="W5376">
            <v>0</v>
          </cell>
          <cell r="X5376">
            <v>0</v>
          </cell>
          <cell r="Y5376">
            <v>0</v>
          </cell>
          <cell r="Z5376">
            <v>0</v>
          </cell>
          <cell r="AA5376">
            <v>0</v>
          </cell>
          <cell r="AB5376">
            <v>0</v>
          </cell>
          <cell r="AC5376">
            <v>0</v>
          </cell>
          <cell r="AD5376">
            <v>0</v>
          </cell>
        </row>
        <row r="5377">
          <cell r="B5377" t="str">
            <v>MASON CO-UNREGULATEDSURCFUEL-RO MASON</v>
          </cell>
          <cell r="J5377" t="str">
            <v>FUEL-RO MASON</v>
          </cell>
          <cell r="K5377" t="str">
            <v>FUEL &amp; MATERIAL SURCHARGE</v>
          </cell>
          <cell r="S5377">
            <v>0</v>
          </cell>
          <cell r="T5377">
            <v>0</v>
          </cell>
          <cell r="U5377">
            <v>0</v>
          </cell>
          <cell r="V5377">
            <v>0</v>
          </cell>
          <cell r="W5377">
            <v>0</v>
          </cell>
          <cell r="X5377">
            <v>0</v>
          </cell>
          <cell r="Y5377">
            <v>0</v>
          </cell>
          <cell r="Z5377">
            <v>0</v>
          </cell>
          <cell r="AA5377">
            <v>0</v>
          </cell>
          <cell r="AB5377">
            <v>0</v>
          </cell>
          <cell r="AC5377">
            <v>0</v>
          </cell>
          <cell r="AD5377">
            <v>0</v>
          </cell>
        </row>
        <row r="5378">
          <cell r="B5378" t="str">
            <v>MASON CO-UNREGULATEDTAXESSALES TAX</v>
          </cell>
          <cell r="J5378" t="str">
            <v>SALES TAX</v>
          </cell>
          <cell r="K5378" t="str">
            <v>8.5% Sales Tax</v>
          </cell>
          <cell r="S5378">
            <v>0</v>
          </cell>
          <cell r="T5378">
            <v>0</v>
          </cell>
          <cell r="U5378">
            <v>0</v>
          </cell>
          <cell r="V5378">
            <v>0</v>
          </cell>
          <cell r="W5378">
            <v>0</v>
          </cell>
          <cell r="X5378">
            <v>0</v>
          </cell>
          <cell r="Y5378">
            <v>0</v>
          </cell>
          <cell r="Z5378">
            <v>0</v>
          </cell>
          <cell r="AA5378">
            <v>8.2899999999999991</v>
          </cell>
          <cell r="AB5378">
            <v>0</v>
          </cell>
          <cell r="AC5378">
            <v>0</v>
          </cell>
          <cell r="AD5378">
            <v>0</v>
          </cell>
        </row>
        <row r="5379">
          <cell r="B5379" t="str">
            <v>MASON CO-UNREGULATEDTAXESREF</v>
          </cell>
          <cell r="J5379" t="str">
            <v>REF</v>
          </cell>
          <cell r="K5379" t="str">
            <v>3.6% WA Refuse Tax</v>
          </cell>
          <cell r="S5379">
            <v>0</v>
          </cell>
          <cell r="T5379">
            <v>0</v>
          </cell>
          <cell r="U5379">
            <v>0</v>
          </cell>
          <cell r="V5379">
            <v>0</v>
          </cell>
          <cell r="W5379">
            <v>0</v>
          </cell>
          <cell r="X5379">
            <v>0</v>
          </cell>
          <cell r="Y5379">
            <v>0</v>
          </cell>
          <cell r="Z5379">
            <v>0</v>
          </cell>
          <cell r="AA5379">
            <v>38.200000000000003</v>
          </cell>
          <cell r="AB5379">
            <v>0</v>
          </cell>
          <cell r="AC5379">
            <v>0</v>
          </cell>
          <cell r="AD5379">
            <v>0</v>
          </cell>
        </row>
        <row r="5380">
          <cell r="B5380" t="str">
            <v>MASON CO-UNREGULATEDTAXESSALES TAX</v>
          </cell>
          <cell r="J5380" t="str">
            <v>SALES TAX</v>
          </cell>
          <cell r="K5380" t="str">
            <v>8.5% Sales Tax</v>
          </cell>
          <cell r="S5380">
            <v>0</v>
          </cell>
          <cell r="T5380">
            <v>0</v>
          </cell>
          <cell r="U5380">
            <v>0</v>
          </cell>
          <cell r="V5380">
            <v>0</v>
          </cell>
          <cell r="W5380">
            <v>0</v>
          </cell>
          <cell r="X5380">
            <v>0</v>
          </cell>
          <cell r="Y5380">
            <v>0</v>
          </cell>
          <cell r="Z5380">
            <v>0</v>
          </cell>
          <cell r="AA5380">
            <v>100.12</v>
          </cell>
          <cell r="AB5380">
            <v>0</v>
          </cell>
          <cell r="AC5380">
            <v>0</v>
          </cell>
          <cell r="AD5380">
            <v>0</v>
          </cell>
        </row>
        <row r="5381">
          <cell r="B5381" t="str">
            <v>CITY OF SHELTON-CONTRACTACCOUNTING ADJUSTMENTSFINCHG</v>
          </cell>
          <cell r="J5381" t="str">
            <v>FINCHG</v>
          </cell>
          <cell r="K5381" t="str">
            <v>LATE FEE</v>
          </cell>
          <cell r="S5381">
            <v>0</v>
          </cell>
          <cell r="T5381">
            <v>0</v>
          </cell>
          <cell r="U5381">
            <v>0</v>
          </cell>
          <cell r="V5381">
            <v>0</v>
          </cell>
          <cell r="W5381">
            <v>0</v>
          </cell>
          <cell r="X5381">
            <v>0</v>
          </cell>
          <cell r="Y5381">
            <v>0</v>
          </cell>
          <cell r="Z5381">
            <v>0</v>
          </cell>
          <cell r="AA5381">
            <v>0</v>
          </cell>
          <cell r="AB5381">
            <v>683.59</v>
          </cell>
          <cell r="AC5381">
            <v>0</v>
          </cell>
          <cell r="AD5381">
            <v>0</v>
          </cell>
        </row>
        <row r="5382">
          <cell r="B5382" t="str">
            <v xml:space="preserve">CITY OF SHELTON-CONTRACTACCOUNTING ADJUSTMENTSBD </v>
          </cell>
          <cell r="J5382" t="str">
            <v xml:space="preserve">BD </v>
          </cell>
          <cell r="K5382" t="str">
            <v>W\O BAD DEBT</v>
          </cell>
          <cell r="S5382">
            <v>0</v>
          </cell>
          <cell r="T5382">
            <v>0</v>
          </cell>
          <cell r="U5382">
            <v>0</v>
          </cell>
          <cell r="V5382">
            <v>0</v>
          </cell>
          <cell r="W5382">
            <v>0</v>
          </cell>
          <cell r="X5382">
            <v>0</v>
          </cell>
          <cell r="Y5382">
            <v>0</v>
          </cell>
          <cell r="Z5382">
            <v>0</v>
          </cell>
          <cell r="AA5382">
            <v>0</v>
          </cell>
          <cell r="AB5382">
            <v>-488.93</v>
          </cell>
          <cell r="AC5382">
            <v>0</v>
          </cell>
          <cell r="AD5382">
            <v>0</v>
          </cell>
        </row>
        <row r="5383">
          <cell r="B5383" t="str">
            <v>CITY OF SHELTON-CONTRACTACCOUNTING ADJUSTMENTSFINCHG</v>
          </cell>
          <cell r="J5383" t="str">
            <v>FINCHG</v>
          </cell>
          <cell r="K5383" t="str">
            <v>LATE FEE</v>
          </cell>
          <cell r="S5383">
            <v>0</v>
          </cell>
          <cell r="T5383">
            <v>0</v>
          </cell>
          <cell r="U5383">
            <v>0</v>
          </cell>
          <cell r="V5383">
            <v>0</v>
          </cell>
          <cell r="W5383">
            <v>0</v>
          </cell>
          <cell r="X5383">
            <v>0</v>
          </cell>
          <cell r="Y5383">
            <v>0</v>
          </cell>
          <cell r="Z5383">
            <v>0</v>
          </cell>
          <cell r="AA5383">
            <v>0</v>
          </cell>
          <cell r="AB5383">
            <v>-10</v>
          </cell>
          <cell r="AC5383">
            <v>0</v>
          </cell>
          <cell r="AD5383">
            <v>0</v>
          </cell>
        </row>
        <row r="5384">
          <cell r="B5384" t="str">
            <v>CITY OF SHELTON-CONTRACTACCOUNTING ADJUSTMENTSMM</v>
          </cell>
          <cell r="J5384" t="str">
            <v>MM</v>
          </cell>
          <cell r="K5384" t="str">
            <v>MOVE MONEY</v>
          </cell>
          <cell r="S5384">
            <v>0</v>
          </cell>
          <cell r="T5384">
            <v>0</v>
          </cell>
          <cell r="U5384">
            <v>0</v>
          </cell>
          <cell r="V5384">
            <v>0</v>
          </cell>
          <cell r="W5384">
            <v>0</v>
          </cell>
          <cell r="X5384">
            <v>0</v>
          </cell>
          <cell r="Y5384">
            <v>0</v>
          </cell>
          <cell r="Z5384">
            <v>0</v>
          </cell>
          <cell r="AA5384">
            <v>0</v>
          </cell>
          <cell r="AB5384">
            <v>0</v>
          </cell>
          <cell r="AC5384">
            <v>0</v>
          </cell>
          <cell r="AD5384">
            <v>0</v>
          </cell>
        </row>
        <row r="5385">
          <cell r="B5385" t="str">
            <v>CITY OF SHELTON-CONTRACTACCOUNTING ADJUSTMENTSNSF FEES</v>
          </cell>
          <cell r="J5385" t="str">
            <v>NSF FEES</v>
          </cell>
          <cell r="K5385" t="str">
            <v>RETURNED CHECK FEE</v>
          </cell>
          <cell r="S5385">
            <v>0</v>
          </cell>
          <cell r="T5385">
            <v>0</v>
          </cell>
          <cell r="U5385">
            <v>0</v>
          </cell>
          <cell r="V5385">
            <v>0</v>
          </cell>
          <cell r="W5385">
            <v>0</v>
          </cell>
          <cell r="X5385">
            <v>0</v>
          </cell>
          <cell r="Y5385">
            <v>0</v>
          </cell>
          <cell r="Z5385">
            <v>0</v>
          </cell>
          <cell r="AA5385">
            <v>0</v>
          </cell>
          <cell r="AB5385">
            <v>25</v>
          </cell>
          <cell r="AC5385">
            <v>0</v>
          </cell>
          <cell r="AD5385">
            <v>0</v>
          </cell>
        </row>
        <row r="5386">
          <cell r="B5386" t="str">
            <v>CITY OF SHELTON-CONTRACTACCOUNTING ADJUSTMENTSREFUND</v>
          </cell>
          <cell r="J5386" t="str">
            <v>REFUND</v>
          </cell>
          <cell r="K5386" t="str">
            <v>REFUND</v>
          </cell>
          <cell r="S5386">
            <v>0</v>
          </cell>
          <cell r="T5386">
            <v>0</v>
          </cell>
          <cell r="U5386">
            <v>0</v>
          </cell>
          <cell r="V5386">
            <v>0</v>
          </cell>
          <cell r="W5386">
            <v>0</v>
          </cell>
          <cell r="X5386">
            <v>0</v>
          </cell>
          <cell r="Y5386">
            <v>0</v>
          </cell>
          <cell r="Z5386">
            <v>0</v>
          </cell>
          <cell r="AA5386">
            <v>0</v>
          </cell>
          <cell r="AB5386">
            <v>511.73</v>
          </cell>
          <cell r="AC5386">
            <v>0</v>
          </cell>
          <cell r="AD5386">
            <v>0</v>
          </cell>
        </row>
        <row r="5387">
          <cell r="B5387" t="str">
            <v>CITY OF SHELTON-CONTRACTACCOUNTING ADJUSTMENTSRETCK</v>
          </cell>
          <cell r="J5387" t="str">
            <v>RETCK</v>
          </cell>
          <cell r="K5387" t="str">
            <v>RETURNED CHECK</v>
          </cell>
          <cell r="S5387">
            <v>0</v>
          </cell>
          <cell r="T5387">
            <v>0</v>
          </cell>
          <cell r="U5387">
            <v>0</v>
          </cell>
          <cell r="V5387">
            <v>0</v>
          </cell>
          <cell r="W5387">
            <v>0</v>
          </cell>
          <cell r="X5387">
            <v>0</v>
          </cell>
          <cell r="Y5387">
            <v>0</v>
          </cell>
          <cell r="Z5387">
            <v>0</v>
          </cell>
          <cell r="AA5387">
            <v>0</v>
          </cell>
          <cell r="AB5387">
            <v>15.95</v>
          </cell>
          <cell r="AC5387">
            <v>0</v>
          </cell>
          <cell r="AD5387">
            <v>0</v>
          </cell>
        </row>
        <row r="5388">
          <cell r="B5388" t="str">
            <v>CITY OF SHELTON-CONTRACTCOMMERCIAL  FRONTLOADLOOSE-COMM</v>
          </cell>
          <cell r="J5388" t="str">
            <v>LOOSE-COMM</v>
          </cell>
          <cell r="K5388" t="str">
            <v>LOOSE MATERIAL - COMM</v>
          </cell>
          <cell r="S5388">
            <v>0</v>
          </cell>
          <cell r="T5388">
            <v>0</v>
          </cell>
          <cell r="U5388">
            <v>0</v>
          </cell>
          <cell r="V5388">
            <v>0</v>
          </cell>
          <cell r="W5388">
            <v>0</v>
          </cell>
          <cell r="X5388">
            <v>0</v>
          </cell>
          <cell r="Y5388">
            <v>0</v>
          </cell>
          <cell r="Z5388">
            <v>0</v>
          </cell>
          <cell r="AA5388">
            <v>0</v>
          </cell>
          <cell r="AB5388">
            <v>548.79999999999995</v>
          </cell>
          <cell r="AC5388">
            <v>0</v>
          </cell>
          <cell r="AD5388">
            <v>0</v>
          </cell>
        </row>
        <row r="5389">
          <cell r="B5389" t="str">
            <v>CITY OF SHELTON-CONTRACTCOMMERCIAL - REARLOAD300CW1</v>
          </cell>
          <cell r="J5389" t="str">
            <v>300CW1</v>
          </cell>
          <cell r="K5389" t="str">
            <v>1-300 GL CART WEEKLY SVC</v>
          </cell>
          <cell r="S5389">
            <v>0</v>
          </cell>
          <cell r="T5389">
            <v>0</v>
          </cell>
          <cell r="U5389">
            <v>0</v>
          </cell>
          <cell r="V5389">
            <v>0</v>
          </cell>
          <cell r="W5389">
            <v>0</v>
          </cell>
          <cell r="X5389">
            <v>0</v>
          </cell>
          <cell r="Y5389">
            <v>0</v>
          </cell>
          <cell r="Z5389">
            <v>0</v>
          </cell>
          <cell r="AA5389">
            <v>0</v>
          </cell>
          <cell r="AB5389">
            <v>42245.919999999998</v>
          </cell>
          <cell r="AC5389">
            <v>0</v>
          </cell>
          <cell r="AD5389">
            <v>0</v>
          </cell>
        </row>
        <row r="5390">
          <cell r="B5390" t="str">
            <v>CITY OF SHELTON-CONTRACTCOMMERCIAL - REARLOAD64CW1</v>
          </cell>
          <cell r="J5390" t="str">
            <v>64CW1</v>
          </cell>
          <cell r="K5390" t="str">
            <v>1-64 GL CART WEEKLY SVC</v>
          </cell>
          <cell r="S5390">
            <v>0</v>
          </cell>
          <cell r="T5390">
            <v>0</v>
          </cell>
          <cell r="U5390">
            <v>0</v>
          </cell>
          <cell r="V5390">
            <v>0</v>
          </cell>
          <cell r="W5390">
            <v>0</v>
          </cell>
          <cell r="X5390">
            <v>0</v>
          </cell>
          <cell r="Y5390">
            <v>0</v>
          </cell>
          <cell r="Z5390">
            <v>0</v>
          </cell>
          <cell r="AA5390">
            <v>0</v>
          </cell>
          <cell r="AB5390">
            <v>1331.25</v>
          </cell>
          <cell r="AC5390">
            <v>0</v>
          </cell>
          <cell r="AD5390">
            <v>0</v>
          </cell>
        </row>
        <row r="5391">
          <cell r="B5391" t="str">
            <v>CITY OF SHELTON-CONTRACTCOMMERCIAL - REARLOAD96CW1</v>
          </cell>
          <cell r="J5391" t="str">
            <v>96CW1</v>
          </cell>
          <cell r="K5391" t="str">
            <v>1-96 GL CART WEEKLY SVC</v>
          </cell>
          <cell r="S5391">
            <v>0</v>
          </cell>
          <cell r="T5391">
            <v>0</v>
          </cell>
          <cell r="U5391">
            <v>0</v>
          </cell>
          <cell r="V5391">
            <v>0</v>
          </cell>
          <cell r="W5391">
            <v>0</v>
          </cell>
          <cell r="X5391">
            <v>0</v>
          </cell>
          <cell r="Y5391">
            <v>0</v>
          </cell>
          <cell r="Z5391">
            <v>0</v>
          </cell>
          <cell r="AA5391">
            <v>0</v>
          </cell>
          <cell r="AB5391">
            <v>3959.3</v>
          </cell>
          <cell r="AC5391">
            <v>0</v>
          </cell>
          <cell r="AD5391">
            <v>0</v>
          </cell>
        </row>
        <row r="5392">
          <cell r="B5392" t="str">
            <v>CITY OF SHELTON-CONTRACTCOMMERCIAL - REARLOADSL096.0GEO001CGW</v>
          </cell>
          <cell r="J5392" t="str">
            <v>SL096.0GEO001CGW</v>
          </cell>
          <cell r="K5392" t="str">
            <v>96 GL EOW COM GREENWASTE</v>
          </cell>
          <cell r="S5392">
            <v>0</v>
          </cell>
          <cell r="T5392">
            <v>0</v>
          </cell>
          <cell r="U5392">
            <v>0</v>
          </cell>
          <cell r="V5392">
            <v>0</v>
          </cell>
          <cell r="W5392">
            <v>0</v>
          </cell>
          <cell r="X5392">
            <v>0</v>
          </cell>
          <cell r="Y5392">
            <v>0</v>
          </cell>
          <cell r="Z5392">
            <v>0</v>
          </cell>
          <cell r="AA5392">
            <v>0</v>
          </cell>
          <cell r="AB5392">
            <v>100.56</v>
          </cell>
          <cell r="AC5392">
            <v>0</v>
          </cell>
          <cell r="AD5392">
            <v>0</v>
          </cell>
        </row>
        <row r="5393">
          <cell r="B5393" t="str">
            <v>CITY OF SHELTON-CONTRACTCOMMERCIAL - REARLOADUNLOCKREF</v>
          </cell>
          <cell r="J5393" t="str">
            <v>UNLOCKREF</v>
          </cell>
          <cell r="K5393" t="str">
            <v>UNLOCK / UNLATCH REFUSE</v>
          </cell>
          <cell r="S5393">
            <v>0</v>
          </cell>
          <cell r="T5393">
            <v>0</v>
          </cell>
          <cell r="U5393">
            <v>0</v>
          </cell>
          <cell r="V5393">
            <v>0</v>
          </cell>
          <cell r="W5393">
            <v>0</v>
          </cell>
          <cell r="X5393">
            <v>0</v>
          </cell>
          <cell r="Y5393">
            <v>0</v>
          </cell>
          <cell r="Z5393">
            <v>0</v>
          </cell>
          <cell r="AA5393">
            <v>0</v>
          </cell>
          <cell r="AB5393">
            <v>346.43</v>
          </cell>
          <cell r="AC5393">
            <v>0</v>
          </cell>
          <cell r="AD5393">
            <v>0</v>
          </cell>
        </row>
        <row r="5394">
          <cell r="B5394" t="str">
            <v>CITY OF SHELTON-CONTRACTCOMMERCIAL - REARLOADEP300-COM</v>
          </cell>
          <cell r="J5394" t="str">
            <v>EP300-COM</v>
          </cell>
          <cell r="K5394" t="str">
            <v>EXTRA PICKUP 300 GL - COM</v>
          </cell>
          <cell r="S5394">
            <v>0</v>
          </cell>
          <cell r="T5394">
            <v>0</v>
          </cell>
          <cell r="U5394">
            <v>0</v>
          </cell>
          <cell r="V5394">
            <v>0</v>
          </cell>
          <cell r="W5394">
            <v>0</v>
          </cell>
          <cell r="X5394">
            <v>0</v>
          </cell>
          <cell r="Y5394">
            <v>0</v>
          </cell>
          <cell r="Z5394">
            <v>0</v>
          </cell>
          <cell r="AA5394">
            <v>0</v>
          </cell>
          <cell r="AB5394">
            <v>300.60000000000002</v>
          </cell>
          <cell r="AC5394">
            <v>0</v>
          </cell>
          <cell r="AD5394">
            <v>0</v>
          </cell>
        </row>
        <row r="5395">
          <cell r="B5395" t="str">
            <v>CITY OF SHELTON-CONTRACTCOMMERCIAL - REARLOADEP64-COM</v>
          </cell>
          <cell r="J5395" t="str">
            <v>EP64-COM</v>
          </cell>
          <cell r="K5395" t="str">
            <v>EXTRA PICKUP 64 GL - COM</v>
          </cell>
          <cell r="S5395">
            <v>0</v>
          </cell>
          <cell r="T5395">
            <v>0</v>
          </cell>
          <cell r="U5395">
            <v>0</v>
          </cell>
          <cell r="V5395">
            <v>0</v>
          </cell>
          <cell r="W5395">
            <v>0</v>
          </cell>
          <cell r="X5395">
            <v>0</v>
          </cell>
          <cell r="Y5395">
            <v>0</v>
          </cell>
          <cell r="Z5395">
            <v>0</v>
          </cell>
          <cell r="AA5395">
            <v>0</v>
          </cell>
          <cell r="AB5395">
            <v>430.86</v>
          </cell>
          <cell r="AC5395">
            <v>0</v>
          </cell>
          <cell r="AD5395">
            <v>0</v>
          </cell>
        </row>
        <row r="5396">
          <cell r="B5396" t="str">
            <v>CITY OF SHELTON-CONTRACTCOMMERCIAL - REARLOADEP96-COM</v>
          </cell>
          <cell r="J5396" t="str">
            <v>EP96-COM</v>
          </cell>
          <cell r="K5396" t="str">
            <v>EXTRA PICKUP 96 GL - COM</v>
          </cell>
          <cell r="S5396">
            <v>0</v>
          </cell>
          <cell r="T5396">
            <v>0</v>
          </cell>
          <cell r="U5396">
            <v>0</v>
          </cell>
          <cell r="V5396">
            <v>0</v>
          </cell>
          <cell r="W5396">
            <v>0</v>
          </cell>
          <cell r="X5396">
            <v>0</v>
          </cell>
          <cell r="Y5396">
            <v>0</v>
          </cell>
          <cell r="Z5396">
            <v>0</v>
          </cell>
          <cell r="AA5396">
            <v>0</v>
          </cell>
          <cell r="AB5396">
            <v>11.9</v>
          </cell>
          <cell r="AC5396">
            <v>0</v>
          </cell>
          <cell r="AD5396">
            <v>0</v>
          </cell>
        </row>
        <row r="5397">
          <cell r="B5397" t="str">
            <v>CITY OF SHELTON-CONTRACTCOMMERCIAL - REARLOADUNLOCKREF</v>
          </cell>
          <cell r="J5397" t="str">
            <v>UNLOCKREF</v>
          </cell>
          <cell r="K5397" t="str">
            <v>UNLOCK / UNLATCH REFUSE</v>
          </cell>
          <cell r="S5397">
            <v>0</v>
          </cell>
          <cell r="T5397">
            <v>0</v>
          </cell>
          <cell r="U5397">
            <v>0</v>
          </cell>
          <cell r="V5397">
            <v>0</v>
          </cell>
          <cell r="W5397">
            <v>0</v>
          </cell>
          <cell r="X5397">
            <v>0</v>
          </cell>
          <cell r="Y5397">
            <v>0</v>
          </cell>
          <cell r="Z5397">
            <v>0</v>
          </cell>
          <cell r="AA5397">
            <v>0</v>
          </cell>
          <cell r="AB5397">
            <v>37.729999999999997</v>
          </cell>
          <cell r="AC5397">
            <v>0</v>
          </cell>
          <cell r="AD5397">
            <v>0</v>
          </cell>
        </row>
        <row r="5398">
          <cell r="B5398" t="str">
            <v>CITY OF SHELTON-CONTRACTCOMMERCIAL RECYCLECDELOCC</v>
          </cell>
          <cell r="J5398" t="str">
            <v>CDELOCC</v>
          </cell>
          <cell r="K5398" t="str">
            <v>CARDBOARD DELIVERY</v>
          </cell>
          <cell r="S5398">
            <v>0</v>
          </cell>
          <cell r="T5398">
            <v>0</v>
          </cell>
          <cell r="U5398">
            <v>0</v>
          </cell>
          <cell r="V5398">
            <v>0</v>
          </cell>
          <cell r="W5398">
            <v>0</v>
          </cell>
          <cell r="X5398">
            <v>0</v>
          </cell>
          <cell r="Y5398">
            <v>0</v>
          </cell>
          <cell r="Z5398">
            <v>0</v>
          </cell>
          <cell r="AA5398">
            <v>0</v>
          </cell>
          <cell r="AB5398">
            <v>-27</v>
          </cell>
          <cell r="AC5398">
            <v>0</v>
          </cell>
          <cell r="AD5398">
            <v>0</v>
          </cell>
        </row>
        <row r="5399">
          <cell r="B5399" t="str">
            <v>CITY OF SHELTON-CONTRACTPAYMENTSCC-KOL</v>
          </cell>
          <cell r="J5399" t="str">
            <v>CC-KOL</v>
          </cell>
          <cell r="K5399" t="str">
            <v>ONLINE PAYMENT-CC</v>
          </cell>
          <cell r="S5399">
            <v>0</v>
          </cell>
          <cell r="T5399">
            <v>0</v>
          </cell>
          <cell r="U5399">
            <v>0</v>
          </cell>
          <cell r="V5399">
            <v>0</v>
          </cell>
          <cell r="W5399">
            <v>0</v>
          </cell>
          <cell r="X5399">
            <v>0</v>
          </cell>
          <cell r="Y5399">
            <v>0</v>
          </cell>
          <cell r="Z5399">
            <v>0</v>
          </cell>
          <cell r="AA5399">
            <v>0</v>
          </cell>
          <cell r="AB5399">
            <v>-50562.45</v>
          </cell>
          <cell r="AC5399">
            <v>0</v>
          </cell>
          <cell r="AD5399">
            <v>0</v>
          </cell>
        </row>
        <row r="5400">
          <cell r="B5400" t="str">
            <v>CITY OF SHELTON-CONTRACTPAYMENTSCCREF-KOL</v>
          </cell>
          <cell r="J5400" t="str">
            <v>CCREF-KOL</v>
          </cell>
          <cell r="K5400" t="str">
            <v>CREDIT CARD REFUND</v>
          </cell>
          <cell r="S5400">
            <v>0</v>
          </cell>
          <cell r="T5400">
            <v>0</v>
          </cell>
          <cell r="U5400">
            <v>0</v>
          </cell>
          <cell r="V5400">
            <v>0</v>
          </cell>
          <cell r="W5400">
            <v>0</v>
          </cell>
          <cell r="X5400">
            <v>0</v>
          </cell>
          <cell r="Y5400">
            <v>0</v>
          </cell>
          <cell r="Z5400">
            <v>0</v>
          </cell>
          <cell r="AA5400">
            <v>0</v>
          </cell>
          <cell r="AB5400">
            <v>151.15</v>
          </cell>
          <cell r="AC5400">
            <v>0</v>
          </cell>
          <cell r="AD5400">
            <v>0</v>
          </cell>
        </row>
        <row r="5401">
          <cell r="B5401" t="str">
            <v>CITY OF SHELTON-CONTRACTPAYMENTSPAY</v>
          </cell>
          <cell r="J5401" t="str">
            <v>PAY</v>
          </cell>
          <cell r="K5401" t="str">
            <v>PAYMENT-THANK YOU!</v>
          </cell>
          <cell r="S5401">
            <v>0</v>
          </cell>
          <cell r="T5401">
            <v>0</v>
          </cell>
          <cell r="U5401">
            <v>0</v>
          </cell>
          <cell r="V5401">
            <v>0</v>
          </cell>
          <cell r="W5401">
            <v>0</v>
          </cell>
          <cell r="X5401">
            <v>0</v>
          </cell>
          <cell r="Y5401">
            <v>0</v>
          </cell>
          <cell r="Z5401">
            <v>0</v>
          </cell>
          <cell r="AA5401">
            <v>0</v>
          </cell>
          <cell r="AB5401">
            <v>-30952.35</v>
          </cell>
          <cell r="AC5401">
            <v>0</v>
          </cell>
          <cell r="AD5401">
            <v>0</v>
          </cell>
        </row>
        <row r="5402">
          <cell r="B5402" t="str">
            <v>CITY OF SHELTON-CONTRACTPAYMENTSPAY EFT</v>
          </cell>
          <cell r="J5402" t="str">
            <v>PAY EFT</v>
          </cell>
          <cell r="K5402" t="str">
            <v>ELECTRONIC PAYMENT</v>
          </cell>
          <cell r="S5402">
            <v>0</v>
          </cell>
          <cell r="T5402">
            <v>0</v>
          </cell>
          <cell r="U5402">
            <v>0</v>
          </cell>
          <cell r="V5402">
            <v>0</v>
          </cell>
          <cell r="W5402">
            <v>0</v>
          </cell>
          <cell r="X5402">
            <v>0</v>
          </cell>
          <cell r="Y5402">
            <v>0</v>
          </cell>
          <cell r="Z5402">
            <v>0</v>
          </cell>
          <cell r="AA5402">
            <v>0</v>
          </cell>
          <cell r="AB5402">
            <v>-379.29</v>
          </cell>
          <cell r="AC5402">
            <v>0</v>
          </cell>
          <cell r="AD5402">
            <v>0</v>
          </cell>
        </row>
        <row r="5403">
          <cell r="B5403" t="str">
            <v>CITY OF SHELTON-CONTRACTPAYMENTSPAY ICT</v>
          </cell>
          <cell r="J5403" t="str">
            <v>PAY ICT</v>
          </cell>
          <cell r="K5403" t="str">
            <v>I/C PAYMENT THANK YOU!</v>
          </cell>
          <cell r="S5403">
            <v>0</v>
          </cell>
          <cell r="T5403">
            <v>0</v>
          </cell>
          <cell r="U5403">
            <v>0</v>
          </cell>
          <cell r="V5403">
            <v>0</v>
          </cell>
          <cell r="W5403">
            <v>0</v>
          </cell>
          <cell r="X5403">
            <v>0</v>
          </cell>
          <cell r="Y5403">
            <v>0</v>
          </cell>
          <cell r="Z5403">
            <v>0</v>
          </cell>
          <cell r="AA5403">
            <v>0</v>
          </cell>
          <cell r="AB5403">
            <v>-1252.5999999999999</v>
          </cell>
          <cell r="AC5403">
            <v>0</v>
          </cell>
          <cell r="AD5403">
            <v>0</v>
          </cell>
        </row>
        <row r="5404">
          <cell r="B5404" t="str">
            <v>CITY OF SHELTON-CONTRACTPAYMENTSPAY-CFREE</v>
          </cell>
          <cell r="J5404" t="str">
            <v>PAY-CFREE</v>
          </cell>
          <cell r="K5404" t="str">
            <v>PAYMENT-THANK YOU</v>
          </cell>
          <cell r="S5404">
            <v>0</v>
          </cell>
          <cell r="T5404">
            <v>0</v>
          </cell>
          <cell r="U5404">
            <v>0</v>
          </cell>
          <cell r="V5404">
            <v>0</v>
          </cell>
          <cell r="W5404">
            <v>0</v>
          </cell>
          <cell r="X5404">
            <v>0</v>
          </cell>
          <cell r="Y5404">
            <v>0</v>
          </cell>
          <cell r="Z5404">
            <v>0</v>
          </cell>
          <cell r="AA5404">
            <v>0</v>
          </cell>
          <cell r="AB5404">
            <v>-6190.42</v>
          </cell>
          <cell r="AC5404">
            <v>0</v>
          </cell>
          <cell r="AD5404">
            <v>0</v>
          </cell>
        </row>
        <row r="5405">
          <cell r="B5405" t="str">
            <v>CITY OF SHELTON-CONTRACTPAYMENTSPAY-KOL</v>
          </cell>
          <cell r="J5405" t="str">
            <v>PAY-KOL</v>
          </cell>
          <cell r="K5405" t="str">
            <v>PAYMENT-THANK YOU - OL</v>
          </cell>
          <cell r="S5405">
            <v>0</v>
          </cell>
          <cell r="T5405">
            <v>0</v>
          </cell>
          <cell r="U5405">
            <v>0</v>
          </cell>
          <cell r="V5405">
            <v>0</v>
          </cell>
          <cell r="W5405">
            <v>0</v>
          </cell>
          <cell r="X5405">
            <v>0</v>
          </cell>
          <cell r="Y5405">
            <v>0</v>
          </cell>
          <cell r="Z5405">
            <v>0</v>
          </cell>
          <cell r="AA5405">
            <v>0</v>
          </cell>
          <cell r="AB5405">
            <v>-12039.6</v>
          </cell>
          <cell r="AC5405">
            <v>0</v>
          </cell>
          <cell r="AD5405">
            <v>0</v>
          </cell>
        </row>
        <row r="5406">
          <cell r="B5406" t="str">
            <v>CITY OF SHELTON-CONTRACTPAYMENTSPAY-NATL</v>
          </cell>
          <cell r="J5406" t="str">
            <v>PAY-NATL</v>
          </cell>
          <cell r="K5406" t="str">
            <v>PAYMENT THANK YOU</v>
          </cell>
          <cell r="S5406">
            <v>0</v>
          </cell>
          <cell r="T5406">
            <v>0</v>
          </cell>
          <cell r="U5406">
            <v>0</v>
          </cell>
          <cell r="V5406">
            <v>0</v>
          </cell>
          <cell r="W5406">
            <v>0</v>
          </cell>
          <cell r="X5406">
            <v>0</v>
          </cell>
          <cell r="Y5406">
            <v>0</v>
          </cell>
          <cell r="Z5406">
            <v>0</v>
          </cell>
          <cell r="AA5406">
            <v>0</v>
          </cell>
          <cell r="AB5406">
            <v>-127.6</v>
          </cell>
          <cell r="AC5406">
            <v>0</v>
          </cell>
          <cell r="AD5406">
            <v>0</v>
          </cell>
        </row>
        <row r="5407">
          <cell r="B5407" t="str">
            <v>CITY OF SHELTON-CONTRACTPAYMENTSPAY-OAK</v>
          </cell>
          <cell r="J5407" t="str">
            <v>PAY-OAK</v>
          </cell>
          <cell r="K5407" t="str">
            <v>OAKLEAF PAYMENT</v>
          </cell>
          <cell r="S5407">
            <v>0</v>
          </cell>
          <cell r="T5407">
            <v>0</v>
          </cell>
          <cell r="U5407">
            <v>0</v>
          </cell>
          <cell r="V5407">
            <v>0</v>
          </cell>
          <cell r="W5407">
            <v>0</v>
          </cell>
          <cell r="X5407">
            <v>0</v>
          </cell>
          <cell r="Y5407">
            <v>0</v>
          </cell>
          <cell r="Z5407">
            <v>0</v>
          </cell>
          <cell r="AA5407">
            <v>0</v>
          </cell>
          <cell r="AB5407">
            <v>-481.88</v>
          </cell>
          <cell r="AC5407">
            <v>0</v>
          </cell>
          <cell r="AD5407">
            <v>0</v>
          </cell>
        </row>
        <row r="5408">
          <cell r="B5408" t="str">
            <v>CITY OF SHELTON-CONTRACTPAYMENTSPAY-ORCC</v>
          </cell>
          <cell r="J5408" t="str">
            <v>PAY-ORCC</v>
          </cell>
          <cell r="K5408" t="str">
            <v>ORCC PAYMENT</v>
          </cell>
          <cell r="S5408">
            <v>0</v>
          </cell>
          <cell r="T5408">
            <v>0</v>
          </cell>
          <cell r="U5408">
            <v>0</v>
          </cell>
          <cell r="V5408">
            <v>0</v>
          </cell>
          <cell r="W5408">
            <v>0</v>
          </cell>
          <cell r="X5408">
            <v>0</v>
          </cell>
          <cell r="Y5408">
            <v>0</v>
          </cell>
          <cell r="Z5408">
            <v>0</v>
          </cell>
          <cell r="AA5408">
            <v>0</v>
          </cell>
          <cell r="AB5408">
            <v>-15.91</v>
          </cell>
          <cell r="AC5408">
            <v>0</v>
          </cell>
          <cell r="AD5408">
            <v>0</v>
          </cell>
        </row>
        <row r="5409">
          <cell r="B5409" t="str">
            <v>CITY OF SHELTON-CONTRACTPAYMENTSPAY-RPPS</v>
          </cell>
          <cell r="J5409" t="str">
            <v>PAY-RPPS</v>
          </cell>
          <cell r="K5409" t="str">
            <v>RPSS PAYMENT</v>
          </cell>
          <cell r="S5409">
            <v>0</v>
          </cell>
          <cell r="T5409">
            <v>0</v>
          </cell>
          <cell r="U5409">
            <v>0</v>
          </cell>
          <cell r="V5409">
            <v>0</v>
          </cell>
          <cell r="W5409">
            <v>0</v>
          </cell>
          <cell r="X5409">
            <v>0</v>
          </cell>
          <cell r="Y5409">
            <v>0</v>
          </cell>
          <cell r="Z5409">
            <v>0</v>
          </cell>
          <cell r="AA5409">
            <v>0</v>
          </cell>
          <cell r="AB5409">
            <v>-395.24</v>
          </cell>
          <cell r="AC5409">
            <v>0</v>
          </cell>
          <cell r="AD5409">
            <v>0</v>
          </cell>
        </row>
        <row r="5410">
          <cell r="B5410" t="str">
            <v>CITY OF SHELTON-CONTRACTPAYMENTSPAYL</v>
          </cell>
          <cell r="J5410" t="str">
            <v>PAYL</v>
          </cell>
          <cell r="K5410" t="str">
            <v>PAYMENT-THANK YOU!</v>
          </cell>
          <cell r="S5410">
            <v>0</v>
          </cell>
          <cell r="T5410">
            <v>0</v>
          </cell>
          <cell r="U5410">
            <v>0</v>
          </cell>
          <cell r="V5410">
            <v>0</v>
          </cell>
          <cell r="W5410">
            <v>0</v>
          </cell>
          <cell r="X5410">
            <v>0</v>
          </cell>
          <cell r="Y5410">
            <v>0</v>
          </cell>
          <cell r="Z5410">
            <v>0</v>
          </cell>
          <cell r="AA5410">
            <v>0</v>
          </cell>
          <cell r="AB5410">
            <v>-1235.8800000000001</v>
          </cell>
          <cell r="AC5410">
            <v>0</v>
          </cell>
          <cell r="AD5410">
            <v>0</v>
          </cell>
        </row>
        <row r="5411">
          <cell r="B5411" t="str">
            <v>CITY OF SHELTON-CONTRACTPAYMENTSPAYMET</v>
          </cell>
          <cell r="J5411" t="str">
            <v>PAYMET</v>
          </cell>
          <cell r="K5411" t="str">
            <v>METAVANTE ONLINE PAYMENT</v>
          </cell>
          <cell r="S5411">
            <v>0</v>
          </cell>
          <cell r="T5411">
            <v>0</v>
          </cell>
          <cell r="U5411">
            <v>0</v>
          </cell>
          <cell r="V5411">
            <v>0</v>
          </cell>
          <cell r="W5411">
            <v>0</v>
          </cell>
          <cell r="X5411">
            <v>0</v>
          </cell>
          <cell r="Y5411">
            <v>0</v>
          </cell>
          <cell r="Z5411">
            <v>0</v>
          </cell>
          <cell r="AA5411">
            <v>0</v>
          </cell>
          <cell r="AB5411">
            <v>-3523.66</v>
          </cell>
          <cell r="AC5411">
            <v>0</v>
          </cell>
          <cell r="AD5411">
            <v>0</v>
          </cell>
        </row>
        <row r="5412">
          <cell r="B5412" t="str">
            <v>CITY OF SHELTON-CONTRACTPAYMENTSPAYUSBL</v>
          </cell>
          <cell r="J5412" t="str">
            <v>PAYUSBL</v>
          </cell>
          <cell r="K5412" t="str">
            <v>PAYMENT THANK YOU</v>
          </cell>
          <cell r="S5412">
            <v>0</v>
          </cell>
          <cell r="T5412">
            <v>0</v>
          </cell>
          <cell r="U5412">
            <v>0</v>
          </cell>
          <cell r="V5412">
            <v>0</v>
          </cell>
          <cell r="W5412">
            <v>0</v>
          </cell>
          <cell r="X5412">
            <v>0</v>
          </cell>
          <cell r="Y5412">
            <v>0</v>
          </cell>
          <cell r="Z5412">
            <v>0</v>
          </cell>
          <cell r="AA5412">
            <v>0</v>
          </cell>
          <cell r="AB5412">
            <v>-61893.29</v>
          </cell>
          <cell r="AC5412">
            <v>0</v>
          </cell>
          <cell r="AD5412">
            <v>0</v>
          </cell>
        </row>
        <row r="5413">
          <cell r="B5413" t="str">
            <v>CITY OF SHELTON-CONTRACTPAYMENTSRET-KOL</v>
          </cell>
          <cell r="J5413" t="str">
            <v>RET-KOL</v>
          </cell>
          <cell r="K5413" t="str">
            <v>ONLINE PAYMENT RETURN</v>
          </cell>
          <cell r="S5413">
            <v>0</v>
          </cell>
          <cell r="T5413">
            <v>0</v>
          </cell>
          <cell r="U5413">
            <v>0</v>
          </cell>
          <cell r="V5413">
            <v>0</v>
          </cell>
          <cell r="W5413">
            <v>0</v>
          </cell>
          <cell r="X5413">
            <v>0</v>
          </cell>
          <cell r="Y5413">
            <v>0</v>
          </cell>
          <cell r="Z5413">
            <v>0</v>
          </cell>
          <cell r="AA5413">
            <v>0</v>
          </cell>
          <cell r="AB5413">
            <v>264.95999999999998</v>
          </cell>
          <cell r="AC5413">
            <v>0</v>
          </cell>
          <cell r="AD5413">
            <v>0</v>
          </cell>
        </row>
        <row r="5414">
          <cell r="B5414" t="str">
            <v>CITY OF SHELTON-CONTRACTRESIDENTIAL300RW1</v>
          </cell>
          <cell r="J5414" t="str">
            <v>300RW1</v>
          </cell>
          <cell r="K5414" t="str">
            <v>1-300 GL CART WEEKLY SVC</v>
          </cell>
          <cell r="S5414">
            <v>0</v>
          </cell>
          <cell r="T5414">
            <v>0</v>
          </cell>
          <cell r="U5414">
            <v>0</v>
          </cell>
          <cell r="V5414">
            <v>0</v>
          </cell>
          <cell r="W5414">
            <v>0</v>
          </cell>
          <cell r="X5414">
            <v>0</v>
          </cell>
          <cell r="Y5414">
            <v>0</v>
          </cell>
          <cell r="Z5414">
            <v>0</v>
          </cell>
          <cell r="AA5414">
            <v>0</v>
          </cell>
          <cell r="AB5414">
            <v>9963.7999999999993</v>
          </cell>
          <cell r="AC5414">
            <v>0</v>
          </cell>
          <cell r="AD5414">
            <v>0</v>
          </cell>
        </row>
        <row r="5415">
          <cell r="B5415" t="str">
            <v>CITY OF SHELTON-CONTRACTRESIDENTIAL35RE1</v>
          </cell>
          <cell r="J5415" t="str">
            <v>35RE1</v>
          </cell>
          <cell r="K5415" t="str">
            <v>1-35 GAL CART EOW SVC</v>
          </cell>
          <cell r="S5415">
            <v>0</v>
          </cell>
          <cell r="T5415">
            <v>0</v>
          </cell>
          <cell r="U5415">
            <v>0</v>
          </cell>
          <cell r="V5415">
            <v>0</v>
          </cell>
          <cell r="W5415">
            <v>0</v>
          </cell>
          <cell r="X5415">
            <v>0</v>
          </cell>
          <cell r="Y5415">
            <v>0</v>
          </cell>
          <cell r="Z5415">
            <v>0</v>
          </cell>
          <cell r="AA5415">
            <v>0</v>
          </cell>
          <cell r="AB5415">
            <v>6099.07</v>
          </cell>
          <cell r="AC5415">
            <v>0</v>
          </cell>
          <cell r="AD5415">
            <v>0</v>
          </cell>
        </row>
        <row r="5416">
          <cell r="B5416" t="str">
            <v>CITY OF SHELTON-CONTRACTRESIDENTIAL35RE1RR</v>
          </cell>
          <cell r="J5416" t="str">
            <v>35RE1RR</v>
          </cell>
          <cell r="K5416" t="str">
            <v>1-35 GL CART EOW REDUCED RATE</v>
          </cell>
          <cell r="S5416">
            <v>0</v>
          </cell>
          <cell r="T5416">
            <v>0</v>
          </cell>
          <cell r="U5416">
            <v>0</v>
          </cell>
          <cell r="V5416">
            <v>0</v>
          </cell>
          <cell r="W5416">
            <v>0</v>
          </cell>
          <cell r="X5416">
            <v>0</v>
          </cell>
          <cell r="Y5416">
            <v>0</v>
          </cell>
          <cell r="Z5416">
            <v>0</v>
          </cell>
          <cell r="AA5416">
            <v>0</v>
          </cell>
          <cell r="AB5416">
            <v>832.63</v>
          </cell>
          <cell r="AC5416">
            <v>0</v>
          </cell>
          <cell r="AD5416">
            <v>0</v>
          </cell>
        </row>
        <row r="5417">
          <cell r="B5417" t="str">
            <v>CITY OF SHELTON-CONTRACTRESIDENTIAL64RE1</v>
          </cell>
          <cell r="J5417" t="str">
            <v>64RE1</v>
          </cell>
          <cell r="K5417" t="str">
            <v>1-64 GAL EOW</v>
          </cell>
          <cell r="S5417">
            <v>0</v>
          </cell>
          <cell r="T5417">
            <v>0</v>
          </cell>
          <cell r="U5417">
            <v>0</v>
          </cell>
          <cell r="V5417">
            <v>0</v>
          </cell>
          <cell r="W5417">
            <v>0</v>
          </cell>
          <cell r="X5417">
            <v>0</v>
          </cell>
          <cell r="Y5417">
            <v>0</v>
          </cell>
          <cell r="Z5417">
            <v>0</v>
          </cell>
          <cell r="AA5417">
            <v>0</v>
          </cell>
          <cell r="AB5417">
            <v>22054.76</v>
          </cell>
          <cell r="AC5417">
            <v>0</v>
          </cell>
          <cell r="AD5417">
            <v>0</v>
          </cell>
        </row>
        <row r="5418">
          <cell r="B5418" t="str">
            <v>CITY OF SHELTON-CONTRACTRESIDENTIAL64RE1RR</v>
          </cell>
          <cell r="J5418" t="str">
            <v>64RE1RR</v>
          </cell>
          <cell r="K5418" t="str">
            <v>1-64 GL CART EOW REDUCED RATE</v>
          </cell>
          <cell r="S5418">
            <v>0</v>
          </cell>
          <cell r="T5418">
            <v>0</v>
          </cell>
          <cell r="U5418">
            <v>0</v>
          </cell>
          <cell r="V5418">
            <v>0</v>
          </cell>
          <cell r="W5418">
            <v>0</v>
          </cell>
          <cell r="X5418">
            <v>0</v>
          </cell>
          <cell r="Y5418">
            <v>0</v>
          </cell>
          <cell r="Z5418">
            <v>0</v>
          </cell>
          <cell r="AA5418">
            <v>0</v>
          </cell>
          <cell r="AB5418">
            <v>1459.96</v>
          </cell>
          <cell r="AC5418">
            <v>0</v>
          </cell>
          <cell r="AD5418">
            <v>0</v>
          </cell>
        </row>
        <row r="5419">
          <cell r="B5419" t="str">
            <v>CITY OF SHELTON-CONTRACTRESIDENTIAL64RW1</v>
          </cell>
          <cell r="J5419" t="str">
            <v>64RW1</v>
          </cell>
          <cell r="K5419" t="str">
            <v>1-64 GAL CART WEEKLY SVC</v>
          </cell>
          <cell r="S5419">
            <v>0</v>
          </cell>
          <cell r="T5419">
            <v>0</v>
          </cell>
          <cell r="U5419">
            <v>0</v>
          </cell>
          <cell r="V5419">
            <v>0</v>
          </cell>
          <cell r="W5419">
            <v>0</v>
          </cell>
          <cell r="X5419">
            <v>0</v>
          </cell>
          <cell r="Y5419">
            <v>0</v>
          </cell>
          <cell r="Z5419">
            <v>0</v>
          </cell>
          <cell r="AA5419">
            <v>0</v>
          </cell>
          <cell r="AB5419">
            <v>2579.54</v>
          </cell>
          <cell r="AC5419">
            <v>0</v>
          </cell>
          <cell r="AD5419">
            <v>0</v>
          </cell>
        </row>
        <row r="5420">
          <cell r="B5420" t="str">
            <v>CITY OF SHELTON-CONTRACTRESIDENTIAL64RW1RR</v>
          </cell>
          <cell r="J5420" t="str">
            <v>64RW1RR</v>
          </cell>
          <cell r="K5420" t="str">
            <v>1-64 GL CART WKLY REDUCED RATE</v>
          </cell>
          <cell r="S5420">
            <v>0</v>
          </cell>
          <cell r="T5420">
            <v>0</v>
          </cell>
          <cell r="U5420">
            <v>0</v>
          </cell>
          <cell r="V5420">
            <v>0</v>
          </cell>
          <cell r="W5420">
            <v>0</v>
          </cell>
          <cell r="X5420">
            <v>0</v>
          </cell>
          <cell r="Y5420">
            <v>0</v>
          </cell>
          <cell r="Z5420">
            <v>0</v>
          </cell>
          <cell r="AA5420">
            <v>0</v>
          </cell>
          <cell r="AB5420">
            <v>146.63999999999999</v>
          </cell>
          <cell r="AC5420">
            <v>0</v>
          </cell>
          <cell r="AD5420">
            <v>0</v>
          </cell>
        </row>
        <row r="5421">
          <cell r="B5421" t="str">
            <v>CITY OF SHELTON-CONTRACTRESIDENTIAL96RE1</v>
          </cell>
          <cell r="J5421" t="str">
            <v>96RE1</v>
          </cell>
          <cell r="K5421" t="str">
            <v>1-96 GAL EOW</v>
          </cell>
          <cell r="S5421">
            <v>0</v>
          </cell>
          <cell r="T5421">
            <v>0</v>
          </cell>
          <cell r="U5421">
            <v>0</v>
          </cell>
          <cell r="V5421">
            <v>0</v>
          </cell>
          <cell r="W5421">
            <v>0</v>
          </cell>
          <cell r="X5421">
            <v>0</v>
          </cell>
          <cell r="Y5421">
            <v>0</v>
          </cell>
          <cell r="Z5421">
            <v>0</v>
          </cell>
          <cell r="AA5421">
            <v>0</v>
          </cell>
          <cell r="AB5421">
            <v>13244.54</v>
          </cell>
          <cell r="AC5421">
            <v>0</v>
          </cell>
          <cell r="AD5421">
            <v>0</v>
          </cell>
        </row>
        <row r="5422">
          <cell r="B5422" t="str">
            <v>CITY OF SHELTON-CONTRACTRESIDENTIAL96RE1RR</v>
          </cell>
          <cell r="J5422" t="str">
            <v>96RE1RR</v>
          </cell>
          <cell r="K5422" t="str">
            <v>1-96 GL CART EOW REDUCED RATE</v>
          </cell>
          <cell r="S5422">
            <v>0</v>
          </cell>
          <cell r="T5422">
            <v>0</v>
          </cell>
          <cell r="U5422">
            <v>0</v>
          </cell>
          <cell r="V5422">
            <v>0</v>
          </cell>
          <cell r="W5422">
            <v>0</v>
          </cell>
          <cell r="X5422">
            <v>0</v>
          </cell>
          <cell r="Y5422">
            <v>0</v>
          </cell>
          <cell r="Z5422">
            <v>0</v>
          </cell>
          <cell r="AA5422">
            <v>0</v>
          </cell>
          <cell r="AB5422">
            <v>650.41999999999996</v>
          </cell>
          <cell r="AC5422">
            <v>0</v>
          </cell>
          <cell r="AD5422">
            <v>0</v>
          </cell>
        </row>
        <row r="5423">
          <cell r="B5423" t="str">
            <v>CITY OF SHELTON-CONTRACTRESIDENTIAL96RW1</v>
          </cell>
          <cell r="J5423" t="str">
            <v>96RW1</v>
          </cell>
          <cell r="K5423" t="str">
            <v>1-96 GAL CART WEEKLY SVC</v>
          </cell>
          <cell r="S5423">
            <v>0</v>
          </cell>
          <cell r="T5423">
            <v>0</v>
          </cell>
          <cell r="U5423">
            <v>0</v>
          </cell>
          <cell r="V5423">
            <v>0</v>
          </cell>
          <cell r="W5423">
            <v>0</v>
          </cell>
          <cell r="X5423">
            <v>0</v>
          </cell>
          <cell r="Y5423">
            <v>0</v>
          </cell>
          <cell r="Z5423">
            <v>0</v>
          </cell>
          <cell r="AA5423">
            <v>0</v>
          </cell>
          <cell r="AB5423">
            <v>1842.87</v>
          </cell>
          <cell r="AC5423">
            <v>0</v>
          </cell>
          <cell r="AD5423">
            <v>0</v>
          </cell>
        </row>
        <row r="5424">
          <cell r="B5424" t="str">
            <v>CITY OF SHELTON-CONTRACTRESIDENTIAL96RW1RR</v>
          </cell>
          <cell r="J5424" t="str">
            <v>96RW1RR</v>
          </cell>
          <cell r="K5424" t="str">
            <v>1-96 GL CART WKLY REDUCED RATE</v>
          </cell>
          <cell r="S5424">
            <v>0</v>
          </cell>
          <cell r="T5424">
            <v>0</v>
          </cell>
          <cell r="U5424">
            <v>0</v>
          </cell>
          <cell r="V5424">
            <v>0</v>
          </cell>
          <cell r="W5424">
            <v>0</v>
          </cell>
          <cell r="X5424">
            <v>0</v>
          </cell>
          <cell r="Y5424">
            <v>0</v>
          </cell>
          <cell r="Z5424">
            <v>0</v>
          </cell>
          <cell r="AA5424">
            <v>0</v>
          </cell>
          <cell r="AB5424">
            <v>68.599999999999994</v>
          </cell>
          <cell r="AC5424">
            <v>0</v>
          </cell>
          <cell r="AD5424">
            <v>0</v>
          </cell>
        </row>
        <row r="5425">
          <cell r="B5425" t="str">
            <v>CITY OF SHELTON-CONTRACTRESIDENTIALMINSVC-RESI</v>
          </cell>
          <cell r="J5425" t="str">
            <v>MINSVC-RESI</v>
          </cell>
          <cell r="K5425" t="str">
            <v>MINIMUM SERVICE</v>
          </cell>
          <cell r="S5425">
            <v>0</v>
          </cell>
          <cell r="T5425">
            <v>0</v>
          </cell>
          <cell r="U5425">
            <v>0</v>
          </cell>
          <cell r="V5425">
            <v>0</v>
          </cell>
          <cell r="W5425">
            <v>0</v>
          </cell>
          <cell r="X5425">
            <v>0</v>
          </cell>
          <cell r="Y5425">
            <v>0</v>
          </cell>
          <cell r="Z5425">
            <v>0</v>
          </cell>
          <cell r="AA5425">
            <v>0</v>
          </cell>
          <cell r="AB5425">
            <v>270.77</v>
          </cell>
          <cell r="AC5425">
            <v>0</v>
          </cell>
          <cell r="AD5425">
            <v>0</v>
          </cell>
        </row>
        <row r="5426">
          <cell r="B5426" t="str">
            <v>CITY OF SHELTON-CONTRACTRESIDENTIALROLLOUT 5-25</v>
          </cell>
          <cell r="J5426" t="str">
            <v>ROLLOUT 5-25</v>
          </cell>
          <cell r="K5426" t="str">
            <v>ROLL OUT FEE 5 - 25 FT</v>
          </cell>
          <cell r="S5426">
            <v>0</v>
          </cell>
          <cell r="T5426">
            <v>0</v>
          </cell>
          <cell r="U5426">
            <v>0</v>
          </cell>
          <cell r="V5426">
            <v>0</v>
          </cell>
          <cell r="W5426">
            <v>0</v>
          </cell>
          <cell r="X5426">
            <v>0</v>
          </cell>
          <cell r="Y5426">
            <v>0</v>
          </cell>
          <cell r="Z5426">
            <v>0</v>
          </cell>
          <cell r="AA5426">
            <v>0</v>
          </cell>
          <cell r="AB5426">
            <v>13.72</v>
          </cell>
          <cell r="AC5426">
            <v>0</v>
          </cell>
          <cell r="AD5426">
            <v>0</v>
          </cell>
        </row>
        <row r="5427">
          <cell r="B5427" t="str">
            <v>CITY OF SHELTON-CONTRACTRESIDENTIALSL096.0GEO001GW</v>
          </cell>
          <cell r="J5427" t="str">
            <v>SL096.0GEO001GW</v>
          </cell>
          <cell r="K5427" t="str">
            <v>SL 96 GL EOW GREENWASTE 1</v>
          </cell>
          <cell r="S5427">
            <v>0</v>
          </cell>
          <cell r="T5427">
            <v>0</v>
          </cell>
          <cell r="U5427">
            <v>0</v>
          </cell>
          <cell r="V5427">
            <v>0</v>
          </cell>
          <cell r="W5427">
            <v>0</v>
          </cell>
          <cell r="X5427">
            <v>0</v>
          </cell>
          <cell r="Y5427">
            <v>0</v>
          </cell>
          <cell r="Z5427">
            <v>0</v>
          </cell>
          <cell r="AA5427">
            <v>0</v>
          </cell>
          <cell r="AB5427">
            <v>2702.58</v>
          </cell>
          <cell r="AC5427">
            <v>0</v>
          </cell>
          <cell r="AD5427">
            <v>0</v>
          </cell>
        </row>
        <row r="5428">
          <cell r="B5428" t="str">
            <v>CITY OF SHELTON-CONTRACTRESIDENTIAL35RE1</v>
          </cell>
          <cell r="J5428" t="str">
            <v>35RE1</v>
          </cell>
          <cell r="K5428" t="str">
            <v>1-35 GAL CART EOW SVC</v>
          </cell>
          <cell r="S5428">
            <v>0</v>
          </cell>
          <cell r="T5428">
            <v>0</v>
          </cell>
          <cell r="U5428">
            <v>0</v>
          </cell>
          <cell r="V5428">
            <v>0</v>
          </cell>
          <cell r="W5428">
            <v>0</v>
          </cell>
          <cell r="X5428">
            <v>0</v>
          </cell>
          <cell r="Y5428">
            <v>0</v>
          </cell>
          <cell r="Z5428">
            <v>0</v>
          </cell>
          <cell r="AA5428">
            <v>0</v>
          </cell>
          <cell r="AB5428">
            <v>-82.06</v>
          </cell>
          <cell r="AC5428">
            <v>0</v>
          </cell>
          <cell r="AD5428">
            <v>0</v>
          </cell>
        </row>
        <row r="5429">
          <cell r="B5429" t="str">
            <v>CITY OF SHELTON-CONTRACTRESIDENTIAL64RE1</v>
          </cell>
          <cell r="J5429" t="str">
            <v>64RE1</v>
          </cell>
          <cell r="K5429" t="str">
            <v>1-64 GAL EOW</v>
          </cell>
          <cell r="S5429">
            <v>0</v>
          </cell>
          <cell r="T5429">
            <v>0</v>
          </cell>
          <cell r="U5429">
            <v>0</v>
          </cell>
          <cell r="V5429">
            <v>0</v>
          </cell>
          <cell r="W5429">
            <v>0</v>
          </cell>
          <cell r="X5429">
            <v>0</v>
          </cell>
          <cell r="Y5429">
            <v>0</v>
          </cell>
          <cell r="Z5429">
            <v>0</v>
          </cell>
          <cell r="AA5429">
            <v>0</v>
          </cell>
          <cell r="AB5429">
            <v>-19.45</v>
          </cell>
          <cell r="AC5429">
            <v>0</v>
          </cell>
          <cell r="AD5429">
            <v>0</v>
          </cell>
        </row>
        <row r="5430">
          <cell r="B5430" t="str">
            <v>CITY OF SHELTON-CONTRACTRESIDENTIAL96RE1</v>
          </cell>
          <cell r="J5430" t="str">
            <v>96RE1</v>
          </cell>
          <cell r="K5430" t="str">
            <v>1-96 GAL EOW</v>
          </cell>
          <cell r="S5430">
            <v>0</v>
          </cell>
          <cell r="T5430">
            <v>0</v>
          </cell>
          <cell r="U5430">
            <v>0</v>
          </cell>
          <cell r="V5430">
            <v>0</v>
          </cell>
          <cell r="W5430">
            <v>0</v>
          </cell>
          <cell r="X5430">
            <v>0</v>
          </cell>
          <cell r="Y5430">
            <v>0</v>
          </cell>
          <cell r="Z5430">
            <v>0</v>
          </cell>
          <cell r="AA5430">
            <v>0</v>
          </cell>
          <cell r="AB5430">
            <v>-69.150000000000006</v>
          </cell>
          <cell r="AC5430">
            <v>0</v>
          </cell>
          <cell r="AD5430">
            <v>0</v>
          </cell>
        </row>
        <row r="5431">
          <cell r="B5431" t="str">
            <v>CITY OF SHELTON-CONTRACTRESIDENTIALADJOTHR</v>
          </cell>
          <cell r="J5431" t="str">
            <v>ADJOTHR</v>
          </cell>
          <cell r="K5431" t="str">
            <v>ADJUSTMENT</v>
          </cell>
          <cell r="S5431">
            <v>0</v>
          </cell>
          <cell r="T5431">
            <v>0</v>
          </cell>
          <cell r="U5431">
            <v>0</v>
          </cell>
          <cell r="V5431">
            <v>0</v>
          </cell>
          <cell r="W5431">
            <v>0</v>
          </cell>
          <cell r="X5431">
            <v>0</v>
          </cell>
          <cell r="Y5431">
            <v>0</v>
          </cell>
          <cell r="Z5431">
            <v>0</v>
          </cell>
          <cell r="AA5431">
            <v>0</v>
          </cell>
          <cell r="AB5431">
            <v>-11.24</v>
          </cell>
          <cell r="AC5431">
            <v>0</v>
          </cell>
          <cell r="AD5431">
            <v>0</v>
          </cell>
        </row>
        <row r="5432">
          <cell r="B5432" t="str">
            <v>CITY OF SHELTON-CONTRACTRESIDENTIALEP300-RES</v>
          </cell>
          <cell r="J5432" t="str">
            <v>EP300-RES</v>
          </cell>
          <cell r="K5432" t="str">
            <v>EXTRA PICKUP 300 GL - RES</v>
          </cell>
          <cell r="S5432">
            <v>0</v>
          </cell>
          <cell r="T5432">
            <v>0</v>
          </cell>
          <cell r="U5432">
            <v>0</v>
          </cell>
          <cell r="V5432">
            <v>0</v>
          </cell>
          <cell r="W5432">
            <v>0</v>
          </cell>
          <cell r="X5432">
            <v>0</v>
          </cell>
          <cell r="Y5432">
            <v>0</v>
          </cell>
          <cell r="Z5432">
            <v>0</v>
          </cell>
          <cell r="AA5432">
            <v>0</v>
          </cell>
          <cell r="AB5432">
            <v>223.47</v>
          </cell>
          <cell r="AC5432">
            <v>0</v>
          </cell>
          <cell r="AD5432">
            <v>0</v>
          </cell>
        </row>
        <row r="5433">
          <cell r="B5433" t="str">
            <v>CITY OF SHELTON-CONTRACTRESIDENTIALEP35-RES</v>
          </cell>
          <cell r="J5433" t="str">
            <v>EP35-RES</v>
          </cell>
          <cell r="K5433" t="str">
            <v>EXTRA PICKUP 35 GL - RES</v>
          </cell>
          <cell r="S5433">
            <v>0</v>
          </cell>
          <cell r="T5433">
            <v>0</v>
          </cell>
          <cell r="U5433">
            <v>0</v>
          </cell>
          <cell r="V5433">
            <v>0</v>
          </cell>
          <cell r="W5433">
            <v>0</v>
          </cell>
          <cell r="X5433">
            <v>0</v>
          </cell>
          <cell r="Y5433">
            <v>0</v>
          </cell>
          <cell r="Z5433">
            <v>0</v>
          </cell>
          <cell r="AA5433">
            <v>0</v>
          </cell>
          <cell r="AB5433">
            <v>2235.6</v>
          </cell>
          <cell r="AC5433">
            <v>0</v>
          </cell>
          <cell r="AD5433">
            <v>0</v>
          </cell>
        </row>
        <row r="5434">
          <cell r="B5434" t="str">
            <v>CITY OF SHELTON-CONTRACTRESIDENTIALEP64-RES</v>
          </cell>
          <cell r="J5434" t="str">
            <v>EP64-RES</v>
          </cell>
          <cell r="K5434" t="str">
            <v>EXTRA PICKUP 64 GL - RES</v>
          </cell>
          <cell r="S5434">
            <v>0</v>
          </cell>
          <cell r="T5434">
            <v>0</v>
          </cell>
          <cell r="U5434">
            <v>0</v>
          </cell>
          <cell r="V5434">
            <v>0</v>
          </cell>
          <cell r="W5434">
            <v>0</v>
          </cell>
          <cell r="X5434">
            <v>0</v>
          </cell>
          <cell r="Y5434">
            <v>0</v>
          </cell>
          <cell r="Z5434">
            <v>0</v>
          </cell>
          <cell r="AA5434">
            <v>0</v>
          </cell>
          <cell r="AB5434">
            <v>377.34</v>
          </cell>
          <cell r="AC5434">
            <v>0</v>
          </cell>
          <cell r="AD5434">
            <v>0</v>
          </cell>
        </row>
        <row r="5435">
          <cell r="B5435" t="str">
            <v>CITY OF SHELTON-CONTRACTRESIDENTIALEP96-RES</v>
          </cell>
          <cell r="J5435" t="str">
            <v>EP96-RES</v>
          </cell>
          <cell r="K5435" t="str">
            <v>EXTRA PICKUP 96 GL - RES</v>
          </cell>
          <cell r="S5435">
            <v>0</v>
          </cell>
          <cell r="T5435">
            <v>0</v>
          </cell>
          <cell r="U5435">
            <v>0</v>
          </cell>
          <cell r="V5435">
            <v>0</v>
          </cell>
          <cell r="W5435">
            <v>0</v>
          </cell>
          <cell r="X5435">
            <v>0</v>
          </cell>
          <cell r="Y5435">
            <v>0</v>
          </cell>
          <cell r="Z5435">
            <v>0</v>
          </cell>
          <cell r="AA5435">
            <v>0</v>
          </cell>
          <cell r="AB5435">
            <v>118</v>
          </cell>
          <cell r="AC5435">
            <v>0</v>
          </cell>
          <cell r="AD5435">
            <v>0</v>
          </cell>
        </row>
        <row r="5436">
          <cell r="B5436" t="str">
            <v>CITY OF SHELTON-CONTRACTRESIDENTIALREDELIVER</v>
          </cell>
          <cell r="J5436" t="str">
            <v>REDELIVER</v>
          </cell>
          <cell r="K5436" t="str">
            <v>DELIVERY CHARGE</v>
          </cell>
          <cell r="S5436">
            <v>0</v>
          </cell>
          <cell r="T5436">
            <v>0</v>
          </cell>
          <cell r="U5436">
            <v>0</v>
          </cell>
          <cell r="V5436">
            <v>0</v>
          </cell>
          <cell r="W5436">
            <v>0</v>
          </cell>
          <cell r="X5436">
            <v>0</v>
          </cell>
          <cell r="Y5436">
            <v>0</v>
          </cell>
          <cell r="Z5436">
            <v>0</v>
          </cell>
          <cell r="AA5436">
            <v>0</v>
          </cell>
          <cell r="AB5436">
            <v>68.64</v>
          </cell>
          <cell r="AC5436">
            <v>0</v>
          </cell>
          <cell r="AD5436">
            <v>0</v>
          </cell>
        </row>
        <row r="5437">
          <cell r="B5437" t="str">
            <v>CITY OF SHELTON-CONTRACTRESIDENTIALRTRNCART64-RES</v>
          </cell>
          <cell r="J5437" t="str">
            <v>RTRNCART64-RES</v>
          </cell>
          <cell r="K5437" t="str">
            <v>RETURN TRIP 64 GL</v>
          </cell>
          <cell r="S5437">
            <v>0</v>
          </cell>
          <cell r="T5437">
            <v>0</v>
          </cell>
          <cell r="U5437">
            <v>0</v>
          </cell>
          <cell r="V5437">
            <v>0</v>
          </cell>
          <cell r="W5437">
            <v>0</v>
          </cell>
          <cell r="X5437">
            <v>0</v>
          </cell>
          <cell r="Y5437">
            <v>0</v>
          </cell>
          <cell r="Z5437">
            <v>0</v>
          </cell>
          <cell r="AA5437">
            <v>0</v>
          </cell>
          <cell r="AB5437">
            <v>12.42</v>
          </cell>
          <cell r="AC5437">
            <v>0</v>
          </cell>
          <cell r="AD5437">
            <v>0</v>
          </cell>
        </row>
        <row r="5438">
          <cell r="B5438" t="str">
            <v>CITY OF SHELTON-CONTRACTRESIDENTIALSL096.0GEO001GW</v>
          </cell>
          <cell r="J5438" t="str">
            <v>SL096.0GEO001GW</v>
          </cell>
          <cell r="K5438" t="str">
            <v>SL 96 GL EOW GREENWASTE 1</v>
          </cell>
          <cell r="S5438">
            <v>0</v>
          </cell>
          <cell r="T5438">
            <v>0</v>
          </cell>
          <cell r="U5438">
            <v>0</v>
          </cell>
          <cell r="V5438">
            <v>0</v>
          </cell>
          <cell r="W5438">
            <v>0</v>
          </cell>
          <cell r="X5438">
            <v>0</v>
          </cell>
          <cell r="Y5438">
            <v>0</v>
          </cell>
          <cell r="Z5438">
            <v>0</v>
          </cell>
          <cell r="AA5438">
            <v>0</v>
          </cell>
          <cell r="AB5438">
            <v>-14.67</v>
          </cell>
          <cell r="AC5438">
            <v>0</v>
          </cell>
          <cell r="AD5438">
            <v>0</v>
          </cell>
        </row>
        <row r="5439">
          <cell r="B5439" t="str">
            <v>CITY OF SHELTON-CONTRACTSURCFUEL-RES MASON</v>
          </cell>
          <cell r="J5439" t="str">
            <v>FUEL-RES MASON</v>
          </cell>
          <cell r="K5439" t="str">
            <v>FUEL &amp; MATERIAL SURCHARGE</v>
          </cell>
          <cell r="S5439">
            <v>0</v>
          </cell>
          <cell r="T5439">
            <v>0</v>
          </cell>
          <cell r="U5439">
            <v>0</v>
          </cell>
          <cell r="V5439">
            <v>0</v>
          </cell>
          <cell r="W5439">
            <v>0</v>
          </cell>
          <cell r="X5439">
            <v>0</v>
          </cell>
          <cell r="Y5439">
            <v>0</v>
          </cell>
          <cell r="Z5439">
            <v>0</v>
          </cell>
          <cell r="AA5439">
            <v>0</v>
          </cell>
          <cell r="AB5439">
            <v>0</v>
          </cell>
          <cell r="AC5439">
            <v>0</v>
          </cell>
          <cell r="AD5439">
            <v>0</v>
          </cell>
        </row>
        <row r="5440">
          <cell r="B5440" t="str">
            <v>CITY OF SHELTON-CONTRACTSURCFUEL-RES MASON</v>
          </cell>
          <cell r="J5440" t="str">
            <v>FUEL-RES MASON</v>
          </cell>
          <cell r="K5440" t="str">
            <v>FUEL &amp; MATERIAL SURCHARGE</v>
          </cell>
          <cell r="S5440">
            <v>0</v>
          </cell>
          <cell r="T5440">
            <v>0</v>
          </cell>
          <cell r="U5440">
            <v>0</v>
          </cell>
          <cell r="V5440">
            <v>0</v>
          </cell>
          <cell r="W5440">
            <v>0</v>
          </cell>
          <cell r="X5440">
            <v>0</v>
          </cell>
          <cell r="Y5440">
            <v>0</v>
          </cell>
          <cell r="Z5440">
            <v>0</v>
          </cell>
          <cell r="AA5440">
            <v>0</v>
          </cell>
          <cell r="AB5440">
            <v>0</v>
          </cell>
          <cell r="AC5440">
            <v>0</v>
          </cell>
          <cell r="AD5440">
            <v>0</v>
          </cell>
        </row>
        <row r="5441">
          <cell r="B5441" t="str">
            <v>CITY OF SHELTON-CONTRACTSURCFUEL-RES MASON</v>
          </cell>
          <cell r="J5441" t="str">
            <v>FUEL-RES MASON</v>
          </cell>
          <cell r="K5441" t="str">
            <v>FUEL &amp; MATERIAL SURCHARGE</v>
          </cell>
          <cell r="S5441">
            <v>0</v>
          </cell>
          <cell r="T5441">
            <v>0</v>
          </cell>
          <cell r="U5441">
            <v>0</v>
          </cell>
          <cell r="V5441">
            <v>0</v>
          </cell>
          <cell r="W5441">
            <v>0</v>
          </cell>
          <cell r="X5441">
            <v>0</v>
          </cell>
          <cell r="Y5441">
            <v>0</v>
          </cell>
          <cell r="Z5441">
            <v>0</v>
          </cell>
          <cell r="AA5441">
            <v>0</v>
          </cell>
          <cell r="AB5441">
            <v>0</v>
          </cell>
          <cell r="AC5441">
            <v>0</v>
          </cell>
          <cell r="AD5441">
            <v>0</v>
          </cell>
        </row>
        <row r="5442">
          <cell r="B5442" t="str">
            <v>CITY OF SHELTON-CONTRACTTAXESCITY OF SHELTON</v>
          </cell>
          <cell r="J5442" t="str">
            <v>CITY OF SHELTON</v>
          </cell>
          <cell r="K5442" t="str">
            <v>41.9% CITY UTILITY TAX</v>
          </cell>
          <cell r="S5442">
            <v>0</v>
          </cell>
          <cell r="T5442">
            <v>0</v>
          </cell>
          <cell r="U5442">
            <v>0</v>
          </cell>
          <cell r="V5442">
            <v>0</v>
          </cell>
          <cell r="W5442">
            <v>0</v>
          </cell>
          <cell r="X5442">
            <v>0</v>
          </cell>
          <cell r="Y5442">
            <v>0</v>
          </cell>
          <cell r="Z5442">
            <v>0</v>
          </cell>
          <cell r="AA5442">
            <v>0</v>
          </cell>
          <cell r="AB5442">
            <v>25767.94</v>
          </cell>
          <cell r="AC5442">
            <v>0</v>
          </cell>
          <cell r="AD5442">
            <v>0</v>
          </cell>
        </row>
        <row r="5443">
          <cell r="B5443" t="str">
            <v>CITY OF SHELTON-CONTRACTTAXESCITY OF SHELTON UTILITY</v>
          </cell>
          <cell r="J5443" t="str">
            <v>CITY OF SHELTON UTILITY</v>
          </cell>
          <cell r="K5443" t="str">
            <v>CONTRACT UTILITY ONLY</v>
          </cell>
          <cell r="S5443">
            <v>0</v>
          </cell>
          <cell r="T5443">
            <v>0</v>
          </cell>
          <cell r="U5443">
            <v>0</v>
          </cell>
          <cell r="V5443">
            <v>0</v>
          </cell>
          <cell r="W5443">
            <v>0</v>
          </cell>
          <cell r="X5443">
            <v>0</v>
          </cell>
          <cell r="Y5443">
            <v>0</v>
          </cell>
          <cell r="Z5443">
            <v>0</v>
          </cell>
          <cell r="AA5443">
            <v>0</v>
          </cell>
          <cell r="AB5443">
            <v>269.08999999999997</v>
          </cell>
          <cell r="AC5443">
            <v>0</v>
          </cell>
          <cell r="AD5443">
            <v>0</v>
          </cell>
        </row>
        <row r="5444">
          <cell r="B5444" t="str">
            <v>CITY OF SHELTON-CONTRACTTAXESSHELTON SALES TAX</v>
          </cell>
          <cell r="J5444" t="str">
            <v>SHELTON SALES TAX</v>
          </cell>
          <cell r="K5444" t="str">
            <v>8.8% Sales Tax</v>
          </cell>
          <cell r="S5444">
            <v>0</v>
          </cell>
          <cell r="T5444">
            <v>0</v>
          </cell>
          <cell r="U5444">
            <v>0</v>
          </cell>
          <cell r="V5444">
            <v>0</v>
          </cell>
          <cell r="W5444">
            <v>0</v>
          </cell>
          <cell r="X5444">
            <v>0</v>
          </cell>
          <cell r="Y5444">
            <v>0</v>
          </cell>
          <cell r="Z5444">
            <v>0</v>
          </cell>
          <cell r="AA5444">
            <v>0</v>
          </cell>
          <cell r="AB5444">
            <v>0.76</v>
          </cell>
          <cell r="AC5444">
            <v>0</v>
          </cell>
          <cell r="AD5444">
            <v>0</v>
          </cell>
        </row>
        <row r="5445">
          <cell r="B5445" t="str">
            <v>CITY OF SHELTON-CONTRACTTAXESSHELTON WA REFUSE</v>
          </cell>
          <cell r="J5445" t="str">
            <v>SHELTON WA REFUSE</v>
          </cell>
          <cell r="K5445" t="str">
            <v>3.6% WA Refuse Tax</v>
          </cell>
          <cell r="S5445">
            <v>0</v>
          </cell>
          <cell r="T5445">
            <v>0</v>
          </cell>
          <cell r="U5445">
            <v>0</v>
          </cell>
          <cell r="V5445">
            <v>0</v>
          </cell>
          <cell r="W5445">
            <v>0</v>
          </cell>
          <cell r="X5445">
            <v>0</v>
          </cell>
          <cell r="Y5445">
            <v>0</v>
          </cell>
          <cell r="Z5445">
            <v>0</v>
          </cell>
          <cell r="AA5445">
            <v>0</v>
          </cell>
          <cell r="AB5445">
            <v>2210.1799999999998</v>
          </cell>
          <cell r="AC5445">
            <v>0</v>
          </cell>
          <cell r="AD5445">
            <v>0</v>
          </cell>
        </row>
        <row r="5446">
          <cell r="B5446" t="str">
            <v>CITY OF SHELTON-CONTRACTTAXESCITY OF SHELTON</v>
          </cell>
          <cell r="J5446" t="str">
            <v>CITY OF SHELTON</v>
          </cell>
          <cell r="K5446" t="str">
            <v>41.9% CITY UTILITY TAX</v>
          </cell>
          <cell r="S5446">
            <v>0</v>
          </cell>
          <cell r="T5446">
            <v>0</v>
          </cell>
          <cell r="U5446">
            <v>0</v>
          </cell>
          <cell r="V5446">
            <v>0</v>
          </cell>
          <cell r="W5446">
            <v>0</v>
          </cell>
          <cell r="X5446">
            <v>0</v>
          </cell>
          <cell r="Y5446">
            <v>0</v>
          </cell>
          <cell r="Z5446">
            <v>0</v>
          </cell>
          <cell r="AA5446">
            <v>0</v>
          </cell>
          <cell r="AB5446">
            <v>21714.76</v>
          </cell>
          <cell r="AC5446">
            <v>0</v>
          </cell>
          <cell r="AD5446">
            <v>0</v>
          </cell>
        </row>
        <row r="5447">
          <cell r="B5447" t="str">
            <v>CITY OF SHELTON-CONTRACTTAXESREF</v>
          </cell>
          <cell r="J5447" t="str">
            <v>REF</v>
          </cell>
          <cell r="K5447" t="str">
            <v>3.6% WA Refuse Tax</v>
          </cell>
          <cell r="S5447">
            <v>0</v>
          </cell>
          <cell r="T5447">
            <v>0</v>
          </cell>
          <cell r="U5447">
            <v>0</v>
          </cell>
          <cell r="V5447">
            <v>0</v>
          </cell>
          <cell r="W5447">
            <v>0</v>
          </cell>
          <cell r="X5447">
            <v>0</v>
          </cell>
          <cell r="Y5447">
            <v>0</v>
          </cell>
          <cell r="Z5447">
            <v>0</v>
          </cell>
          <cell r="AA5447">
            <v>0</v>
          </cell>
          <cell r="AB5447">
            <v>3.3</v>
          </cell>
          <cell r="AC5447">
            <v>0</v>
          </cell>
          <cell r="AD5447">
            <v>0</v>
          </cell>
        </row>
        <row r="5448">
          <cell r="B5448" t="str">
            <v>CITY OF SHELTON-CONTRACTTAXESSHELTON SALES TAX</v>
          </cell>
          <cell r="J5448" t="str">
            <v>SHELTON SALES TAX</v>
          </cell>
          <cell r="K5448" t="str">
            <v>8.8% Sales Tax</v>
          </cell>
          <cell r="S5448">
            <v>0</v>
          </cell>
          <cell r="T5448">
            <v>0</v>
          </cell>
          <cell r="U5448">
            <v>0</v>
          </cell>
          <cell r="V5448">
            <v>0</v>
          </cell>
          <cell r="W5448">
            <v>0</v>
          </cell>
          <cell r="X5448">
            <v>0</v>
          </cell>
          <cell r="Y5448">
            <v>0</v>
          </cell>
          <cell r="Z5448">
            <v>0</v>
          </cell>
          <cell r="AA5448">
            <v>0</v>
          </cell>
          <cell r="AB5448">
            <v>2.94</v>
          </cell>
          <cell r="AC5448">
            <v>0</v>
          </cell>
          <cell r="AD5448">
            <v>0</v>
          </cell>
        </row>
        <row r="5449">
          <cell r="B5449" t="str">
            <v>CITY OF SHELTON-CONTRACTTAXESSHELTON WA REFUSE</v>
          </cell>
          <cell r="J5449" t="str">
            <v>SHELTON WA REFUSE</v>
          </cell>
          <cell r="K5449" t="str">
            <v>3.6% WA Refuse Tax</v>
          </cell>
          <cell r="S5449">
            <v>0</v>
          </cell>
          <cell r="T5449">
            <v>0</v>
          </cell>
          <cell r="U5449">
            <v>0</v>
          </cell>
          <cell r="V5449">
            <v>0</v>
          </cell>
          <cell r="W5449">
            <v>0</v>
          </cell>
          <cell r="X5449">
            <v>0</v>
          </cell>
          <cell r="Y5449">
            <v>0</v>
          </cell>
          <cell r="Z5449">
            <v>0</v>
          </cell>
          <cell r="AA5449">
            <v>0</v>
          </cell>
          <cell r="AB5449">
            <v>1756.61</v>
          </cell>
          <cell r="AC5449">
            <v>0</v>
          </cell>
          <cell r="AD5449">
            <v>0</v>
          </cell>
        </row>
        <row r="5450">
          <cell r="B5450" t="str">
            <v>CITY OF SHELTON-CONTRACTTAXESCITY OF SHELTON</v>
          </cell>
          <cell r="J5450" t="str">
            <v>CITY OF SHELTON</v>
          </cell>
          <cell r="K5450" t="str">
            <v>41.9% CITY UTILITY TAX</v>
          </cell>
          <cell r="S5450">
            <v>0</v>
          </cell>
          <cell r="T5450">
            <v>0</v>
          </cell>
          <cell r="U5450">
            <v>0</v>
          </cell>
          <cell r="V5450">
            <v>0</v>
          </cell>
          <cell r="W5450">
            <v>0</v>
          </cell>
          <cell r="X5450">
            <v>0</v>
          </cell>
          <cell r="Y5450">
            <v>0</v>
          </cell>
          <cell r="Z5450">
            <v>0</v>
          </cell>
          <cell r="AA5450">
            <v>0</v>
          </cell>
          <cell r="AB5450">
            <v>16.18</v>
          </cell>
          <cell r="AC5450">
            <v>0</v>
          </cell>
          <cell r="AD5450">
            <v>0</v>
          </cell>
        </row>
        <row r="5451">
          <cell r="B5451" t="str">
            <v>CITY OF SHELTON-CONTRACTTAXESSHELTON WA REFUSE</v>
          </cell>
          <cell r="J5451" t="str">
            <v>SHELTON WA REFUSE</v>
          </cell>
          <cell r="K5451" t="str">
            <v>3.6% WA Refuse Tax</v>
          </cell>
          <cell r="S5451">
            <v>0</v>
          </cell>
          <cell r="T5451">
            <v>0</v>
          </cell>
          <cell r="U5451">
            <v>0</v>
          </cell>
          <cell r="V5451">
            <v>0</v>
          </cell>
          <cell r="W5451">
            <v>0</v>
          </cell>
          <cell r="X5451">
            <v>0</v>
          </cell>
          <cell r="Y5451">
            <v>0</v>
          </cell>
          <cell r="Z5451">
            <v>0</v>
          </cell>
          <cell r="AA5451">
            <v>0</v>
          </cell>
          <cell r="AB5451">
            <v>1.39</v>
          </cell>
          <cell r="AC5451">
            <v>0</v>
          </cell>
          <cell r="AD5451">
            <v>0</v>
          </cell>
        </row>
        <row r="5452">
          <cell r="B5452" t="str">
            <v>CITY of SHELTON-REGULATEDACCOUNTING ADJUSTMENTSFINCHG</v>
          </cell>
          <cell r="J5452" t="str">
            <v>FINCHG</v>
          </cell>
          <cell r="K5452" t="str">
            <v>LATE FEE</v>
          </cell>
          <cell r="S5452">
            <v>0</v>
          </cell>
          <cell r="T5452">
            <v>0</v>
          </cell>
          <cell r="U5452">
            <v>0</v>
          </cell>
          <cell r="V5452">
            <v>0</v>
          </cell>
          <cell r="W5452">
            <v>0</v>
          </cell>
          <cell r="X5452">
            <v>0</v>
          </cell>
          <cell r="Y5452">
            <v>0</v>
          </cell>
          <cell r="Z5452">
            <v>0</v>
          </cell>
          <cell r="AA5452">
            <v>0</v>
          </cell>
          <cell r="AB5452">
            <v>96.17</v>
          </cell>
          <cell r="AC5452">
            <v>0</v>
          </cell>
          <cell r="AD5452">
            <v>0</v>
          </cell>
        </row>
        <row r="5453">
          <cell r="B5453" t="str">
            <v>CITY of SHELTON-REGULATEDACCOUNTING ADJUSTMENTSREFUND</v>
          </cell>
          <cell r="J5453" t="str">
            <v>REFUND</v>
          </cell>
          <cell r="K5453" t="str">
            <v>REFUND</v>
          </cell>
          <cell r="S5453">
            <v>0</v>
          </cell>
          <cell r="T5453">
            <v>0</v>
          </cell>
          <cell r="U5453">
            <v>0</v>
          </cell>
          <cell r="V5453">
            <v>0</v>
          </cell>
          <cell r="W5453">
            <v>0</v>
          </cell>
          <cell r="X5453">
            <v>0</v>
          </cell>
          <cell r="Y5453">
            <v>0</v>
          </cell>
          <cell r="Z5453">
            <v>0</v>
          </cell>
          <cell r="AA5453">
            <v>0</v>
          </cell>
          <cell r="AB5453">
            <v>311.36</v>
          </cell>
          <cell r="AC5453">
            <v>0</v>
          </cell>
          <cell r="AD5453">
            <v>0</v>
          </cell>
        </row>
        <row r="5454">
          <cell r="B5454" t="str">
            <v>CITY of SHELTON-REGULATEDCOMMERCIAL - REARLOADR1.5YDE</v>
          </cell>
          <cell r="J5454" t="str">
            <v>R1.5YDE</v>
          </cell>
          <cell r="K5454" t="str">
            <v>1.5 YD 1X EOW</v>
          </cell>
          <cell r="S5454">
            <v>0</v>
          </cell>
          <cell r="T5454">
            <v>0</v>
          </cell>
          <cell r="U5454">
            <v>0</v>
          </cell>
          <cell r="V5454">
            <v>0</v>
          </cell>
          <cell r="W5454">
            <v>0</v>
          </cell>
          <cell r="X5454">
            <v>0</v>
          </cell>
          <cell r="Y5454">
            <v>0</v>
          </cell>
          <cell r="Z5454">
            <v>0</v>
          </cell>
          <cell r="AA5454">
            <v>0</v>
          </cell>
          <cell r="AB5454">
            <v>40.24</v>
          </cell>
          <cell r="AC5454">
            <v>0</v>
          </cell>
          <cell r="AD5454">
            <v>0</v>
          </cell>
        </row>
        <row r="5455">
          <cell r="B5455" t="str">
            <v>CITY of SHELTON-REGULATEDCOMMERCIAL - REARLOADR1.5YDRENTM</v>
          </cell>
          <cell r="J5455" t="str">
            <v>R1.5YDRENTM</v>
          </cell>
          <cell r="K5455" t="str">
            <v>1.5YD CONTAINER RENT-MTH</v>
          </cell>
          <cell r="S5455">
            <v>0</v>
          </cell>
          <cell r="T5455">
            <v>0</v>
          </cell>
          <cell r="U5455">
            <v>0</v>
          </cell>
          <cell r="V5455">
            <v>0</v>
          </cell>
          <cell r="W5455">
            <v>0</v>
          </cell>
          <cell r="X5455">
            <v>0</v>
          </cell>
          <cell r="Y5455">
            <v>0</v>
          </cell>
          <cell r="Z5455">
            <v>0</v>
          </cell>
          <cell r="AA5455">
            <v>0</v>
          </cell>
          <cell r="AB5455">
            <v>19.079999999999998</v>
          </cell>
          <cell r="AC5455">
            <v>0</v>
          </cell>
          <cell r="AD5455">
            <v>0</v>
          </cell>
        </row>
        <row r="5456">
          <cell r="B5456" t="str">
            <v>CITY of SHELTON-REGULATEDCOMMERCIAL - REARLOADR1.5YDWM</v>
          </cell>
          <cell r="J5456" t="str">
            <v>R1.5YDWM</v>
          </cell>
          <cell r="K5456" t="str">
            <v>1.5 YD 1X WEEKLY</v>
          </cell>
          <cell r="S5456">
            <v>0</v>
          </cell>
          <cell r="T5456">
            <v>0</v>
          </cell>
          <cell r="U5456">
            <v>0</v>
          </cell>
          <cell r="V5456">
            <v>0</v>
          </cell>
          <cell r="W5456">
            <v>0</v>
          </cell>
          <cell r="X5456">
            <v>0</v>
          </cell>
          <cell r="Y5456">
            <v>0</v>
          </cell>
          <cell r="Z5456">
            <v>0</v>
          </cell>
          <cell r="AA5456">
            <v>0</v>
          </cell>
          <cell r="AB5456">
            <v>80.47</v>
          </cell>
          <cell r="AC5456">
            <v>0</v>
          </cell>
          <cell r="AD5456">
            <v>0</v>
          </cell>
        </row>
        <row r="5457">
          <cell r="B5457" t="str">
            <v>CITY of SHELTON-REGULATEDCOMMERCIAL - REARLOADR2YDRENTM</v>
          </cell>
          <cell r="J5457" t="str">
            <v>R2YDRENTM</v>
          </cell>
          <cell r="K5457" t="str">
            <v>2YD CONTAINER RENT-MTHLY</v>
          </cell>
          <cell r="S5457">
            <v>0</v>
          </cell>
          <cell r="T5457">
            <v>0</v>
          </cell>
          <cell r="U5457">
            <v>0</v>
          </cell>
          <cell r="V5457">
            <v>0</v>
          </cell>
          <cell r="W5457">
            <v>0</v>
          </cell>
          <cell r="X5457">
            <v>0</v>
          </cell>
          <cell r="Y5457">
            <v>0</v>
          </cell>
          <cell r="Z5457">
            <v>0</v>
          </cell>
          <cell r="AA5457">
            <v>0</v>
          </cell>
          <cell r="AB5457">
            <v>27.54</v>
          </cell>
          <cell r="AC5457">
            <v>0</v>
          </cell>
          <cell r="AD5457">
            <v>0</v>
          </cell>
        </row>
        <row r="5458">
          <cell r="B5458" t="str">
            <v>CITY of SHELTON-REGULATEDCOMMERCIAL - REARLOADR2YDW</v>
          </cell>
          <cell r="J5458" t="str">
            <v>R2YDW</v>
          </cell>
          <cell r="K5458" t="str">
            <v>2 YD 1X WEEKLY</v>
          </cell>
          <cell r="S5458">
            <v>0</v>
          </cell>
          <cell r="T5458">
            <v>0</v>
          </cell>
          <cell r="U5458">
            <v>0</v>
          </cell>
          <cell r="V5458">
            <v>0</v>
          </cell>
          <cell r="W5458">
            <v>0</v>
          </cell>
          <cell r="X5458">
            <v>0</v>
          </cell>
          <cell r="Y5458">
            <v>0</v>
          </cell>
          <cell r="Z5458">
            <v>0</v>
          </cell>
          <cell r="AA5458">
            <v>0</v>
          </cell>
          <cell r="AB5458">
            <v>215.64</v>
          </cell>
          <cell r="AC5458">
            <v>0</v>
          </cell>
          <cell r="AD5458">
            <v>0</v>
          </cell>
        </row>
        <row r="5459">
          <cell r="B5459" t="str">
            <v>CITY of SHELTON-REGULATEDCOMMERCIAL - REARLOADUNLOCKREF</v>
          </cell>
          <cell r="J5459" t="str">
            <v>UNLOCKREF</v>
          </cell>
          <cell r="K5459" t="str">
            <v>UNLOCK / UNLATCH REFUSE</v>
          </cell>
          <cell r="S5459">
            <v>0</v>
          </cell>
          <cell r="T5459">
            <v>0</v>
          </cell>
          <cell r="U5459">
            <v>0</v>
          </cell>
          <cell r="V5459">
            <v>0</v>
          </cell>
          <cell r="W5459">
            <v>0</v>
          </cell>
          <cell r="X5459">
            <v>0</v>
          </cell>
          <cell r="Y5459">
            <v>0</v>
          </cell>
          <cell r="Z5459">
            <v>0</v>
          </cell>
          <cell r="AA5459">
            <v>0</v>
          </cell>
          <cell r="AB5459">
            <v>10.119999999999999</v>
          </cell>
          <cell r="AC5459">
            <v>0</v>
          </cell>
          <cell r="AD5459">
            <v>0</v>
          </cell>
        </row>
        <row r="5460">
          <cell r="B5460" t="str">
            <v>CITY of SHELTON-REGULATEDCOMMERCIAL - REARLOADCOMCAN</v>
          </cell>
          <cell r="J5460" t="str">
            <v>COMCAN</v>
          </cell>
          <cell r="K5460" t="str">
            <v>COMMERCIAL CAN EXTRA</v>
          </cell>
          <cell r="S5460">
            <v>0</v>
          </cell>
          <cell r="T5460">
            <v>0</v>
          </cell>
          <cell r="U5460">
            <v>0</v>
          </cell>
          <cell r="V5460">
            <v>0</v>
          </cell>
          <cell r="W5460">
            <v>0</v>
          </cell>
          <cell r="X5460">
            <v>0</v>
          </cell>
          <cell r="Y5460">
            <v>0</v>
          </cell>
          <cell r="Z5460">
            <v>0</v>
          </cell>
          <cell r="AA5460">
            <v>0</v>
          </cell>
          <cell r="AB5460">
            <v>32.76</v>
          </cell>
          <cell r="AC5460">
            <v>0</v>
          </cell>
          <cell r="AD5460">
            <v>0</v>
          </cell>
        </row>
        <row r="5461">
          <cell r="B5461" t="str">
            <v>CITY of SHELTON-REGULATEDPAYMENTSCC-KOL</v>
          </cell>
          <cell r="J5461" t="str">
            <v>CC-KOL</v>
          </cell>
          <cell r="K5461" t="str">
            <v>ONLINE PAYMENT-CC</v>
          </cell>
          <cell r="S5461">
            <v>0</v>
          </cell>
          <cell r="T5461">
            <v>0</v>
          </cell>
          <cell r="U5461">
            <v>0</v>
          </cell>
          <cell r="V5461">
            <v>0</v>
          </cell>
          <cell r="W5461">
            <v>0</v>
          </cell>
          <cell r="X5461">
            <v>0</v>
          </cell>
          <cell r="Y5461">
            <v>0</v>
          </cell>
          <cell r="Z5461">
            <v>0</v>
          </cell>
          <cell r="AA5461">
            <v>0</v>
          </cell>
          <cell r="AB5461">
            <v>-9392.67</v>
          </cell>
          <cell r="AC5461">
            <v>0</v>
          </cell>
          <cell r="AD5461">
            <v>0</v>
          </cell>
        </row>
        <row r="5462">
          <cell r="B5462" t="str">
            <v>CITY of SHELTON-REGULATEDPAYMENTSCCREF-KOL</v>
          </cell>
          <cell r="J5462" t="str">
            <v>CCREF-KOL</v>
          </cell>
          <cell r="K5462" t="str">
            <v>CREDIT CARD REFUND</v>
          </cell>
          <cell r="S5462">
            <v>0</v>
          </cell>
          <cell r="T5462">
            <v>0</v>
          </cell>
          <cell r="U5462">
            <v>0</v>
          </cell>
          <cell r="V5462">
            <v>0</v>
          </cell>
          <cell r="W5462">
            <v>0</v>
          </cell>
          <cell r="X5462">
            <v>0</v>
          </cell>
          <cell r="Y5462">
            <v>0</v>
          </cell>
          <cell r="Z5462">
            <v>0</v>
          </cell>
          <cell r="AA5462">
            <v>0</v>
          </cell>
          <cell r="AB5462">
            <v>1237.21</v>
          </cell>
          <cell r="AC5462">
            <v>0</v>
          </cell>
          <cell r="AD5462">
            <v>0</v>
          </cell>
        </row>
        <row r="5463">
          <cell r="B5463" t="str">
            <v>CITY of SHELTON-REGULATEDPAYMENTSPAY</v>
          </cell>
          <cell r="J5463" t="str">
            <v>PAY</v>
          </cell>
          <cell r="K5463" t="str">
            <v>PAYMENT-THANK YOU!</v>
          </cell>
          <cell r="S5463">
            <v>0</v>
          </cell>
          <cell r="T5463">
            <v>0</v>
          </cell>
          <cell r="U5463">
            <v>0</v>
          </cell>
          <cell r="V5463">
            <v>0</v>
          </cell>
          <cell r="W5463">
            <v>0</v>
          </cell>
          <cell r="X5463">
            <v>0</v>
          </cell>
          <cell r="Y5463">
            <v>0</v>
          </cell>
          <cell r="Z5463">
            <v>0</v>
          </cell>
          <cell r="AA5463">
            <v>0</v>
          </cell>
          <cell r="AB5463">
            <v>-24614.84</v>
          </cell>
          <cell r="AC5463">
            <v>0</v>
          </cell>
          <cell r="AD5463">
            <v>0</v>
          </cell>
        </row>
        <row r="5464">
          <cell r="B5464" t="str">
            <v>CITY of SHELTON-REGULATEDPAYMENTSPAY-KOL</v>
          </cell>
          <cell r="J5464" t="str">
            <v>PAY-KOL</v>
          </cell>
          <cell r="K5464" t="str">
            <v>PAYMENT-THANK YOU - OL</v>
          </cell>
          <cell r="S5464">
            <v>0</v>
          </cell>
          <cell r="T5464">
            <v>0</v>
          </cell>
          <cell r="U5464">
            <v>0</v>
          </cell>
          <cell r="V5464">
            <v>0</v>
          </cell>
          <cell r="W5464">
            <v>0</v>
          </cell>
          <cell r="X5464">
            <v>0</v>
          </cell>
          <cell r="Y5464">
            <v>0</v>
          </cell>
          <cell r="Z5464">
            <v>0</v>
          </cell>
          <cell r="AA5464">
            <v>0</v>
          </cell>
          <cell r="AB5464">
            <v>-596.02</v>
          </cell>
          <cell r="AC5464">
            <v>0</v>
          </cell>
          <cell r="AD5464">
            <v>0</v>
          </cell>
        </row>
        <row r="5465">
          <cell r="B5465" t="str">
            <v>CITY of SHELTON-REGULATEDPAYMENTSPAY-NATL</v>
          </cell>
          <cell r="J5465" t="str">
            <v>PAY-NATL</v>
          </cell>
          <cell r="K5465" t="str">
            <v>PAYMENT THANK YOU</v>
          </cell>
          <cell r="S5465">
            <v>0</v>
          </cell>
          <cell r="T5465">
            <v>0</v>
          </cell>
          <cell r="U5465">
            <v>0</v>
          </cell>
          <cell r="V5465">
            <v>0</v>
          </cell>
          <cell r="W5465">
            <v>0</v>
          </cell>
          <cell r="X5465">
            <v>0</v>
          </cell>
          <cell r="Y5465">
            <v>0</v>
          </cell>
          <cell r="Z5465">
            <v>0</v>
          </cell>
          <cell r="AA5465">
            <v>0</v>
          </cell>
          <cell r="AB5465">
            <v>-2773.37</v>
          </cell>
          <cell r="AC5465">
            <v>0</v>
          </cell>
          <cell r="AD5465">
            <v>0</v>
          </cell>
        </row>
        <row r="5466">
          <cell r="B5466" t="str">
            <v>CITY of SHELTON-REGULATEDPAYMENTSPAYL</v>
          </cell>
          <cell r="J5466" t="str">
            <v>PAYL</v>
          </cell>
          <cell r="K5466" t="str">
            <v>PAYMENT-THANK YOU!</v>
          </cell>
          <cell r="S5466">
            <v>0</v>
          </cell>
          <cell r="T5466">
            <v>0</v>
          </cell>
          <cell r="U5466">
            <v>0</v>
          </cell>
          <cell r="V5466">
            <v>0</v>
          </cell>
          <cell r="W5466">
            <v>0</v>
          </cell>
          <cell r="X5466">
            <v>0</v>
          </cell>
          <cell r="Y5466">
            <v>0</v>
          </cell>
          <cell r="Z5466">
            <v>0</v>
          </cell>
          <cell r="AA5466">
            <v>0</v>
          </cell>
          <cell r="AB5466">
            <v>-3289.1</v>
          </cell>
          <cell r="AC5466">
            <v>0</v>
          </cell>
          <cell r="AD5466">
            <v>0</v>
          </cell>
        </row>
        <row r="5467">
          <cell r="B5467" t="str">
            <v>CITY of SHELTON-REGULATEDPAYMENTSPAYUSBL</v>
          </cell>
          <cell r="J5467" t="str">
            <v>PAYUSBL</v>
          </cell>
          <cell r="K5467" t="str">
            <v>PAYMENT THANK YOU</v>
          </cell>
          <cell r="S5467">
            <v>0</v>
          </cell>
          <cell r="T5467">
            <v>0</v>
          </cell>
          <cell r="U5467">
            <v>0</v>
          </cell>
          <cell r="V5467">
            <v>0</v>
          </cell>
          <cell r="W5467">
            <v>0</v>
          </cell>
          <cell r="X5467">
            <v>0</v>
          </cell>
          <cell r="Y5467">
            <v>0</v>
          </cell>
          <cell r="Z5467">
            <v>0</v>
          </cell>
          <cell r="AA5467">
            <v>0</v>
          </cell>
          <cell r="AB5467">
            <v>-3755.03</v>
          </cell>
          <cell r="AC5467">
            <v>0</v>
          </cell>
          <cell r="AD5467">
            <v>0</v>
          </cell>
        </row>
        <row r="5468">
          <cell r="B5468" t="str">
            <v>CITY of SHELTON-REGULATEDROLLOFFROLID</v>
          </cell>
          <cell r="J5468" t="str">
            <v>ROLID</v>
          </cell>
          <cell r="K5468" t="str">
            <v>ROLL OFF-LID</v>
          </cell>
          <cell r="S5468">
            <v>0</v>
          </cell>
          <cell r="T5468">
            <v>0</v>
          </cell>
          <cell r="U5468">
            <v>0</v>
          </cell>
          <cell r="V5468">
            <v>0</v>
          </cell>
          <cell r="W5468">
            <v>0</v>
          </cell>
          <cell r="X5468">
            <v>0</v>
          </cell>
          <cell r="Y5468">
            <v>0</v>
          </cell>
          <cell r="Z5468">
            <v>0</v>
          </cell>
          <cell r="AA5468">
            <v>0</v>
          </cell>
          <cell r="AB5468">
            <v>145.6</v>
          </cell>
          <cell r="AC5468">
            <v>0</v>
          </cell>
          <cell r="AD5468">
            <v>0</v>
          </cell>
        </row>
        <row r="5469">
          <cell r="B5469" t="str">
            <v>CITY of SHELTON-REGULATEDROLLOFFRORENT20D</v>
          </cell>
          <cell r="J5469" t="str">
            <v>RORENT20D</v>
          </cell>
          <cell r="K5469" t="str">
            <v>20YD ROLL OFF-DAILY RENT</v>
          </cell>
          <cell r="S5469">
            <v>0</v>
          </cell>
          <cell r="T5469">
            <v>0</v>
          </cell>
          <cell r="U5469">
            <v>0</v>
          </cell>
          <cell r="V5469">
            <v>0</v>
          </cell>
          <cell r="W5469">
            <v>0</v>
          </cell>
          <cell r="X5469">
            <v>0</v>
          </cell>
          <cell r="Y5469">
            <v>0</v>
          </cell>
          <cell r="Z5469">
            <v>0</v>
          </cell>
          <cell r="AA5469">
            <v>0</v>
          </cell>
          <cell r="AB5469">
            <v>360.6</v>
          </cell>
          <cell r="AC5469">
            <v>0</v>
          </cell>
          <cell r="AD5469">
            <v>0</v>
          </cell>
        </row>
        <row r="5470">
          <cell r="B5470" t="str">
            <v>CITY of SHELTON-REGULATEDROLLOFFRORENT20M</v>
          </cell>
          <cell r="J5470" t="str">
            <v>RORENT20M</v>
          </cell>
          <cell r="K5470" t="str">
            <v>20YD ROLL OFF-MNTHLY RENT</v>
          </cell>
          <cell r="S5470">
            <v>0</v>
          </cell>
          <cell r="T5470">
            <v>0</v>
          </cell>
          <cell r="U5470">
            <v>0</v>
          </cell>
          <cell r="V5470">
            <v>0</v>
          </cell>
          <cell r="W5470">
            <v>0</v>
          </cell>
          <cell r="X5470">
            <v>0</v>
          </cell>
          <cell r="Y5470">
            <v>0</v>
          </cell>
          <cell r="Z5470">
            <v>0</v>
          </cell>
          <cell r="AA5470">
            <v>0</v>
          </cell>
          <cell r="AB5470">
            <v>699.39</v>
          </cell>
          <cell r="AC5470">
            <v>0</v>
          </cell>
          <cell r="AD5470">
            <v>0</v>
          </cell>
        </row>
        <row r="5471">
          <cell r="B5471" t="str">
            <v>CITY of SHELTON-REGULATEDROLLOFFRORENT40D</v>
          </cell>
          <cell r="J5471" t="str">
            <v>RORENT40D</v>
          </cell>
          <cell r="K5471" t="str">
            <v>40YD ROLL OFF-DAILY RENT</v>
          </cell>
          <cell r="S5471">
            <v>0</v>
          </cell>
          <cell r="T5471">
            <v>0</v>
          </cell>
          <cell r="U5471">
            <v>0</v>
          </cell>
          <cell r="V5471">
            <v>0</v>
          </cell>
          <cell r="W5471">
            <v>0</v>
          </cell>
          <cell r="X5471">
            <v>0</v>
          </cell>
          <cell r="Y5471">
            <v>0</v>
          </cell>
          <cell r="Z5471">
            <v>0</v>
          </cell>
          <cell r="AA5471">
            <v>0</v>
          </cell>
          <cell r="AB5471">
            <v>1135.2</v>
          </cell>
          <cell r="AC5471">
            <v>0</v>
          </cell>
          <cell r="AD5471">
            <v>0</v>
          </cell>
        </row>
        <row r="5472">
          <cell r="B5472" t="str">
            <v>CITY of SHELTON-REGULATEDROLLOFFRORENT40M</v>
          </cell>
          <cell r="J5472" t="str">
            <v>RORENT40M</v>
          </cell>
          <cell r="K5472" t="str">
            <v>40YD ROLL OFF-MNTHLY RENT</v>
          </cell>
          <cell r="S5472">
            <v>0</v>
          </cell>
          <cell r="T5472">
            <v>0</v>
          </cell>
          <cell r="U5472">
            <v>0</v>
          </cell>
          <cell r="V5472">
            <v>0</v>
          </cell>
          <cell r="W5472">
            <v>0</v>
          </cell>
          <cell r="X5472">
            <v>0</v>
          </cell>
          <cell r="Y5472">
            <v>0</v>
          </cell>
          <cell r="Z5472">
            <v>0</v>
          </cell>
          <cell r="AA5472">
            <v>0</v>
          </cell>
          <cell r="AB5472">
            <v>497.22</v>
          </cell>
          <cell r="AC5472">
            <v>0</v>
          </cell>
          <cell r="AD5472">
            <v>0</v>
          </cell>
        </row>
        <row r="5473">
          <cell r="B5473" t="str">
            <v>CITY of SHELTON-REGULATEDROLLOFFCPHAUL20</v>
          </cell>
          <cell r="J5473" t="str">
            <v>CPHAUL20</v>
          </cell>
          <cell r="K5473" t="str">
            <v>20YD COMPACTOR-HAUL</v>
          </cell>
          <cell r="S5473">
            <v>0</v>
          </cell>
          <cell r="T5473">
            <v>0</v>
          </cell>
          <cell r="U5473">
            <v>0</v>
          </cell>
          <cell r="V5473">
            <v>0</v>
          </cell>
          <cell r="W5473">
            <v>0</v>
          </cell>
          <cell r="X5473">
            <v>0</v>
          </cell>
          <cell r="Y5473">
            <v>0</v>
          </cell>
          <cell r="Z5473">
            <v>0</v>
          </cell>
          <cell r="AA5473">
            <v>0</v>
          </cell>
          <cell r="AB5473">
            <v>1559.3</v>
          </cell>
          <cell r="AC5473">
            <v>0</v>
          </cell>
          <cell r="AD5473">
            <v>0</v>
          </cell>
        </row>
        <row r="5474">
          <cell r="B5474" t="str">
            <v>CITY of SHELTON-REGULATEDROLLOFFCPHAUL35</v>
          </cell>
          <cell r="J5474" t="str">
            <v>CPHAUL35</v>
          </cell>
          <cell r="K5474" t="str">
            <v>35YD COMPACTOR-HAUL</v>
          </cell>
          <cell r="S5474">
            <v>0</v>
          </cell>
          <cell r="T5474">
            <v>0</v>
          </cell>
          <cell r="U5474">
            <v>0</v>
          </cell>
          <cell r="V5474">
            <v>0</v>
          </cell>
          <cell r="W5474">
            <v>0</v>
          </cell>
          <cell r="X5474">
            <v>0</v>
          </cell>
          <cell r="Y5474">
            <v>0</v>
          </cell>
          <cell r="Z5474">
            <v>0</v>
          </cell>
          <cell r="AA5474">
            <v>0</v>
          </cell>
          <cell r="AB5474">
            <v>672.27</v>
          </cell>
          <cell r="AC5474">
            <v>0</v>
          </cell>
          <cell r="AD5474">
            <v>0</v>
          </cell>
        </row>
        <row r="5475">
          <cell r="B5475" t="str">
            <v>CITY of SHELTON-REGULATEDROLLOFFDISPMC-TON</v>
          </cell>
          <cell r="J5475" t="str">
            <v>DISPMC-TON</v>
          </cell>
          <cell r="K5475" t="str">
            <v>MC LANDFILL PER TON</v>
          </cell>
          <cell r="S5475">
            <v>0</v>
          </cell>
          <cell r="T5475">
            <v>0</v>
          </cell>
          <cell r="U5475">
            <v>0</v>
          </cell>
          <cell r="V5475">
            <v>0</v>
          </cell>
          <cell r="W5475">
            <v>0</v>
          </cell>
          <cell r="X5475">
            <v>0</v>
          </cell>
          <cell r="Y5475">
            <v>0</v>
          </cell>
          <cell r="Z5475">
            <v>0</v>
          </cell>
          <cell r="AA5475">
            <v>0</v>
          </cell>
          <cell r="AB5475">
            <v>21533.15</v>
          </cell>
          <cell r="AC5475">
            <v>0</v>
          </cell>
          <cell r="AD5475">
            <v>0</v>
          </cell>
        </row>
        <row r="5476">
          <cell r="B5476" t="str">
            <v>CITY of SHELTON-REGULATEDROLLOFFDISPMCMISC</v>
          </cell>
          <cell r="J5476" t="str">
            <v>DISPMCMISC</v>
          </cell>
          <cell r="K5476" t="str">
            <v>DISPOSAL MISCELLANOUS</v>
          </cell>
          <cell r="S5476">
            <v>0</v>
          </cell>
          <cell r="T5476">
            <v>0</v>
          </cell>
          <cell r="U5476">
            <v>0</v>
          </cell>
          <cell r="V5476">
            <v>0</v>
          </cell>
          <cell r="W5476">
            <v>0</v>
          </cell>
          <cell r="X5476">
            <v>0</v>
          </cell>
          <cell r="Y5476">
            <v>0</v>
          </cell>
          <cell r="Z5476">
            <v>0</v>
          </cell>
          <cell r="AA5476">
            <v>0</v>
          </cell>
          <cell r="AB5476">
            <v>50.03</v>
          </cell>
          <cell r="AC5476">
            <v>0</v>
          </cell>
          <cell r="AD5476">
            <v>0</v>
          </cell>
        </row>
        <row r="5477">
          <cell r="B5477" t="str">
            <v>CITY of SHELTON-REGULATEDROLLOFFRODEL</v>
          </cell>
          <cell r="J5477" t="str">
            <v>RODEL</v>
          </cell>
          <cell r="K5477" t="str">
            <v>ROLL OFF-DELIVERY</v>
          </cell>
          <cell r="S5477">
            <v>0</v>
          </cell>
          <cell r="T5477">
            <v>0</v>
          </cell>
          <cell r="U5477">
            <v>0</v>
          </cell>
          <cell r="V5477">
            <v>0</v>
          </cell>
          <cell r="W5477">
            <v>0</v>
          </cell>
          <cell r="X5477">
            <v>0</v>
          </cell>
          <cell r="Y5477">
            <v>0</v>
          </cell>
          <cell r="Z5477">
            <v>0</v>
          </cell>
          <cell r="AA5477">
            <v>0</v>
          </cell>
          <cell r="AB5477">
            <v>467.76</v>
          </cell>
          <cell r="AC5477">
            <v>0</v>
          </cell>
          <cell r="AD5477">
            <v>0</v>
          </cell>
        </row>
        <row r="5478">
          <cell r="B5478" t="str">
            <v>CITY of SHELTON-REGULATEDROLLOFFROHAUL10T</v>
          </cell>
          <cell r="J5478" t="str">
            <v>ROHAUL10T</v>
          </cell>
          <cell r="K5478" t="str">
            <v>ROHAUL10T</v>
          </cell>
          <cell r="S5478">
            <v>0</v>
          </cell>
          <cell r="T5478">
            <v>0</v>
          </cell>
          <cell r="U5478">
            <v>0</v>
          </cell>
          <cell r="V5478">
            <v>0</v>
          </cell>
          <cell r="W5478">
            <v>0</v>
          </cell>
          <cell r="X5478">
            <v>0</v>
          </cell>
          <cell r="Y5478">
            <v>0</v>
          </cell>
          <cell r="Z5478">
            <v>0</v>
          </cell>
          <cell r="AA5478">
            <v>0</v>
          </cell>
          <cell r="AB5478">
            <v>83.93</v>
          </cell>
          <cell r="AC5478">
            <v>0</v>
          </cell>
          <cell r="AD5478">
            <v>0</v>
          </cell>
        </row>
        <row r="5479">
          <cell r="B5479" t="str">
            <v>CITY of SHELTON-REGULATEDROLLOFFROHAUL20</v>
          </cell>
          <cell r="J5479" t="str">
            <v>ROHAUL20</v>
          </cell>
          <cell r="K5479" t="str">
            <v>20YD ROLL OFF-HAUL</v>
          </cell>
          <cell r="S5479">
            <v>0</v>
          </cell>
          <cell r="T5479">
            <v>0</v>
          </cell>
          <cell r="U5479">
            <v>0</v>
          </cell>
          <cell r="V5479">
            <v>0</v>
          </cell>
          <cell r="W5479">
            <v>0</v>
          </cell>
          <cell r="X5479">
            <v>0</v>
          </cell>
          <cell r="Y5479">
            <v>0</v>
          </cell>
          <cell r="Z5479">
            <v>0</v>
          </cell>
          <cell r="AA5479">
            <v>0</v>
          </cell>
          <cell r="AB5479">
            <v>2144.56</v>
          </cell>
          <cell r="AC5479">
            <v>0</v>
          </cell>
          <cell r="AD5479">
            <v>0</v>
          </cell>
        </row>
        <row r="5480">
          <cell r="B5480" t="str">
            <v>CITY of SHELTON-REGULATEDROLLOFFROHAUL20T</v>
          </cell>
          <cell r="J5480" t="str">
            <v>ROHAUL20T</v>
          </cell>
          <cell r="K5480" t="str">
            <v>20YD ROLL OFF TEMP HAUL</v>
          </cell>
          <cell r="S5480">
            <v>0</v>
          </cell>
          <cell r="T5480">
            <v>0</v>
          </cell>
          <cell r="U5480">
            <v>0</v>
          </cell>
          <cell r="V5480">
            <v>0</v>
          </cell>
          <cell r="W5480">
            <v>0</v>
          </cell>
          <cell r="X5480">
            <v>0</v>
          </cell>
          <cell r="Y5480">
            <v>0</v>
          </cell>
          <cell r="Z5480">
            <v>0</v>
          </cell>
          <cell r="AA5480">
            <v>0</v>
          </cell>
          <cell r="AB5480">
            <v>877.32</v>
          </cell>
          <cell r="AC5480">
            <v>0</v>
          </cell>
          <cell r="AD5480">
            <v>0</v>
          </cell>
        </row>
        <row r="5481">
          <cell r="B5481" t="str">
            <v>CITY of SHELTON-REGULATEDROLLOFFROHAUL40</v>
          </cell>
          <cell r="J5481" t="str">
            <v>ROHAUL40</v>
          </cell>
          <cell r="K5481" t="str">
            <v>40YD ROLL OFF-HAUL</v>
          </cell>
          <cell r="S5481">
            <v>0</v>
          </cell>
          <cell r="T5481">
            <v>0</v>
          </cell>
          <cell r="U5481">
            <v>0</v>
          </cell>
          <cell r="V5481">
            <v>0</v>
          </cell>
          <cell r="W5481">
            <v>0</v>
          </cell>
          <cell r="X5481">
            <v>0</v>
          </cell>
          <cell r="Y5481">
            <v>0</v>
          </cell>
          <cell r="Z5481">
            <v>0</v>
          </cell>
          <cell r="AA5481">
            <v>0</v>
          </cell>
          <cell r="AB5481">
            <v>2486.1</v>
          </cell>
          <cell r="AC5481">
            <v>0</v>
          </cell>
          <cell r="AD5481">
            <v>0</v>
          </cell>
        </row>
        <row r="5482">
          <cell r="B5482" t="str">
            <v>CITY of SHELTON-REGULATEDROLLOFFROHAUL40T</v>
          </cell>
          <cell r="J5482" t="str">
            <v>ROHAUL40T</v>
          </cell>
          <cell r="K5482" t="str">
            <v>40YD ROLL OFF TEMP HAUL</v>
          </cell>
          <cell r="S5482">
            <v>0</v>
          </cell>
          <cell r="T5482">
            <v>0</v>
          </cell>
          <cell r="U5482">
            <v>0</v>
          </cell>
          <cell r="V5482">
            <v>0</v>
          </cell>
          <cell r="W5482">
            <v>0</v>
          </cell>
          <cell r="X5482">
            <v>0</v>
          </cell>
          <cell r="Y5482">
            <v>0</v>
          </cell>
          <cell r="Z5482">
            <v>0</v>
          </cell>
          <cell r="AA5482">
            <v>0</v>
          </cell>
          <cell r="AB5482">
            <v>1325.92</v>
          </cell>
          <cell r="AC5482">
            <v>0</v>
          </cell>
          <cell r="AD5482">
            <v>0</v>
          </cell>
        </row>
        <row r="5483">
          <cell r="B5483" t="str">
            <v>CITY of SHELTON-REGULATEDROLLOFFRORENT10D</v>
          </cell>
          <cell r="J5483" t="str">
            <v>RORENT10D</v>
          </cell>
          <cell r="K5483" t="str">
            <v>10YD ROLL OFF DAILY RENT</v>
          </cell>
          <cell r="S5483">
            <v>0</v>
          </cell>
          <cell r="T5483">
            <v>0</v>
          </cell>
          <cell r="U5483">
            <v>0</v>
          </cell>
          <cell r="V5483">
            <v>0</v>
          </cell>
          <cell r="W5483">
            <v>0</v>
          </cell>
          <cell r="X5483">
            <v>0</v>
          </cell>
          <cell r="Y5483">
            <v>0</v>
          </cell>
          <cell r="Z5483">
            <v>0</v>
          </cell>
          <cell r="AA5483">
            <v>0</v>
          </cell>
          <cell r="AB5483">
            <v>9.3000000000000007</v>
          </cell>
          <cell r="AC5483">
            <v>0</v>
          </cell>
          <cell r="AD5483">
            <v>0</v>
          </cell>
        </row>
        <row r="5484">
          <cell r="B5484" t="str">
            <v>CITY of SHELTON-REGULATEDROLLOFFRORENT20D</v>
          </cell>
          <cell r="J5484" t="str">
            <v>RORENT20D</v>
          </cell>
          <cell r="K5484" t="str">
            <v>20YD ROLL OFF-DAILY RENT</v>
          </cell>
          <cell r="S5484">
            <v>0</v>
          </cell>
          <cell r="T5484">
            <v>0</v>
          </cell>
          <cell r="U5484">
            <v>0</v>
          </cell>
          <cell r="V5484">
            <v>0</v>
          </cell>
          <cell r="W5484">
            <v>0</v>
          </cell>
          <cell r="X5484">
            <v>0</v>
          </cell>
          <cell r="Y5484">
            <v>0</v>
          </cell>
          <cell r="Z5484">
            <v>0</v>
          </cell>
          <cell r="AA5484">
            <v>0</v>
          </cell>
          <cell r="AB5484">
            <v>486.81</v>
          </cell>
          <cell r="AC5484">
            <v>0</v>
          </cell>
          <cell r="AD5484">
            <v>0</v>
          </cell>
        </row>
        <row r="5485">
          <cell r="B5485" t="str">
            <v>CITY of SHELTON-REGULATEDROLLOFFRORENT40D</v>
          </cell>
          <cell r="J5485" t="str">
            <v>RORENT40D</v>
          </cell>
          <cell r="K5485" t="str">
            <v>40YD ROLL OFF-DAILY RENT</v>
          </cell>
          <cell r="S5485">
            <v>0</v>
          </cell>
          <cell r="T5485">
            <v>0</v>
          </cell>
          <cell r="U5485">
            <v>0</v>
          </cell>
          <cell r="V5485">
            <v>0</v>
          </cell>
          <cell r="W5485">
            <v>0</v>
          </cell>
          <cell r="X5485">
            <v>0</v>
          </cell>
          <cell r="Y5485">
            <v>0</v>
          </cell>
          <cell r="Z5485">
            <v>0</v>
          </cell>
          <cell r="AA5485">
            <v>0</v>
          </cell>
          <cell r="AB5485">
            <v>350.02</v>
          </cell>
          <cell r="AC5485">
            <v>0</v>
          </cell>
          <cell r="AD5485">
            <v>0</v>
          </cell>
        </row>
        <row r="5486">
          <cell r="B5486" t="str">
            <v>CITY of SHELTON-REGULATEDSURCFUEL-COM MASON</v>
          </cell>
          <cell r="J5486" t="str">
            <v>FUEL-COM MASON</v>
          </cell>
          <cell r="K5486" t="str">
            <v>FUEL &amp; MATERIAL SURCHARGE</v>
          </cell>
          <cell r="S5486">
            <v>0</v>
          </cell>
          <cell r="T5486">
            <v>0</v>
          </cell>
          <cell r="U5486">
            <v>0</v>
          </cell>
          <cell r="V5486">
            <v>0</v>
          </cell>
          <cell r="W5486">
            <v>0</v>
          </cell>
          <cell r="X5486">
            <v>0</v>
          </cell>
          <cell r="Y5486">
            <v>0</v>
          </cell>
          <cell r="Z5486">
            <v>0</v>
          </cell>
          <cell r="AA5486">
            <v>0</v>
          </cell>
          <cell r="AB5486">
            <v>0</v>
          </cell>
          <cell r="AC5486">
            <v>0</v>
          </cell>
          <cell r="AD5486">
            <v>0</v>
          </cell>
        </row>
        <row r="5487">
          <cell r="B5487" t="str">
            <v>CITY of SHELTON-REGULATEDSURCFUEL-RO MASON</v>
          </cell>
          <cell r="J5487" t="str">
            <v>FUEL-RO MASON</v>
          </cell>
          <cell r="K5487" t="str">
            <v>FUEL &amp; MATERIAL SURCHARGE</v>
          </cell>
          <cell r="S5487">
            <v>0</v>
          </cell>
          <cell r="T5487">
            <v>0</v>
          </cell>
          <cell r="U5487">
            <v>0</v>
          </cell>
          <cell r="V5487">
            <v>0</v>
          </cell>
          <cell r="W5487">
            <v>0</v>
          </cell>
          <cell r="X5487">
            <v>0</v>
          </cell>
          <cell r="Y5487">
            <v>0</v>
          </cell>
          <cell r="Z5487">
            <v>0</v>
          </cell>
          <cell r="AA5487">
            <v>0</v>
          </cell>
          <cell r="AB5487">
            <v>0</v>
          </cell>
          <cell r="AC5487">
            <v>0</v>
          </cell>
          <cell r="AD5487">
            <v>0</v>
          </cell>
        </row>
        <row r="5488">
          <cell r="B5488" t="str">
            <v>CITY of SHELTON-REGULATEDTAXESSHELTON SALES TAX</v>
          </cell>
          <cell r="J5488" t="str">
            <v>SHELTON SALES TAX</v>
          </cell>
          <cell r="K5488" t="str">
            <v>8.8% Sales Tax</v>
          </cell>
          <cell r="S5488">
            <v>0</v>
          </cell>
          <cell r="T5488">
            <v>0</v>
          </cell>
          <cell r="U5488">
            <v>0</v>
          </cell>
          <cell r="V5488">
            <v>0</v>
          </cell>
          <cell r="W5488">
            <v>0</v>
          </cell>
          <cell r="X5488">
            <v>0</v>
          </cell>
          <cell r="Y5488">
            <v>0</v>
          </cell>
          <cell r="Z5488">
            <v>0</v>
          </cell>
          <cell r="AA5488">
            <v>0</v>
          </cell>
          <cell r="AB5488">
            <v>0.84</v>
          </cell>
          <cell r="AC5488">
            <v>0</v>
          </cell>
          <cell r="AD5488">
            <v>0</v>
          </cell>
        </row>
        <row r="5489">
          <cell r="B5489" t="str">
            <v>CITY of SHELTON-REGULATEDTAXESSHELTON UNREG REFUSE</v>
          </cell>
          <cell r="J5489" t="str">
            <v>SHELTON UNREG REFUSE</v>
          </cell>
          <cell r="K5489" t="str">
            <v>3.6% WA STATE REFUSE TAX</v>
          </cell>
          <cell r="S5489">
            <v>0</v>
          </cell>
          <cell r="T5489">
            <v>0</v>
          </cell>
          <cell r="U5489">
            <v>0</v>
          </cell>
          <cell r="V5489">
            <v>0</v>
          </cell>
          <cell r="W5489">
            <v>0</v>
          </cell>
          <cell r="X5489">
            <v>0</v>
          </cell>
          <cell r="Y5489">
            <v>0</v>
          </cell>
          <cell r="Z5489">
            <v>0</v>
          </cell>
          <cell r="AA5489">
            <v>0</v>
          </cell>
          <cell r="AB5489">
            <v>12.2</v>
          </cell>
          <cell r="AC5489">
            <v>0</v>
          </cell>
          <cell r="AD5489">
            <v>0</v>
          </cell>
        </row>
        <row r="5490">
          <cell r="B5490" t="str">
            <v>CITY of SHELTON-REGULATEDTAXESSHELTON UNREG SALES</v>
          </cell>
          <cell r="J5490" t="str">
            <v>SHELTON UNREG SALES</v>
          </cell>
          <cell r="K5490" t="str">
            <v>WA STATE SALES TAX</v>
          </cell>
          <cell r="S5490">
            <v>0</v>
          </cell>
          <cell r="T5490">
            <v>0</v>
          </cell>
          <cell r="U5490">
            <v>0</v>
          </cell>
          <cell r="V5490">
            <v>0</v>
          </cell>
          <cell r="W5490">
            <v>0</v>
          </cell>
          <cell r="X5490">
            <v>0</v>
          </cell>
          <cell r="Y5490">
            <v>0</v>
          </cell>
          <cell r="Z5490">
            <v>0</v>
          </cell>
          <cell r="AA5490">
            <v>0</v>
          </cell>
          <cell r="AB5490">
            <v>3.26</v>
          </cell>
          <cell r="AC5490">
            <v>0</v>
          </cell>
          <cell r="AD5490">
            <v>0</v>
          </cell>
        </row>
        <row r="5491">
          <cell r="B5491" t="str">
            <v>CITY of SHELTON-REGULATEDTAXESSHELTON WA REFUSE</v>
          </cell>
          <cell r="J5491" t="str">
            <v>SHELTON WA REFUSE</v>
          </cell>
          <cell r="K5491" t="str">
            <v>3.6% WA Refuse Tax</v>
          </cell>
          <cell r="S5491">
            <v>0</v>
          </cell>
          <cell r="T5491">
            <v>0</v>
          </cell>
          <cell r="U5491">
            <v>0</v>
          </cell>
          <cell r="V5491">
            <v>0</v>
          </cell>
          <cell r="W5491">
            <v>0</v>
          </cell>
          <cell r="X5491">
            <v>0</v>
          </cell>
          <cell r="Y5491">
            <v>0</v>
          </cell>
          <cell r="Z5491">
            <v>0</v>
          </cell>
          <cell r="AA5491">
            <v>0</v>
          </cell>
          <cell r="AB5491">
            <v>1.45</v>
          </cell>
          <cell r="AC5491">
            <v>0</v>
          </cell>
          <cell r="AD5491">
            <v>0</v>
          </cell>
        </row>
        <row r="5492">
          <cell r="B5492" t="str">
            <v>CITY of SHELTON-REGULATEDTAXESREF</v>
          </cell>
          <cell r="J5492" t="str">
            <v>REF</v>
          </cell>
          <cell r="K5492" t="str">
            <v>3.6% WA Refuse Tax</v>
          </cell>
          <cell r="S5492">
            <v>0</v>
          </cell>
          <cell r="T5492">
            <v>0</v>
          </cell>
          <cell r="U5492">
            <v>0</v>
          </cell>
          <cell r="V5492">
            <v>0</v>
          </cell>
          <cell r="W5492">
            <v>0</v>
          </cell>
          <cell r="X5492">
            <v>0</v>
          </cell>
          <cell r="Y5492">
            <v>0</v>
          </cell>
          <cell r="Z5492">
            <v>0</v>
          </cell>
          <cell r="AA5492">
            <v>0</v>
          </cell>
          <cell r="AB5492">
            <v>22.75</v>
          </cell>
          <cell r="AC5492">
            <v>0</v>
          </cell>
          <cell r="AD5492">
            <v>0</v>
          </cell>
        </row>
        <row r="5493">
          <cell r="B5493" t="str">
            <v>CITY of SHELTON-REGULATEDTAXESSALES TAX</v>
          </cell>
          <cell r="J5493" t="str">
            <v>SALES TAX</v>
          </cell>
          <cell r="K5493" t="str">
            <v>8.5% Sales Tax</v>
          </cell>
          <cell r="S5493">
            <v>0</v>
          </cell>
          <cell r="T5493">
            <v>0</v>
          </cell>
          <cell r="U5493">
            <v>0</v>
          </cell>
          <cell r="V5493">
            <v>0</v>
          </cell>
          <cell r="W5493">
            <v>0</v>
          </cell>
          <cell r="X5493">
            <v>0</v>
          </cell>
          <cell r="Y5493">
            <v>0</v>
          </cell>
          <cell r="Z5493">
            <v>0</v>
          </cell>
          <cell r="AA5493">
            <v>0</v>
          </cell>
          <cell r="AB5493">
            <v>10.71</v>
          </cell>
          <cell r="AC5493">
            <v>0</v>
          </cell>
          <cell r="AD5493">
            <v>0</v>
          </cell>
        </row>
        <row r="5494">
          <cell r="B5494" t="str">
            <v>CITY of SHELTON-REGULATEDTAXESSHELTON SALES TAX</v>
          </cell>
          <cell r="J5494" t="str">
            <v>SHELTON SALES TAX</v>
          </cell>
          <cell r="K5494" t="str">
            <v>8.8% Sales Tax</v>
          </cell>
          <cell r="S5494">
            <v>0</v>
          </cell>
          <cell r="T5494">
            <v>0</v>
          </cell>
          <cell r="U5494">
            <v>0</v>
          </cell>
          <cell r="V5494">
            <v>0</v>
          </cell>
          <cell r="W5494">
            <v>0</v>
          </cell>
          <cell r="X5494">
            <v>0</v>
          </cell>
          <cell r="Y5494">
            <v>0</v>
          </cell>
          <cell r="Z5494">
            <v>0</v>
          </cell>
          <cell r="AA5494">
            <v>0</v>
          </cell>
          <cell r="AB5494">
            <v>24.97</v>
          </cell>
          <cell r="AC5494">
            <v>0</v>
          </cell>
          <cell r="AD5494">
            <v>0</v>
          </cell>
        </row>
        <row r="5495">
          <cell r="B5495" t="str">
            <v>CITY of SHELTON-REGULATEDTAXESSHELTON UNREG REFUSE</v>
          </cell>
          <cell r="J5495" t="str">
            <v>SHELTON UNREG REFUSE</v>
          </cell>
          <cell r="K5495" t="str">
            <v>3.6% WA STATE REFUSE TAX</v>
          </cell>
          <cell r="S5495">
            <v>0</v>
          </cell>
          <cell r="T5495">
            <v>0</v>
          </cell>
          <cell r="U5495">
            <v>0</v>
          </cell>
          <cell r="V5495">
            <v>0</v>
          </cell>
          <cell r="W5495">
            <v>0</v>
          </cell>
          <cell r="X5495">
            <v>0</v>
          </cell>
          <cell r="Y5495">
            <v>0</v>
          </cell>
          <cell r="Z5495">
            <v>0</v>
          </cell>
          <cell r="AA5495">
            <v>0</v>
          </cell>
          <cell r="AB5495">
            <v>975.22</v>
          </cell>
          <cell r="AC5495">
            <v>0</v>
          </cell>
          <cell r="AD5495">
            <v>0</v>
          </cell>
        </row>
        <row r="5496">
          <cell r="B5496" t="str">
            <v>CITY of SHELTON-REGULATEDTAXESSHELTON UNREG SALES</v>
          </cell>
          <cell r="J5496" t="str">
            <v>SHELTON UNREG SALES</v>
          </cell>
          <cell r="K5496" t="str">
            <v>WA STATE SALES TAX</v>
          </cell>
          <cell r="S5496">
            <v>0</v>
          </cell>
          <cell r="T5496">
            <v>0</v>
          </cell>
          <cell r="U5496">
            <v>0</v>
          </cell>
          <cell r="V5496">
            <v>0</v>
          </cell>
          <cell r="W5496">
            <v>0</v>
          </cell>
          <cell r="X5496">
            <v>0</v>
          </cell>
          <cell r="Y5496">
            <v>0</v>
          </cell>
          <cell r="Z5496">
            <v>0</v>
          </cell>
          <cell r="AA5496">
            <v>0</v>
          </cell>
          <cell r="AB5496">
            <v>316.52999999999997</v>
          </cell>
          <cell r="AC5496">
            <v>0</v>
          </cell>
          <cell r="AD5496">
            <v>0</v>
          </cell>
        </row>
        <row r="5497">
          <cell r="B5497" t="str">
            <v>CITY OF SHELTON-UNREGULATEDACCOUNTING ADJUSTMENTSFINCHG</v>
          </cell>
          <cell r="J5497" t="str">
            <v>FINCHG</v>
          </cell>
          <cell r="K5497" t="str">
            <v>LATE FEE</v>
          </cell>
          <cell r="S5497">
            <v>0</v>
          </cell>
          <cell r="T5497">
            <v>0</v>
          </cell>
          <cell r="U5497">
            <v>0</v>
          </cell>
          <cell r="V5497">
            <v>0</v>
          </cell>
          <cell r="W5497">
            <v>0</v>
          </cell>
          <cell r="X5497">
            <v>0</v>
          </cell>
          <cell r="Y5497">
            <v>0</v>
          </cell>
          <cell r="Z5497">
            <v>0</v>
          </cell>
          <cell r="AA5497">
            <v>0</v>
          </cell>
          <cell r="AB5497">
            <v>8</v>
          </cell>
          <cell r="AC5497">
            <v>0</v>
          </cell>
          <cell r="AD5497">
            <v>0</v>
          </cell>
        </row>
        <row r="5498">
          <cell r="B5498" t="str">
            <v>CITY OF SHELTON-UNREGULATEDCOMMERCIAL - REARLOADUNLOCKRECY</v>
          </cell>
          <cell r="J5498" t="str">
            <v>UNLOCKRECY</v>
          </cell>
          <cell r="K5498" t="str">
            <v>UNLOCK / UNLATCH RECY</v>
          </cell>
          <cell r="S5498">
            <v>0</v>
          </cell>
          <cell r="T5498">
            <v>0</v>
          </cell>
          <cell r="U5498">
            <v>0</v>
          </cell>
          <cell r="V5498">
            <v>0</v>
          </cell>
          <cell r="W5498">
            <v>0</v>
          </cell>
          <cell r="X5498">
            <v>0</v>
          </cell>
          <cell r="Y5498">
            <v>0</v>
          </cell>
          <cell r="Z5498">
            <v>0</v>
          </cell>
          <cell r="AA5498">
            <v>0</v>
          </cell>
          <cell r="AB5498">
            <v>7.5</v>
          </cell>
          <cell r="AC5498">
            <v>0</v>
          </cell>
          <cell r="AD5498">
            <v>0</v>
          </cell>
        </row>
        <row r="5499">
          <cell r="B5499" t="str">
            <v>CITY OF SHELTON-UNREGULATEDCOMMERCIAL RECYCLE96CRCOGE1</v>
          </cell>
          <cell r="J5499" t="str">
            <v>96CRCOGE1</v>
          </cell>
          <cell r="K5499" t="str">
            <v>96 COMMINGLE WG-EOW</v>
          </cell>
          <cell r="S5499">
            <v>0</v>
          </cell>
          <cell r="T5499">
            <v>0</v>
          </cell>
          <cell r="U5499">
            <v>0</v>
          </cell>
          <cell r="V5499">
            <v>0</v>
          </cell>
          <cell r="W5499">
            <v>0</v>
          </cell>
          <cell r="X5499">
            <v>0</v>
          </cell>
          <cell r="Y5499">
            <v>0</v>
          </cell>
          <cell r="Z5499">
            <v>0</v>
          </cell>
          <cell r="AA5499">
            <v>0</v>
          </cell>
          <cell r="AB5499">
            <v>259.8</v>
          </cell>
          <cell r="AC5499">
            <v>0</v>
          </cell>
          <cell r="AD5499">
            <v>0</v>
          </cell>
        </row>
        <row r="5500">
          <cell r="B5500" t="str">
            <v>CITY OF SHELTON-UNREGULATEDCOMMERCIAL RECYCLE96CRCOGM1</v>
          </cell>
          <cell r="J5500" t="str">
            <v>96CRCOGM1</v>
          </cell>
          <cell r="K5500" t="str">
            <v>96 COMMINGLE WGMNTHLY</v>
          </cell>
          <cell r="S5500">
            <v>0</v>
          </cell>
          <cell r="T5500">
            <v>0</v>
          </cell>
          <cell r="U5500">
            <v>0</v>
          </cell>
          <cell r="V5500">
            <v>0</v>
          </cell>
          <cell r="W5500">
            <v>0</v>
          </cell>
          <cell r="X5500">
            <v>0</v>
          </cell>
          <cell r="Y5500">
            <v>0</v>
          </cell>
          <cell r="Z5500">
            <v>0</v>
          </cell>
          <cell r="AA5500">
            <v>0</v>
          </cell>
          <cell r="AB5500">
            <v>100.02</v>
          </cell>
          <cell r="AC5500">
            <v>0</v>
          </cell>
          <cell r="AD5500">
            <v>0</v>
          </cell>
        </row>
        <row r="5501">
          <cell r="B5501" t="str">
            <v>CITY OF SHELTON-UNREGULATEDCOMMERCIAL RECYCLE96CRCOGW1</v>
          </cell>
          <cell r="J5501" t="str">
            <v>96CRCOGW1</v>
          </cell>
          <cell r="K5501" t="str">
            <v>96 COMMINGLE WG-WEEKLY</v>
          </cell>
          <cell r="S5501">
            <v>0</v>
          </cell>
          <cell r="T5501">
            <v>0</v>
          </cell>
          <cell r="U5501">
            <v>0</v>
          </cell>
          <cell r="V5501">
            <v>0</v>
          </cell>
          <cell r="W5501">
            <v>0</v>
          </cell>
          <cell r="X5501">
            <v>0</v>
          </cell>
          <cell r="Y5501">
            <v>0</v>
          </cell>
          <cell r="Z5501">
            <v>0</v>
          </cell>
          <cell r="AA5501">
            <v>0</v>
          </cell>
          <cell r="AB5501">
            <v>1016.28</v>
          </cell>
          <cell r="AC5501">
            <v>0</v>
          </cell>
          <cell r="AD5501">
            <v>0</v>
          </cell>
        </row>
        <row r="5502">
          <cell r="B5502" t="str">
            <v>CITY OF SHELTON-UNREGULATEDCOMMERCIAL RECYCLE96CRCONGE1</v>
          </cell>
          <cell r="J5502" t="str">
            <v>96CRCONGE1</v>
          </cell>
          <cell r="K5502" t="str">
            <v>96 COMMINGLE NG-EOW</v>
          </cell>
          <cell r="S5502">
            <v>0</v>
          </cell>
          <cell r="T5502">
            <v>0</v>
          </cell>
          <cell r="U5502">
            <v>0</v>
          </cell>
          <cell r="V5502">
            <v>0</v>
          </cell>
          <cell r="W5502">
            <v>0</v>
          </cell>
          <cell r="X5502">
            <v>0</v>
          </cell>
          <cell r="Y5502">
            <v>0</v>
          </cell>
          <cell r="Z5502">
            <v>0</v>
          </cell>
          <cell r="AA5502">
            <v>0</v>
          </cell>
          <cell r="AB5502">
            <v>736.09</v>
          </cell>
          <cell r="AC5502">
            <v>0</v>
          </cell>
          <cell r="AD5502">
            <v>0</v>
          </cell>
        </row>
        <row r="5503">
          <cell r="B5503" t="str">
            <v>CITY OF SHELTON-UNREGULATEDCOMMERCIAL RECYCLE96CRCONGM1</v>
          </cell>
          <cell r="J5503" t="str">
            <v>96CRCONGM1</v>
          </cell>
          <cell r="K5503" t="str">
            <v>96 COMMINGLE NG-MNTHLY</v>
          </cell>
          <cell r="S5503">
            <v>0</v>
          </cell>
          <cell r="T5503">
            <v>0</v>
          </cell>
          <cell r="U5503">
            <v>0</v>
          </cell>
          <cell r="V5503">
            <v>0</v>
          </cell>
          <cell r="W5503">
            <v>0</v>
          </cell>
          <cell r="X5503">
            <v>0</v>
          </cell>
          <cell r="Y5503">
            <v>0</v>
          </cell>
          <cell r="Z5503">
            <v>0</v>
          </cell>
          <cell r="AA5503">
            <v>0</v>
          </cell>
          <cell r="AB5503">
            <v>215.92</v>
          </cell>
          <cell r="AC5503">
            <v>0</v>
          </cell>
          <cell r="AD5503">
            <v>0</v>
          </cell>
        </row>
        <row r="5504">
          <cell r="B5504" t="str">
            <v>CITY OF SHELTON-UNREGULATEDCOMMERCIAL RECYCLE96CRCONGW1</v>
          </cell>
          <cell r="J5504" t="str">
            <v>96CRCONGW1</v>
          </cell>
          <cell r="K5504" t="str">
            <v>96 COMMINGLE NG-WEEKLY</v>
          </cell>
          <cell r="S5504">
            <v>0</v>
          </cell>
          <cell r="T5504">
            <v>0</v>
          </cell>
          <cell r="U5504">
            <v>0</v>
          </cell>
          <cell r="V5504">
            <v>0</v>
          </cell>
          <cell r="W5504">
            <v>0</v>
          </cell>
          <cell r="X5504">
            <v>0</v>
          </cell>
          <cell r="Y5504">
            <v>0</v>
          </cell>
          <cell r="Z5504">
            <v>0</v>
          </cell>
          <cell r="AA5504">
            <v>0</v>
          </cell>
          <cell r="AB5504">
            <v>1609.11</v>
          </cell>
          <cell r="AC5504">
            <v>0</v>
          </cell>
          <cell r="AD5504">
            <v>0</v>
          </cell>
        </row>
        <row r="5505">
          <cell r="B5505" t="str">
            <v xml:space="preserve">CITY OF SHELTON-UNREGULATEDCOMMERCIAL RECYCLER2YDOCCE </v>
          </cell>
          <cell r="J5505" t="str">
            <v xml:space="preserve">R2YDOCCE </v>
          </cell>
          <cell r="K5505" t="str">
            <v>2YD OCC-EOW</v>
          </cell>
          <cell r="S5505">
            <v>0</v>
          </cell>
          <cell r="T5505">
            <v>0</v>
          </cell>
          <cell r="U5505">
            <v>0</v>
          </cell>
          <cell r="V5505">
            <v>0</v>
          </cell>
          <cell r="W5505">
            <v>0</v>
          </cell>
          <cell r="X5505">
            <v>0</v>
          </cell>
          <cell r="Y5505">
            <v>0</v>
          </cell>
          <cell r="Z5505">
            <v>0</v>
          </cell>
          <cell r="AA5505">
            <v>0</v>
          </cell>
          <cell r="AB5505">
            <v>1533.37</v>
          </cell>
          <cell r="AC5505">
            <v>0</v>
          </cell>
          <cell r="AD5505">
            <v>0</v>
          </cell>
        </row>
        <row r="5506">
          <cell r="B5506" t="str">
            <v>CITY OF SHELTON-UNREGULATEDCOMMERCIAL RECYCLER2YDOCCEX</v>
          </cell>
          <cell r="J5506" t="str">
            <v>R2YDOCCEX</v>
          </cell>
          <cell r="K5506" t="str">
            <v>2YD OCC-EXTRA CONTAINER</v>
          </cell>
          <cell r="S5506">
            <v>0</v>
          </cell>
          <cell r="T5506">
            <v>0</v>
          </cell>
          <cell r="U5506">
            <v>0</v>
          </cell>
          <cell r="V5506">
            <v>0</v>
          </cell>
          <cell r="W5506">
            <v>0</v>
          </cell>
          <cell r="X5506">
            <v>0</v>
          </cell>
          <cell r="Y5506">
            <v>0</v>
          </cell>
          <cell r="Z5506">
            <v>0</v>
          </cell>
          <cell r="AA5506">
            <v>0</v>
          </cell>
          <cell r="AB5506">
            <v>296.10000000000002</v>
          </cell>
          <cell r="AC5506">
            <v>0</v>
          </cell>
          <cell r="AD5506">
            <v>0</v>
          </cell>
        </row>
        <row r="5507">
          <cell r="B5507" t="str">
            <v>CITY OF SHELTON-UNREGULATEDCOMMERCIAL RECYCLER2YDOCCM</v>
          </cell>
          <cell r="J5507" t="str">
            <v>R2YDOCCM</v>
          </cell>
          <cell r="K5507" t="str">
            <v>2YD OCC-MNTHLY</v>
          </cell>
          <cell r="S5507">
            <v>0</v>
          </cell>
          <cell r="T5507">
            <v>0</v>
          </cell>
          <cell r="U5507">
            <v>0</v>
          </cell>
          <cell r="V5507">
            <v>0</v>
          </cell>
          <cell r="W5507">
            <v>0</v>
          </cell>
          <cell r="X5507">
            <v>0</v>
          </cell>
          <cell r="Y5507">
            <v>0</v>
          </cell>
          <cell r="Z5507">
            <v>0</v>
          </cell>
          <cell r="AA5507">
            <v>0</v>
          </cell>
          <cell r="AB5507">
            <v>577.28</v>
          </cell>
          <cell r="AC5507">
            <v>0</v>
          </cell>
          <cell r="AD5507">
            <v>0</v>
          </cell>
        </row>
        <row r="5508">
          <cell r="B5508" t="str">
            <v>CITY OF SHELTON-UNREGULATEDCOMMERCIAL RECYCLER2YDOCCW</v>
          </cell>
          <cell r="J5508" t="str">
            <v>R2YDOCCW</v>
          </cell>
          <cell r="K5508" t="str">
            <v>2YD OCC-WEEKLY</v>
          </cell>
          <cell r="S5508">
            <v>0</v>
          </cell>
          <cell r="T5508">
            <v>0</v>
          </cell>
          <cell r="U5508">
            <v>0</v>
          </cell>
          <cell r="V5508">
            <v>0</v>
          </cell>
          <cell r="W5508">
            <v>0</v>
          </cell>
          <cell r="X5508">
            <v>0</v>
          </cell>
          <cell r="Y5508">
            <v>0</v>
          </cell>
          <cell r="Z5508">
            <v>0</v>
          </cell>
          <cell r="AA5508">
            <v>0</v>
          </cell>
          <cell r="AB5508">
            <v>5340.21</v>
          </cell>
          <cell r="AC5508">
            <v>0</v>
          </cell>
          <cell r="AD5508">
            <v>0</v>
          </cell>
        </row>
        <row r="5509">
          <cell r="B5509" t="str">
            <v>CITY OF SHELTON-UNREGULATEDCOMMERCIAL RECYCLERECYLOCK</v>
          </cell>
          <cell r="J5509" t="str">
            <v>RECYLOCK</v>
          </cell>
          <cell r="K5509" t="str">
            <v>LOCK/UNLOCK RECYCLING</v>
          </cell>
          <cell r="S5509">
            <v>0</v>
          </cell>
          <cell r="T5509">
            <v>0</v>
          </cell>
          <cell r="U5509">
            <v>0</v>
          </cell>
          <cell r="V5509">
            <v>0</v>
          </cell>
          <cell r="W5509">
            <v>0</v>
          </cell>
          <cell r="X5509">
            <v>0</v>
          </cell>
          <cell r="Y5509">
            <v>0</v>
          </cell>
          <cell r="Z5509">
            <v>0</v>
          </cell>
          <cell r="AA5509">
            <v>0</v>
          </cell>
          <cell r="AB5509">
            <v>60.72</v>
          </cell>
          <cell r="AC5509">
            <v>0</v>
          </cell>
          <cell r="AD5509">
            <v>0</v>
          </cell>
        </row>
        <row r="5510">
          <cell r="B5510" t="str">
            <v>CITY OF SHELTON-UNREGULATEDCOMMERCIAL RECYCLEWLKNRECY</v>
          </cell>
          <cell r="J5510" t="str">
            <v>WLKNRECY</v>
          </cell>
          <cell r="K5510" t="str">
            <v>WALK IN RECYCLE</v>
          </cell>
          <cell r="S5510">
            <v>0</v>
          </cell>
          <cell r="T5510">
            <v>0</v>
          </cell>
          <cell r="U5510">
            <v>0</v>
          </cell>
          <cell r="V5510">
            <v>0</v>
          </cell>
          <cell r="W5510">
            <v>0</v>
          </cell>
          <cell r="X5510">
            <v>0</v>
          </cell>
          <cell r="Y5510">
            <v>0</v>
          </cell>
          <cell r="Z5510">
            <v>0</v>
          </cell>
          <cell r="AA5510">
            <v>0</v>
          </cell>
          <cell r="AB5510">
            <v>5.32</v>
          </cell>
          <cell r="AC5510">
            <v>0</v>
          </cell>
          <cell r="AD5510">
            <v>0</v>
          </cell>
        </row>
        <row r="5511">
          <cell r="B5511" t="str">
            <v>CITY OF SHELTON-UNREGULATEDCOMMERCIAL RECYCLECDELOCC</v>
          </cell>
          <cell r="J5511" t="str">
            <v>CDELOCC</v>
          </cell>
          <cell r="K5511" t="str">
            <v>CARDBOARD DELIVERY</v>
          </cell>
          <cell r="S5511">
            <v>0</v>
          </cell>
          <cell r="T5511">
            <v>0</v>
          </cell>
          <cell r="U5511">
            <v>0</v>
          </cell>
          <cell r="V5511">
            <v>0</v>
          </cell>
          <cell r="W5511">
            <v>0</v>
          </cell>
          <cell r="X5511">
            <v>0</v>
          </cell>
          <cell r="Y5511">
            <v>0</v>
          </cell>
          <cell r="Z5511">
            <v>0</v>
          </cell>
          <cell r="AA5511">
            <v>0</v>
          </cell>
          <cell r="AB5511">
            <v>27</v>
          </cell>
          <cell r="AC5511">
            <v>0</v>
          </cell>
          <cell r="AD5511">
            <v>0</v>
          </cell>
        </row>
        <row r="5512">
          <cell r="B5512" t="str">
            <v>CITY OF SHELTON-UNREGULATEDCOMMERCIAL RECYCLER2YDOCCOC</v>
          </cell>
          <cell r="J5512" t="str">
            <v>R2YDOCCOC</v>
          </cell>
          <cell r="K5512" t="str">
            <v>2YD OCC-ON CALL</v>
          </cell>
          <cell r="S5512">
            <v>0</v>
          </cell>
          <cell r="T5512">
            <v>0</v>
          </cell>
          <cell r="U5512">
            <v>0</v>
          </cell>
          <cell r="V5512">
            <v>0</v>
          </cell>
          <cell r="W5512">
            <v>0</v>
          </cell>
          <cell r="X5512">
            <v>0</v>
          </cell>
          <cell r="Y5512">
            <v>0</v>
          </cell>
          <cell r="Z5512">
            <v>0</v>
          </cell>
          <cell r="AA5512">
            <v>0</v>
          </cell>
          <cell r="AB5512">
            <v>36.08</v>
          </cell>
          <cell r="AC5512">
            <v>0</v>
          </cell>
          <cell r="AD5512">
            <v>0</v>
          </cell>
        </row>
        <row r="5513">
          <cell r="B5513" t="str">
            <v>CITY OF SHELTON-UNREGULATEDCOMMERCIAL RECYCLERECYLOCK</v>
          </cell>
          <cell r="J5513" t="str">
            <v>RECYLOCK</v>
          </cell>
          <cell r="K5513" t="str">
            <v>LOCK/UNLOCK RECYCLING</v>
          </cell>
          <cell r="S5513">
            <v>0</v>
          </cell>
          <cell r="T5513">
            <v>0</v>
          </cell>
          <cell r="U5513">
            <v>0</v>
          </cell>
          <cell r="V5513">
            <v>0</v>
          </cell>
          <cell r="W5513">
            <v>0</v>
          </cell>
          <cell r="X5513">
            <v>0</v>
          </cell>
          <cell r="Y5513">
            <v>0</v>
          </cell>
          <cell r="Z5513">
            <v>0</v>
          </cell>
          <cell r="AA5513">
            <v>0</v>
          </cell>
          <cell r="AB5513">
            <v>5.0599999999999996</v>
          </cell>
          <cell r="AC5513">
            <v>0</v>
          </cell>
          <cell r="AD5513">
            <v>0</v>
          </cell>
        </row>
        <row r="5514">
          <cell r="B5514" t="str">
            <v>CITY OF SHELTON-UNREGULATEDCOMMERCIAL RECYCLEROLLOUTOCC</v>
          </cell>
          <cell r="J5514" t="str">
            <v>ROLLOUTOCC</v>
          </cell>
          <cell r="K5514" t="str">
            <v>ROLL OUT FEE - RECYCLE</v>
          </cell>
          <cell r="S5514">
            <v>0</v>
          </cell>
          <cell r="T5514">
            <v>0</v>
          </cell>
          <cell r="U5514">
            <v>0</v>
          </cell>
          <cell r="V5514">
            <v>0</v>
          </cell>
          <cell r="W5514">
            <v>0</v>
          </cell>
          <cell r="X5514">
            <v>0</v>
          </cell>
          <cell r="Y5514">
            <v>0</v>
          </cell>
          <cell r="Z5514">
            <v>0</v>
          </cell>
          <cell r="AA5514">
            <v>0</v>
          </cell>
          <cell r="AB5514">
            <v>252</v>
          </cell>
          <cell r="AC5514">
            <v>0</v>
          </cell>
          <cell r="AD5514">
            <v>0</v>
          </cell>
        </row>
        <row r="5515">
          <cell r="B5515" t="str">
            <v>CITY OF SHELTON-UNREGULATEDCOMMERCIAL RECYCLEWLKNRECY</v>
          </cell>
          <cell r="J5515" t="str">
            <v>WLKNRECY</v>
          </cell>
          <cell r="K5515" t="str">
            <v>WALK IN RECYCLE</v>
          </cell>
          <cell r="S5515">
            <v>0</v>
          </cell>
          <cell r="T5515">
            <v>0</v>
          </cell>
          <cell r="U5515">
            <v>0</v>
          </cell>
          <cell r="V5515">
            <v>0</v>
          </cell>
          <cell r="W5515">
            <v>0</v>
          </cell>
          <cell r="X5515">
            <v>0</v>
          </cell>
          <cell r="Y5515">
            <v>0</v>
          </cell>
          <cell r="Z5515">
            <v>0</v>
          </cell>
          <cell r="AA5515">
            <v>0</v>
          </cell>
          <cell r="AB5515">
            <v>85.12</v>
          </cell>
          <cell r="AC5515">
            <v>0</v>
          </cell>
          <cell r="AD5515">
            <v>0</v>
          </cell>
        </row>
        <row r="5516">
          <cell r="B5516" t="str">
            <v>CITY OF SHELTON-UNREGULATEDPAYMENTSCC-KOL</v>
          </cell>
          <cell r="J5516" t="str">
            <v>CC-KOL</v>
          </cell>
          <cell r="K5516" t="str">
            <v>ONLINE PAYMENT-CC</v>
          </cell>
          <cell r="S5516">
            <v>0</v>
          </cell>
          <cell r="T5516">
            <v>0</v>
          </cell>
          <cell r="U5516">
            <v>0</v>
          </cell>
          <cell r="V5516">
            <v>0</v>
          </cell>
          <cell r="W5516">
            <v>0</v>
          </cell>
          <cell r="X5516">
            <v>0</v>
          </cell>
          <cell r="Y5516">
            <v>0</v>
          </cell>
          <cell r="Z5516">
            <v>0</v>
          </cell>
          <cell r="AA5516">
            <v>0</v>
          </cell>
          <cell r="AB5516">
            <v>-1590.61</v>
          </cell>
          <cell r="AC5516">
            <v>0</v>
          </cell>
          <cell r="AD5516">
            <v>0</v>
          </cell>
        </row>
        <row r="5517">
          <cell r="B5517" t="str">
            <v>CITY OF SHELTON-UNREGULATEDPAYMENTSPAY</v>
          </cell>
          <cell r="J5517" t="str">
            <v>PAY</v>
          </cell>
          <cell r="K5517" t="str">
            <v>PAYMENT-THANK YOU!</v>
          </cell>
          <cell r="S5517">
            <v>0</v>
          </cell>
          <cell r="T5517">
            <v>0</v>
          </cell>
          <cell r="U5517">
            <v>0</v>
          </cell>
          <cell r="V5517">
            <v>0</v>
          </cell>
          <cell r="W5517">
            <v>0</v>
          </cell>
          <cell r="X5517">
            <v>0</v>
          </cell>
          <cell r="Y5517">
            <v>0</v>
          </cell>
          <cell r="Z5517">
            <v>0</v>
          </cell>
          <cell r="AA5517">
            <v>0</v>
          </cell>
          <cell r="AB5517">
            <v>-3661.92</v>
          </cell>
          <cell r="AC5517">
            <v>0</v>
          </cell>
          <cell r="AD5517">
            <v>0</v>
          </cell>
        </row>
        <row r="5518">
          <cell r="B5518" t="str">
            <v>CITY OF SHELTON-UNREGULATEDPAYMENTSPAY EFT</v>
          </cell>
          <cell r="J5518" t="str">
            <v>PAY EFT</v>
          </cell>
          <cell r="K5518" t="str">
            <v>ELECTRONIC PAYMENT</v>
          </cell>
          <cell r="S5518">
            <v>0</v>
          </cell>
          <cell r="T5518">
            <v>0</v>
          </cell>
          <cell r="U5518">
            <v>0</v>
          </cell>
          <cell r="V5518">
            <v>0</v>
          </cell>
          <cell r="W5518">
            <v>0</v>
          </cell>
          <cell r="X5518">
            <v>0</v>
          </cell>
          <cell r="Y5518">
            <v>0</v>
          </cell>
          <cell r="Z5518">
            <v>0</v>
          </cell>
          <cell r="AA5518">
            <v>0</v>
          </cell>
          <cell r="AB5518">
            <v>-152.13</v>
          </cell>
          <cell r="AC5518">
            <v>0</v>
          </cell>
          <cell r="AD5518">
            <v>0</v>
          </cell>
        </row>
        <row r="5519">
          <cell r="B5519" t="str">
            <v>CITY OF SHELTON-UNREGULATEDPAYMENTSPAY ICT</v>
          </cell>
          <cell r="J5519" t="str">
            <v>PAY ICT</v>
          </cell>
          <cell r="K5519" t="str">
            <v>I/C PAYMENT THANK YOU!</v>
          </cell>
          <cell r="S5519">
            <v>0</v>
          </cell>
          <cell r="T5519">
            <v>0</v>
          </cell>
          <cell r="U5519">
            <v>0</v>
          </cell>
          <cell r="V5519">
            <v>0</v>
          </cell>
          <cell r="W5519">
            <v>0</v>
          </cell>
          <cell r="X5519">
            <v>0</v>
          </cell>
          <cell r="Y5519">
            <v>0</v>
          </cell>
          <cell r="Z5519">
            <v>0</v>
          </cell>
          <cell r="AA5519">
            <v>0</v>
          </cell>
          <cell r="AB5519">
            <v>-232.71</v>
          </cell>
          <cell r="AC5519">
            <v>0</v>
          </cell>
          <cell r="AD5519">
            <v>0</v>
          </cell>
        </row>
        <row r="5520">
          <cell r="B5520" t="str">
            <v>CITY OF SHELTON-UNREGULATEDPAYMENTSPAY-CFREE</v>
          </cell>
          <cell r="J5520" t="str">
            <v>PAY-CFREE</v>
          </cell>
          <cell r="K5520" t="str">
            <v>PAYMENT-THANK YOU</v>
          </cell>
          <cell r="S5520">
            <v>0</v>
          </cell>
          <cell r="T5520">
            <v>0</v>
          </cell>
          <cell r="U5520">
            <v>0</v>
          </cell>
          <cell r="V5520">
            <v>0</v>
          </cell>
          <cell r="W5520">
            <v>0</v>
          </cell>
          <cell r="X5520">
            <v>0</v>
          </cell>
          <cell r="Y5520">
            <v>0</v>
          </cell>
          <cell r="Z5520">
            <v>0</v>
          </cell>
          <cell r="AA5520">
            <v>0</v>
          </cell>
          <cell r="AB5520">
            <v>-117.82</v>
          </cell>
          <cell r="AC5520">
            <v>0</v>
          </cell>
          <cell r="AD5520">
            <v>0</v>
          </cell>
        </row>
        <row r="5521">
          <cell r="B5521" t="str">
            <v>CITY OF SHELTON-UNREGULATEDPAYMENTSPAY-KOL</v>
          </cell>
          <cell r="J5521" t="str">
            <v>PAY-KOL</v>
          </cell>
          <cell r="K5521" t="str">
            <v>PAYMENT-THANK YOU - OL</v>
          </cell>
          <cell r="S5521">
            <v>0</v>
          </cell>
          <cell r="T5521">
            <v>0</v>
          </cell>
          <cell r="U5521">
            <v>0</v>
          </cell>
          <cell r="V5521">
            <v>0</v>
          </cell>
          <cell r="W5521">
            <v>0</v>
          </cell>
          <cell r="X5521">
            <v>0</v>
          </cell>
          <cell r="Y5521">
            <v>0</v>
          </cell>
          <cell r="Z5521">
            <v>0</v>
          </cell>
          <cell r="AA5521">
            <v>0</v>
          </cell>
          <cell r="AB5521">
            <v>-664.63</v>
          </cell>
          <cell r="AC5521">
            <v>0</v>
          </cell>
          <cell r="AD5521">
            <v>0</v>
          </cell>
        </row>
        <row r="5522">
          <cell r="B5522" t="str">
            <v>CITY OF SHELTON-UNREGULATEDPAYMENTSPAY-NATL</v>
          </cell>
          <cell r="J5522" t="str">
            <v>PAY-NATL</v>
          </cell>
          <cell r="K5522" t="str">
            <v>PAYMENT THANK YOU</v>
          </cell>
          <cell r="S5522">
            <v>0</v>
          </cell>
          <cell r="T5522">
            <v>0</v>
          </cell>
          <cell r="U5522">
            <v>0</v>
          </cell>
          <cell r="V5522">
            <v>0</v>
          </cell>
          <cell r="W5522">
            <v>0</v>
          </cell>
          <cell r="X5522">
            <v>0</v>
          </cell>
          <cell r="Y5522">
            <v>0</v>
          </cell>
          <cell r="Z5522">
            <v>0</v>
          </cell>
          <cell r="AA5522">
            <v>0</v>
          </cell>
          <cell r="AB5522">
            <v>-141.02000000000001</v>
          </cell>
          <cell r="AC5522">
            <v>0</v>
          </cell>
          <cell r="AD5522">
            <v>0</v>
          </cell>
        </row>
        <row r="5523">
          <cell r="B5523" t="str">
            <v>CITY OF SHELTON-UNREGULATEDPAYMENTSPAY-OAK</v>
          </cell>
          <cell r="J5523" t="str">
            <v>PAY-OAK</v>
          </cell>
          <cell r="K5523" t="str">
            <v>OAKLEAF PAYMENT</v>
          </cell>
          <cell r="S5523">
            <v>0</v>
          </cell>
          <cell r="T5523">
            <v>0</v>
          </cell>
          <cell r="U5523">
            <v>0</v>
          </cell>
          <cell r="V5523">
            <v>0</v>
          </cell>
          <cell r="W5523">
            <v>0</v>
          </cell>
          <cell r="X5523">
            <v>0</v>
          </cell>
          <cell r="Y5523">
            <v>0</v>
          </cell>
          <cell r="Z5523">
            <v>0</v>
          </cell>
          <cell r="AA5523">
            <v>0</v>
          </cell>
          <cell r="AB5523">
            <v>-56.29</v>
          </cell>
          <cell r="AC5523">
            <v>0</v>
          </cell>
          <cell r="AD5523">
            <v>0</v>
          </cell>
        </row>
        <row r="5524">
          <cell r="B5524" t="str">
            <v>CITY OF SHELTON-UNREGULATEDPAYMENTSPAYL</v>
          </cell>
          <cell r="J5524" t="str">
            <v>PAYL</v>
          </cell>
          <cell r="K5524" t="str">
            <v>PAYMENT-THANK YOU!</v>
          </cell>
          <cell r="S5524">
            <v>0</v>
          </cell>
          <cell r="T5524">
            <v>0</v>
          </cell>
          <cell r="U5524">
            <v>0</v>
          </cell>
          <cell r="V5524">
            <v>0</v>
          </cell>
          <cell r="W5524">
            <v>0</v>
          </cell>
          <cell r="X5524">
            <v>0</v>
          </cell>
          <cell r="Y5524">
            <v>0</v>
          </cell>
          <cell r="Z5524">
            <v>0</v>
          </cell>
          <cell r="AA5524">
            <v>0</v>
          </cell>
          <cell r="AB5524">
            <v>-263.20999999999998</v>
          </cell>
          <cell r="AC5524">
            <v>0</v>
          </cell>
          <cell r="AD5524">
            <v>0</v>
          </cell>
        </row>
        <row r="5525">
          <cell r="B5525" t="str">
            <v>CITY OF SHELTON-UNREGULATEDPAYMENTSPAYMET</v>
          </cell>
          <cell r="J5525" t="str">
            <v>PAYMET</v>
          </cell>
          <cell r="K5525" t="str">
            <v>METAVANTE ONLINE PAYMENT</v>
          </cell>
          <cell r="S5525">
            <v>0</v>
          </cell>
          <cell r="T5525">
            <v>0</v>
          </cell>
          <cell r="U5525">
            <v>0</v>
          </cell>
          <cell r="V5525">
            <v>0</v>
          </cell>
          <cell r="W5525">
            <v>0</v>
          </cell>
          <cell r="X5525">
            <v>0</v>
          </cell>
          <cell r="Y5525">
            <v>0</v>
          </cell>
          <cell r="Z5525">
            <v>0</v>
          </cell>
          <cell r="AA5525">
            <v>0</v>
          </cell>
          <cell r="AB5525">
            <v>-326.02</v>
          </cell>
          <cell r="AC5525">
            <v>0</v>
          </cell>
          <cell r="AD5525">
            <v>0</v>
          </cell>
        </row>
        <row r="5526">
          <cell r="B5526" t="str">
            <v>CITY OF SHELTON-UNREGULATEDPAYMENTSPAYUSBL</v>
          </cell>
          <cell r="J5526" t="str">
            <v>PAYUSBL</v>
          </cell>
          <cell r="K5526" t="str">
            <v>PAYMENT THANK YOU</v>
          </cell>
          <cell r="S5526">
            <v>0</v>
          </cell>
          <cell r="T5526">
            <v>0</v>
          </cell>
          <cell r="U5526">
            <v>0</v>
          </cell>
          <cell r="V5526">
            <v>0</v>
          </cell>
          <cell r="W5526">
            <v>0</v>
          </cell>
          <cell r="X5526">
            <v>0</v>
          </cell>
          <cell r="Y5526">
            <v>0</v>
          </cell>
          <cell r="Z5526">
            <v>0</v>
          </cell>
          <cell r="AA5526">
            <v>0</v>
          </cell>
          <cell r="AB5526">
            <v>-5312.43</v>
          </cell>
          <cell r="AC5526">
            <v>0</v>
          </cell>
          <cell r="AD5526">
            <v>0</v>
          </cell>
        </row>
        <row r="5527">
          <cell r="B5527" t="str">
            <v>CITY OF SHELTON-UNREGULATEDROLLOFFDISPORGANIC</v>
          </cell>
          <cell r="J5527" t="str">
            <v>DISPORGANIC</v>
          </cell>
          <cell r="K5527" t="str">
            <v xml:space="preserve">DISPOSAL ORGANIC </v>
          </cell>
          <cell r="S5527">
            <v>0</v>
          </cell>
          <cell r="T5527">
            <v>0</v>
          </cell>
          <cell r="U5527">
            <v>0</v>
          </cell>
          <cell r="V5527">
            <v>0</v>
          </cell>
          <cell r="W5527">
            <v>0</v>
          </cell>
          <cell r="X5527">
            <v>0</v>
          </cell>
          <cell r="Y5527">
            <v>0</v>
          </cell>
          <cell r="Z5527">
            <v>0</v>
          </cell>
          <cell r="AA5527">
            <v>0</v>
          </cell>
          <cell r="AB5527">
            <v>330.16</v>
          </cell>
          <cell r="AC5527">
            <v>0</v>
          </cell>
          <cell r="AD5527">
            <v>0</v>
          </cell>
        </row>
        <row r="5528">
          <cell r="B5528" t="str">
            <v>CITY OF SHELTON-UNREGULATEDROLLOFFRECYHAUL</v>
          </cell>
          <cell r="J5528" t="str">
            <v>RECYHAUL</v>
          </cell>
          <cell r="K5528" t="str">
            <v>ROLL OFF RECYCLE HAUL</v>
          </cell>
          <cell r="S5528">
            <v>0</v>
          </cell>
          <cell r="T5528">
            <v>0</v>
          </cell>
          <cell r="U5528">
            <v>0</v>
          </cell>
          <cell r="V5528">
            <v>0</v>
          </cell>
          <cell r="W5528">
            <v>0</v>
          </cell>
          <cell r="X5528">
            <v>0</v>
          </cell>
          <cell r="Y5528">
            <v>0</v>
          </cell>
          <cell r="Z5528">
            <v>0</v>
          </cell>
          <cell r="AA5528">
            <v>0</v>
          </cell>
          <cell r="AB5528">
            <v>974.8</v>
          </cell>
          <cell r="AC5528">
            <v>0</v>
          </cell>
          <cell r="AD5528">
            <v>0</v>
          </cell>
        </row>
        <row r="5529">
          <cell r="B5529" t="str">
            <v>CITY OF SHELTON-UNREGULATEDROLLOFFROMILERECY</v>
          </cell>
          <cell r="J5529" t="str">
            <v>ROMILERECY</v>
          </cell>
          <cell r="K5529" t="str">
            <v>ROLL OFF MILEAGE RECYCLE</v>
          </cell>
          <cell r="S5529">
            <v>0</v>
          </cell>
          <cell r="T5529">
            <v>0</v>
          </cell>
          <cell r="U5529">
            <v>0</v>
          </cell>
          <cell r="V5529">
            <v>0</v>
          </cell>
          <cell r="W5529">
            <v>0</v>
          </cell>
          <cell r="X5529">
            <v>0</v>
          </cell>
          <cell r="Y5529">
            <v>0</v>
          </cell>
          <cell r="Z5529">
            <v>0</v>
          </cell>
          <cell r="AA5529">
            <v>0</v>
          </cell>
          <cell r="AB5529">
            <v>874.8</v>
          </cell>
          <cell r="AC5529">
            <v>0</v>
          </cell>
          <cell r="AD5529">
            <v>0</v>
          </cell>
        </row>
        <row r="5530">
          <cell r="B5530" t="str">
            <v>CITY OF SHELTON-UNREGULATEDSURCFUEL-RECY MASON</v>
          </cell>
          <cell r="J5530" t="str">
            <v>FUEL-RECY MASON</v>
          </cell>
          <cell r="K5530" t="str">
            <v>FUEL &amp; MATERIAL SURCHARGE</v>
          </cell>
          <cell r="S5530">
            <v>0</v>
          </cell>
          <cell r="T5530">
            <v>0</v>
          </cell>
          <cell r="U5530">
            <v>0</v>
          </cell>
          <cell r="V5530">
            <v>0</v>
          </cell>
          <cell r="W5530">
            <v>0</v>
          </cell>
          <cell r="X5530">
            <v>0</v>
          </cell>
          <cell r="Y5530">
            <v>0</v>
          </cell>
          <cell r="Z5530">
            <v>0</v>
          </cell>
          <cell r="AA5530">
            <v>0</v>
          </cell>
          <cell r="AB5530">
            <v>0</v>
          </cell>
          <cell r="AC5530">
            <v>0</v>
          </cell>
          <cell r="AD5530">
            <v>0</v>
          </cell>
        </row>
        <row r="5531">
          <cell r="B5531" t="str">
            <v>CITY OF SHELTON-UNREGULATEDSURCFUEL-RECY MASON</v>
          </cell>
          <cell r="J5531" t="str">
            <v>FUEL-RECY MASON</v>
          </cell>
          <cell r="K5531" t="str">
            <v>FUEL &amp; MATERIAL SURCHARGE</v>
          </cell>
          <cell r="S5531">
            <v>0</v>
          </cell>
          <cell r="T5531">
            <v>0</v>
          </cell>
          <cell r="U5531">
            <v>0</v>
          </cell>
          <cell r="V5531">
            <v>0</v>
          </cell>
          <cell r="W5531">
            <v>0</v>
          </cell>
          <cell r="X5531">
            <v>0</v>
          </cell>
          <cell r="Y5531">
            <v>0</v>
          </cell>
          <cell r="Z5531">
            <v>0</v>
          </cell>
          <cell r="AA5531">
            <v>0</v>
          </cell>
          <cell r="AB5531">
            <v>0</v>
          </cell>
          <cell r="AC5531">
            <v>0</v>
          </cell>
          <cell r="AD5531">
            <v>0</v>
          </cell>
        </row>
        <row r="5532">
          <cell r="B5532" t="str">
            <v>CITY OF SHELTON-UNREGULATEDSURCFUEL-RO MASON</v>
          </cell>
          <cell r="J5532" t="str">
            <v>FUEL-RO MASON</v>
          </cell>
          <cell r="K5532" t="str">
            <v>FUEL &amp; MATERIAL SURCHARGE</v>
          </cell>
          <cell r="S5532">
            <v>0</v>
          </cell>
          <cell r="T5532">
            <v>0</v>
          </cell>
          <cell r="U5532">
            <v>0</v>
          </cell>
          <cell r="V5532">
            <v>0</v>
          </cell>
          <cell r="W5532">
            <v>0</v>
          </cell>
          <cell r="X5532">
            <v>0</v>
          </cell>
          <cell r="Y5532">
            <v>0</v>
          </cell>
          <cell r="Z5532">
            <v>0</v>
          </cell>
          <cell r="AA5532">
            <v>0</v>
          </cell>
          <cell r="AB5532">
            <v>0</v>
          </cell>
          <cell r="AC5532">
            <v>0</v>
          </cell>
          <cell r="AD5532">
            <v>0</v>
          </cell>
        </row>
        <row r="5533">
          <cell r="B5533" t="str">
            <v>CITY OF SHELTON-UNREGULATEDTAXESSHELTON UNREG SALES</v>
          </cell>
          <cell r="J5533" t="str">
            <v>SHELTON UNREG SALES</v>
          </cell>
          <cell r="K5533" t="str">
            <v>WA STATE SALES TAX</v>
          </cell>
          <cell r="S5533">
            <v>0</v>
          </cell>
          <cell r="T5533">
            <v>0</v>
          </cell>
          <cell r="U5533">
            <v>0</v>
          </cell>
          <cell r="V5533">
            <v>0</v>
          </cell>
          <cell r="W5533">
            <v>0</v>
          </cell>
          <cell r="X5533">
            <v>0</v>
          </cell>
          <cell r="Y5533">
            <v>0</v>
          </cell>
          <cell r="Z5533">
            <v>0</v>
          </cell>
          <cell r="AA5533">
            <v>0</v>
          </cell>
          <cell r="AB5533">
            <v>2.38</v>
          </cell>
          <cell r="AC5533">
            <v>0</v>
          </cell>
          <cell r="AD5533">
            <v>0</v>
          </cell>
        </row>
        <row r="5534">
          <cell r="B5534" t="str">
            <v>KITSAP CO -REGULATEDACCOUNTING ADJUSTMENTSMM</v>
          </cell>
          <cell r="J5534" t="str">
            <v>MM</v>
          </cell>
          <cell r="K5534" t="str">
            <v>MOVE MONEY</v>
          </cell>
          <cell r="S5534">
            <v>0</v>
          </cell>
          <cell r="T5534">
            <v>0</v>
          </cell>
          <cell r="U5534">
            <v>0</v>
          </cell>
          <cell r="V5534">
            <v>0</v>
          </cell>
          <cell r="W5534">
            <v>0</v>
          </cell>
          <cell r="X5534">
            <v>0</v>
          </cell>
          <cell r="Y5534">
            <v>0</v>
          </cell>
          <cell r="Z5534">
            <v>0</v>
          </cell>
          <cell r="AA5534">
            <v>0</v>
          </cell>
          <cell r="AB5534">
            <v>32.51</v>
          </cell>
          <cell r="AC5534">
            <v>0</v>
          </cell>
          <cell r="AD5534">
            <v>0</v>
          </cell>
        </row>
        <row r="5535">
          <cell r="B5535" t="str">
            <v>KITSAP CO -REGULATEDACCOUNTING ADJUSTMENTSREFUND</v>
          </cell>
          <cell r="J5535" t="str">
            <v>REFUND</v>
          </cell>
          <cell r="K5535" t="str">
            <v>REFUND</v>
          </cell>
          <cell r="S5535">
            <v>0</v>
          </cell>
          <cell r="T5535">
            <v>0</v>
          </cell>
          <cell r="U5535">
            <v>0</v>
          </cell>
          <cell r="V5535">
            <v>0</v>
          </cell>
          <cell r="W5535">
            <v>0</v>
          </cell>
          <cell r="X5535">
            <v>0</v>
          </cell>
          <cell r="Y5535">
            <v>0</v>
          </cell>
          <cell r="Z5535">
            <v>0</v>
          </cell>
          <cell r="AA5535">
            <v>0</v>
          </cell>
          <cell r="AB5535">
            <v>13.94</v>
          </cell>
          <cell r="AC5535">
            <v>0</v>
          </cell>
          <cell r="AD5535">
            <v>0</v>
          </cell>
        </row>
        <row r="5536">
          <cell r="B5536" t="str">
            <v>KITSAP CO -REGULATEDACCOUNTING ADJUSTMENTSFINCHG</v>
          </cell>
          <cell r="J5536" t="str">
            <v>FINCHG</v>
          </cell>
          <cell r="K5536" t="str">
            <v>LATE FEE</v>
          </cell>
          <cell r="S5536">
            <v>0</v>
          </cell>
          <cell r="T5536">
            <v>0</v>
          </cell>
          <cell r="U5536">
            <v>0</v>
          </cell>
          <cell r="V5536">
            <v>0</v>
          </cell>
          <cell r="W5536">
            <v>0</v>
          </cell>
          <cell r="X5536">
            <v>0</v>
          </cell>
          <cell r="Y5536">
            <v>0</v>
          </cell>
          <cell r="Z5536">
            <v>0</v>
          </cell>
          <cell r="AA5536">
            <v>0</v>
          </cell>
          <cell r="AB5536">
            <v>46.67</v>
          </cell>
          <cell r="AC5536">
            <v>0</v>
          </cell>
          <cell r="AD5536">
            <v>0</v>
          </cell>
        </row>
        <row r="5537">
          <cell r="B5537" t="str">
            <v>KITSAP CO -REGULATEDACCOUNTING ADJUSTMENTSMM</v>
          </cell>
          <cell r="J5537" t="str">
            <v>MM</v>
          </cell>
          <cell r="K5537" t="str">
            <v>MOVE MONEY</v>
          </cell>
          <cell r="S5537">
            <v>0</v>
          </cell>
          <cell r="T5537">
            <v>0</v>
          </cell>
          <cell r="U5537">
            <v>0</v>
          </cell>
          <cell r="V5537">
            <v>0</v>
          </cell>
          <cell r="W5537">
            <v>0</v>
          </cell>
          <cell r="X5537">
            <v>0</v>
          </cell>
          <cell r="Y5537">
            <v>0</v>
          </cell>
          <cell r="Z5537">
            <v>0</v>
          </cell>
          <cell r="AA5537">
            <v>0</v>
          </cell>
          <cell r="AB5537">
            <v>-32.51</v>
          </cell>
          <cell r="AC5537">
            <v>0</v>
          </cell>
          <cell r="AD5537">
            <v>0</v>
          </cell>
        </row>
        <row r="5538">
          <cell r="B5538" t="str">
            <v>KITSAP CO -REGULATEDACCOUNTING ADJUSTMENTSREFUND</v>
          </cell>
          <cell r="J5538" t="str">
            <v>REFUND</v>
          </cell>
          <cell r="K5538" t="str">
            <v>REFUND</v>
          </cell>
          <cell r="S5538">
            <v>0</v>
          </cell>
          <cell r="T5538">
            <v>0</v>
          </cell>
          <cell r="U5538">
            <v>0</v>
          </cell>
          <cell r="V5538">
            <v>0</v>
          </cell>
          <cell r="W5538">
            <v>0</v>
          </cell>
          <cell r="X5538">
            <v>0</v>
          </cell>
          <cell r="Y5538">
            <v>0</v>
          </cell>
          <cell r="Z5538">
            <v>0</v>
          </cell>
          <cell r="AA5538">
            <v>0</v>
          </cell>
          <cell r="AB5538">
            <v>13.04</v>
          </cell>
          <cell r="AC5538">
            <v>0</v>
          </cell>
          <cell r="AD5538">
            <v>0</v>
          </cell>
        </row>
        <row r="5539">
          <cell r="B5539" t="str">
            <v>KITSAP CO -REGULATEDCOMMERCIAL  FRONTLOADWLKNRW2RECY</v>
          </cell>
          <cell r="J5539" t="str">
            <v>WLKNRW2RECY</v>
          </cell>
          <cell r="K5539" t="str">
            <v>WALK IN OVER 25 ADDITIONA</v>
          </cell>
          <cell r="S5539">
            <v>0</v>
          </cell>
          <cell r="T5539">
            <v>0</v>
          </cell>
          <cell r="U5539">
            <v>0</v>
          </cell>
          <cell r="V5539">
            <v>0</v>
          </cell>
          <cell r="W5539">
            <v>0</v>
          </cell>
          <cell r="X5539">
            <v>0</v>
          </cell>
          <cell r="Y5539">
            <v>0</v>
          </cell>
          <cell r="Z5539">
            <v>0</v>
          </cell>
          <cell r="AA5539">
            <v>0</v>
          </cell>
          <cell r="AB5539">
            <v>1.04</v>
          </cell>
          <cell r="AC5539">
            <v>0</v>
          </cell>
          <cell r="AD5539">
            <v>0</v>
          </cell>
        </row>
        <row r="5540">
          <cell r="B5540" t="str">
            <v>KITSAP CO -REGULATEDCOMMERCIAL  FRONTLOADWLKNRE1RECYMA</v>
          </cell>
          <cell r="J5540" t="str">
            <v>WLKNRE1RECYMA</v>
          </cell>
          <cell r="K5540" t="str">
            <v>WALK IN 5-25FT EOW-RECYCL</v>
          </cell>
          <cell r="S5540">
            <v>0</v>
          </cell>
          <cell r="T5540">
            <v>0</v>
          </cell>
          <cell r="U5540">
            <v>0</v>
          </cell>
          <cell r="V5540">
            <v>0</v>
          </cell>
          <cell r="W5540">
            <v>0</v>
          </cell>
          <cell r="X5540">
            <v>0</v>
          </cell>
          <cell r="Y5540">
            <v>0</v>
          </cell>
          <cell r="Z5540">
            <v>0</v>
          </cell>
          <cell r="AA5540">
            <v>0</v>
          </cell>
          <cell r="AB5540">
            <v>1.26</v>
          </cell>
          <cell r="AC5540">
            <v>0</v>
          </cell>
          <cell r="AD5540">
            <v>0</v>
          </cell>
        </row>
        <row r="5541">
          <cell r="B5541" t="str">
            <v>KITSAP CO -REGULATEDCOMMERCIAL  FRONTLOADWLKNRW2RECYMA</v>
          </cell>
          <cell r="J5541" t="str">
            <v>WLKNRW2RECYMA</v>
          </cell>
          <cell r="K5541" t="str">
            <v>WALK IN OVER 25 ADDITIONA</v>
          </cell>
          <cell r="S5541">
            <v>0</v>
          </cell>
          <cell r="T5541">
            <v>0</v>
          </cell>
          <cell r="U5541">
            <v>0</v>
          </cell>
          <cell r="V5541">
            <v>0</v>
          </cell>
          <cell r="W5541">
            <v>0</v>
          </cell>
          <cell r="X5541">
            <v>0</v>
          </cell>
          <cell r="Y5541">
            <v>0</v>
          </cell>
          <cell r="Z5541">
            <v>0</v>
          </cell>
          <cell r="AA5541">
            <v>0</v>
          </cell>
          <cell r="AB5541">
            <v>1.36</v>
          </cell>
          <cell r="AC5541">
            <v>0</v>
          </cell>
          <cell r="AD5541">
            <v>0</v>
          </cell>
        </row>
        <row r="5542">
          <cell r="B5542" t="str">
            <v>KITSAP CO -REGULATEDCOMMERCIAL - REARLOADR1.5YDEK</v>
          </cell>
          <cell r="J5542" t="str">
            <v>R1.5YDEK</v>
          </cell>
          <cell r="K5542" t="str">
            <v>1.5 YD 1X EOW</v>
          </cell>
          <cell r="S5542">
            <v>0</v>
          </cell>
          <cell r="T5542">
            <v>0</v>
          </cell>
          <cell r="U5542">
            <v>0</v>
          </cell>
          <cell r="V5542">
            <v>0</v>
          </cell>
          <cell r="W5542">
            <v>0</v>
          </cell>
          <cell r="X5542">
            <v>0</v>
          </cell>
          <cell r="Y5542">
            <v>0</v>
          </cell>
          <cell r="Z5542">
            <v>0</v>
          </cell>
          <cell r="AA5542">
            <v>0</v>
          </cell>
          <cell r="AB5542">
            <v>2542.4899999999998</v>
          </cell>
          <cell r="AC5542">
            <v>0</v>
          </cell>
          <cell r="AD5542">
            <v>0</v>
          </cell>
        </row>
        <row r="5543">
          <cell r="B5543" t="str">
            <v>KITSAP CO -REGULATEDCOMMERCIAL - REARLOADR1.5YDRENTM</v>
          </cell>
          <cell r="J5543" t="str">
            <v>R1.5YDRENTM</v>
          </cell>
          <cell r="K5543" t="str">
            <v>1.5YD CONTAINER RENT-MTH</v>
          </cell>
          <cell r="S5543">
            <v>0</v>
          </cell>
          <cell r="T5543">
            <v>0</v>
          </cell>
          <cell r="U5543">
            <v>0</v>
          </cell>
          <cell r="V5543">
            <v>0</v>
          </cell>
          <cell r="W5543">
            <v>0</v>
          </cell>
          <cell r="X5543">
            <v>0</v>
          </cell>
          <cell r="Y5543">
            <v>0</v>
          </cell>
          <cell r="Z5543">
            <v>0</v>
          </cell>
          <cell r="AA5543">
            <v>0</v>
          </cell>
          <cell r="AB5543">
            <v>1030.32</v>
          </cell>
          <cell r="AC5543">
            <v>0</v>
          </cell>
          <cell r="AD5543">
            <v>0</v>
          </cell>
        </row>
        <row r="5544">
          <cell r="B5544" t="str">
            <v>KITSAP CO -REGULATEDCOMMERCIAL - REARLOADR1.5YDRENTT</v>
          </cell>
          <cell r="J5544" t="str">
            <v>R1.5YDRENTT</v>
          </cell>
          <cell r="K5544" t="str">
            <v>1.5YD TEMP CONTAINER RENT</v>
          </cell>
          <cell r="S5544">
            <v>0</v>
          </cell>
          <cell r="T5544">
            <v>0</v>
          </cell>
          <cell r="U5544">
            <v>0</v>
          </cell>
          <cell r="V5544">
            <v>0</v>
          </cell>
          <cell r="W5544">
            <v>0</v>
          </cell>
          <cell r="X5544">
            <v>0</v>
          </cell>
          <cell r="Y5544">
            <v>0</v>
          </cell>
          <cell r="Z5544">
            <v>0</v>
          </cell>
          <cell r="AA5544">
            <v>0</v>
          </cell>
          <cell r="AB5544">
            <v>15.9</v>
          </cell>
          <cell r="AC5544">
            <v>0</v>
          </cell>
          <cell r="AD5544">
            <v>0</v>
          </cell>
        </row>
        <row r="5545">
          <cell r="B5545" t="str">
            <v>KITSAP CO -REGULATEDCOMMERCIAL - REARLOADR1.5YDWK</v>
          </cell>
          <cell r="J5545" t="str">
            <v>R1.5YDWK</v>
          </cell>
          <cell r="K5545" t="str">
            <v>1.5 YD 1X WEEKLY</v>
          </cell>
          <cell r="S5545">
            <v>0</v>
          </cell>
          <cell r="T5545">
            <v>0</v>
          </cell>
          <cell r="U5545">
            <v>0</v>
          </cell>
          <cell r="V5545">
            <v>0</v>
          </cell>
          <cell r="W5545">
            <v>0</v>
          </cell>
          <cell r="X5545">
            <v>0</v>
          </cell>
          <cell r="Y5545">
            <v>0</v>
          </cell>
          <cell r="Z5545">
            <v>0</v>
          </cell>
          <cell r="AA5545">
            <v>0</v>
          </cell>
          <cell r="AB5545">
            <v>3036.69</v>
          </cell>
          <cell r="AC5545">
            <v>0</v>
          </cell>
          <cell r="AD5545">
            <v>0</v>
          </cell>
        </row>
        <row r="5546">
          <cell r="B5546" t="str">
            <v>KITSAP CO -REGULATEDCOMMERCIAL - REARLOADR1YDEK</v>
          </cell>
          <cell r="J5546" t="str">
            <v>R1YDEK</v>
          </cell>
          <cell r="K5546" t="str">
            <v>1 YD 1X EOW</v>
          </cell>
          <cell r="S5546">
            <v>0</v>
          </cell>
          <cell r="T5546">
            <v>0</v>
          </cell>
          <cell r="U5546">
            <v>0</v>
          </cell>
          <cell r="V5546">
            <v>0</v>
          </cell>
          <cell r="W5546">
            <v>0</v>
          </cell>
          <cell r="X5546">
            <v>0</v>
          </cell>
          <cell r="Y5546">
            <v>0</v>
          </cell>
          <cell r="Z5546">
            <v>0</v>
          </cell>
          <cell r="AA5546">
            <v>0</v>
          </cell>
          <cell r="AB5546">
            <v>169.5</v>
          </cell>
          <cell r="AC5546">
            <v>0</v>
          </cell>
          <cell r="AD5546">
            <v>0</v>
          </cell>
        </row>
        <row r="5547">
          <cell r="B5547" t="str">
            <v>KITSAP CO -REGULATEDCOMMERCIAL - REARLOADR1YDRENTM</v>
          </cell>
          <cell r="J5547" t="str">
            <v>R1YDRENTM</v>
          </cell>
          <cell r="K5547" t="str">
            <v>1YD CONTAINER RENT-MTHLY</v>
          </cell>
          <cell r="S5547">
            <v>0</v>
          </cell>
          <cell r="T5547">
            <v>0</v>
          </cell>
          <cell r="U5547">
            <v>0</v>
          </cell>
          <cell r="V5547">
            <v>0</v>
          </cell>
          <cell r="W5547">
            <v>0</v>
          </cell>
          <cell r="X5547">
            <v>0</v>
          </cell>
          <cell r="Y5547">
            <v>0</v>
          </cell>
          <cell r="Z5547">
            <v>0</v>
          </cell>
          <cell r="AA5547">
            <v>0</v>
          </cell>
          <cell r="AB5547">
            <v>50.82</v>
          </cell>
          <cell r="AC5547">
            <v>0</v>
          </cell>
          <cell r="AD5547">
            <v>0</v>
          </cell>
        </row>
        <row r="5548">
          <cell r="B5548" t="str">
            <v>KITSAP CO -REGULATEDCOMMERCIAL - REARLOADR1YDWK</v>
          </cell>
          <cell r="J5548" t="str">
            <v>R1YDWK</v>
          </cell>
          <cell r="K5548" t="str">
            <v>1 YD 1X WEEKLY</v>
          </cell>
          <cell r="S5548">
            <v>0</v>
          </cell>
          <cell r="T5548">
            <v>0</v>
          </cell>
          <cell r="U5548">
            <v>0</v>
          </cell>
          <cell r="V5548">
            <v>0</v>
          </cell>
          <cell r="W5548">
            <v>0</v>
          </cell>
          <cell r="X5548">
            <v>0</v>
          </cell>
          <cell r="Y5548">
            <v>0</v>
          </cell>
          <cell r="Z5548">
            <v>0</v>
          </cell>
          <cell r="AA5548">
            <v>0</v>
          </cell>
          <cell r="AB5548">
            <v>67.63</v>
          </cell>
          <cell r="AC5548">
            <v>0</v>
          </cell>
          <cell r="AD5548">
            <v>0</v>
          </cell>
        </row>
        <row r="5549">
          <cell r="B5549" t="str">
            <v>KITSAP CO -REGULATEDCOMMERCIAL - REARLOADR2YDEK</v>
          </cell>
          <cell r="J5549" t="str">
            <v>R2YDEK</v>
          </cell>
          <cell r="K5549" t="str">
            <v>2 YD 1X EOW</v>
          </cell>
          <cell r="S5549">
            <v>0</v>
          </cell>
          <cell r="T5549">
            <v>0</v>
          </cell>
          <cell r="U5549">
            <v>0</v>
          </cell>
          <cell r="V5549">
            <v>0</v>
          </cell>
          <cell r="W5549">
            <v>0</v>
          </cell>
          <cell r="X5549">
            <v>0</v>
          </cell>
          <cell r="Y5549">
            <v>0</v>
          </cell>
          <cell r="Z5549">
            <v>0</v>
          </cell>
          <cell r="AA5549">
            <v>0</v>
          </cell>
          <cell r="AB5549">
            <v>2671.22</v>
          </cell>
          <cell r="AC5549">
            <v>0</v>
          </cell>
          <cell r="AD5549">
            <v>0</v>
          </cell>
        </row>
        <row r="5550">
          <cell r="B5550" t="str">
            <v>KITSAP CO -REGULATEDCOMMERCIAL - REARLOADR2YDRENTM</v>
          </cell>
          <cell r="J5550" t="str">
            <v>R2YDRENTM</v>
          </cell>
          <cell r="K5550" t="str">
            <v>2YD CONTAINER RENT-MTHLY</v>
          </cell>
          <cell r="S5550">
            <v>0</v>
          </cell>
          <cell r="T5550">
            <v>0</v>
          </cell>
          <cell r="U5550">
            <v>0</v>
          </cell>
          <cell r="V5550">
            <v>0</v>
          </cell>
          <cell r="W5550">
            <v>0</v>
          </cell>
          <cell r="X5550">
            <v>0</v>
          </cell>
          <cell r="Y5550">
            <v>0</v>
          </cell>
          <cell r="Z5550">
            <v>0</v>
          </cell>
          <cell r="AA5550">
            <v>0</v>
          </cell>
          <cell r="AB5550">
            <v>2457.94</v>
          </cell>
          <cell r="AC5550">
            <v>0</v>
          </cell>
          <cell r="AD5550">
            <v>0</v>
          </cell>
        </row>
        <row r="5551">
          <cell r="B5551" t="str">
            <v>KITSAP CO -REGULATEDCOMMERCIAL - REARLOADR2YDRENTTM</v>
          </cell>
          <cell r="J5551" t="str">
            <v>R2YDRENTTM</v>
          </cell>
          <cell r="K5551" t="str">
            <v>2 YD TEMP CONT RENT MONTH</v>
          </cell>
          <cell r="S5551">
            <v>0</v>
          </cell>
          <cell r="T5551">
            <v>0</v>
          </cell>
          <cell r="U5551">
            <v>0</v>
          </cell>
          <cell r="V5551">
            <v>0</v>
          </cell>
          <cell r="W5551">
            <v>0</v>
          </cell>
          <cell r="X5551">
            <v>0</v>
          </cell>
          <cell r="Y5551">
            <v>0</v>
          </cell>
          <cell r="Z5551">
            <v>0</v>
          </cell>
          <cell r="AA5551">
            <v>0</v>
          </cell>
          <cell r="AB5551">
            <v>46.76</v>
          </cell>
          <cell r="AC5551">
            <v>0</v>
          </cell>
          <cell r="AD5551">
            <v>0</v>
          </cell>
        </row>
        <row r="5552">
          <cell r="B5552" t="str">
            <v>KITSAP CO -REGULATEDCOMMERCIAL - REARLOADR2YDWK</v>
          </cell>
          <cell r="J5552" t="str">
            <v>R2YDWK</v>
          </cell>
          <cell r="K5552" t="str">
            <v>2 YD 1X WEEKLY</v>
          </cell>
          <cell r="S5552">
            <v>0</v>
          </cell>
          <cell r="T5552">
            <v>0</v>
          </cell>
          <cell r="U5552">
            <v>0</v>
          </cell>
          <cell r="V5552">
            <v>0</v>
          </cell>
          <cell r="W5552">
            <v>0</v>
          </cell>
          <cell r="X5552">
            <v>0</v>
          </cell>
          <cell r="Y5552">
            <v>0</v>
          </cell>
          <cell r="Z5552">
            <v>0</v>
          </cell>
          <cell r="AA5552">
            <v>0</v>
          </cell>
          <cell r="AB5552">
            <v>16623.96</v>
          </cell>
          <cell r="AC5552">
            <v>0</v>
          </cell>
          <cell r="AD5552">
            <v>0</v>
          </cell>
        </row>
        <row r="5553">
          <cell r="B5553" t="str">
            <v>KITSAP CO -REGULATEDCOMMERCIAL - REARLOADUNLOCKREF</v>
          </cell>
          <cell r="J5553" t="str">
            <v>UNLOCKREF</v>
          </cell>
          <cell r="K5553" t="str">
            <v>UNLOCK / UNLATCH REFUSE</v>
          </cell>
          <cell r="S5553">
            <v>0</v>
          </cell>
          <cell r="T5553">
            <v>0</v>
          </cell>
          <cell r="U5553">
            <v>0</v>
          </cell>
          <cell r="V5553">
            <v>0</v>
          </cell>
          <cell r="W5553">
            <v>0</v>
          </cell>
          <cell r="X5553">
            <v>0</v>
          </cell>
          <cell r="Y5553">
            <v>0</v>
          </cell>
          <cell r="Z5553">
            <v>0</v>
          </cell>
          <cell r="AA5553">
            <v>0</v>
          </cell>
          <cell r="AB5553">
            <v>273.24</v>
          </cell>
          <cell r="AC5553">
            <v>0</v>
          </cell>
          <cell r="AD5553">
            <v>0</v>
          </cell>
        </row>
        <row r="5554">
          <cell r="B5554" t="str">
            <v>KITSAP CO -REGULATEDCOMMERCIAL - REARLOADCDELC</v>
          </cell>
          <cell r="J5554" t="str">
            <v>CDELC</v>
          </cell>
          <cell r="K5554" t="str">
            <v>CONTAINER DELIVERY CHARGE</v>
          </cell>
          <cell r="S5554">
            <v>0</v>
          </cell>
          <cell r="T5554">
            <v>0</v>
          </cell>
          <cell r="U5554">
            <v>0</v>
          </cell>
          <cell r="V5554">
            <v>0</v>
          </cell>
          <cell r="W5554">
            <v>0</v>
          </cell>
          <cell r="X5554">
            <v>0</v>
          </cell>
          <cell r="Y5554">
            <v>0</v>
          </cell>
          <cell r="Z5554">
            <v>0</v>
          </cell>
          <cell r="AA5554">
            <v>0</v>
          </cell>
          <cell r="AB5554">
            <v>54</v>
          </cell>
          <cell r="AC5554">
            <v>0</v>
          </cell>
          <cell r="AD5554">
            <v>0</v>
          </cell>
        </row>
        <row r="5555">
          <cell r="B5555" t="str">
            <v>KITSAP CO -REGULATEDCOMMERCIAL - REARLOADCEXYD</v>
          </cell>
          <cell r="J5555" t="str">
            <v>CEXYD</v>
          </cell>
          <cell r="K5555" t="str">
            <v>CMML EXTRA YARDAGE</v>
          </cell>
          <cell r="S5555">
            <v>0</v>
          </cell>
          <cell r="T5555">
            <v>0</v>
          </cell>
          <cell r="U5555">
            <v>0</v>
          </cell>
          <cell r="V5555">
            <v>0</v>
          </cell>
          <cell r="W5555">
            <v>0</v>
          </cell>
          <cell r="X5555">
            <v>0</v>
          </cell>
          <cell r="Y5555">
            <v>0</v>
          </cell>
          <cell r="Z5555">
            <v>0</v>
          </cell>
          <cell r="AA5555">
            <v>0</v>
          </cell>
          <cell r="AB5555">
            <v>1120.3499999999999</v>
          </cell>
          <cell r="AC5555">
            <v>0</v>
          </cell>
          <cell r="AD5555">
            <v>0</v>
          </cell>
        </row>
        <row r="5556">
          <cell r="B5556" t="str">
            <v>KITSAP CO -REGULATEDCOMMERCIAL - REARLOADCLSECOL</v>
          </cell>
          <cell r="J5556" t="str">
            <v>CLSECOL</v>
          </cell>
          <cell r="K5556" t="str">
            <v>LOOSE MATERIAL-COLLECTOR</v>
          </cell>
          <cell r="S5556">
            <v>0</v>
          </cell>
          <cell r="T5556">
            <v>0</v>
          </cell>
          <cell r="U5556">
            <v>0</v>
          </cell>
          <cell r="V5556">
            <v>0</v>
          </cell>
          <cell r="W5556">
            <v>0</v>
          </cell>
          <cell r="X5556">
            <v>0</v>
          </cell>
          <cell r="Y5556">
            <v>0</v>
          </cell>
          <cell r="Z5556">
            <v>0</v>
          </cell>
          <cell r="AA5556">
            <v>0</v>
          </cell>
          <cell r="AB5556">
            <v>127.75</v>
          </cell>
          <cell r="AC5556">
            <v>0</v>
          </cell>
          <cell r="AD5556">
            <v>0</v>
          </cell>
        </row>
        <row r="5557">
          <cell r="B5557" t="str">
            <v>KITSAP CO -REGULATEDCOMMERCIAL - REARLOADCOMCAN</v>
          </cell>
          <cell r="J5557" t="str">
            <v>COMCAN</v>
          </cell>
          <cell r="K5557" t="str">
            <v>COMMERCIAL CAN EXTRA</v>
          </cell>
          <cell r="S5557">
            <v>0</v>
          </cell>
          <cell r="T5557">
            <v>0</v>
          </cell>
          <cell r="U5557">
            <v>0</v>
          </cell>
          <cell r="V5557">
            <v>0</v>
          </cell>
          <cell r="W5557">
            <v>0</v>
          </cell>
          <cell r="X5557">
            <v>0</v>
          </cell>
          <cell r="Y5557">
            <v>0</v>
          </cell>
          <cell r="Z5557">
            <v>0</v>
          </cell>
          <cell r="AA5557">
            <v>0</v>
          </cell>
          <cell r="AB5557">
            <v>497.28</v>
          </cell>
          <cell r="AC5557">
            <v>0</v>
          </cell>
          <cell r="AD5557">
            <v>0</v>
          </cell>
        </row>
        <row r="5558">
          <cell r="B5558" t="str">
            <v>KITSAP CO -REGULATEDCOMMERCIAL - REARLOADR2YDPU</v>
          </cell>
          <cell r="J5558" t="str">
            <v>R2YDPU</v>
          </cell>
          <cell r="K5558" t="str">
            <v>2YD CONTAINER PICKUP</v>
          </cell>
          <cell r="S5558">
            <v>0</v>
          </cell>
          <cell r="T5558">
            <v>0</v>
          </cell>
          <cell r="U5558">
            <v>0</v>
          </cell>
          <cell r="V5558">
            <v>0</v>
          </cell>
          <cell r="W5558">
            <v>0</v>
          </cell>
          <cell r="X5558">
            <v>0</v>
          </cell>
          <cell r="Y5558">
            <v>0</v>
          </cell>
          <cell r="Z5558">
            <v>0</v>
          </cell>
          <cell r="AA5558">
            <v>0</v>
          </cell>
          <cell r="AB5558">
            <v>133.08000000000001</v>
          </cell>
          <cell r="AC5558">
            <v>0</v>
          </cell>
          <cell r="AD5558">
            <v>0</v>
          </cell>
        </row>
        <row r="5559">
          <cell r="B5559" t="str">
            <v>KITSAP CO -REGULATEDCOMMERCIAL - REARLOADROLLOUTOC</v>
          </cell>
          <cell r="J5559" t="str">
            <v>ROLLOUTOC</v>
          </cell>
          <cell r="K5559" t="str">
            <v>ROLL OUT</v>
          </cell>
          <cell r="S5559">
            <v>0</v>
          </cell>
          <cell r="T5559">
            <v>0</v>
          </cell>
          <cell r="U5559">
            <v>0</v>
          </cell>
          <cell r="V5559">
            <v>0</v>
          </cell>
          <cell r="W5559">
            <v>0</v>
          </cell>
          <cell r="X5559">
            <v>0</v>
          </cell>
          <cell r="Y5559">
            <v>0</v>
          </cell>
          <cell r="Z5559">
            <v>0</v>
          </cell>
          <cell r="AA5559">
            <v>0</v>
          </cell>
          <cell r="AB5559">
            <v>378</v>
          </cell>
          <cell r="AC5559">
            <v>0</v>
          </cell>
          <cell r="AD5559">
            <v>0</v>
          </cell>
        </row>
        <row r="5560">
          <cell r="B5560" t="str">
            <v>KITSAP CO -REGULATEDCOMMERCIAL - REARLOADUNLOCKREF</v>
          </cell>
          <cell r="J5560" t="str">
            <v>UNLOCKREF</v>
          </cell>
          <cell r="K5560" t="str">
            <v>UNLOCK / UNLATCH REFUSE</v>
          </cell>
          <cell r="S5560">
            <v>0</v>
          </cell>
          <cell r="T5560">
            <v>0</v>
          </cell>
          <cell r="U5560">
            <v>0</v>
          </cell>
          <cell r="V5560">
            <v>0</v>
          </cell>
          <cell r="W5560">
            <v>0</v>
          </cell>
          <cell r="X5560">
            <v>0</v>
          </cell>
          <cell r="Y5560">
            <v>0</v>
          </cell>
          <cell r="Z5560">
            <v>0</v>
          </cell>
          <cell r="AA5560">
            <v>0</v>
          </cell>
          <cell r="AB5560">
            <v>2.5299999999999998</v>
          </cell>
          <cell r="AC5560">
            <v>0</v>
          </cell>
          <cell r="AD5560">
            <v>0</v>
          </cell>
        </row>
        <row r="5561">
          <cell r="B5561" t="str">
            <v>KITSAP CO -REGULATEDCOMMERCIAL RECYCLEWLKNRE1RECY</v>
          </cell>
          <cell r="J5561" t="str">
            <v>WLKNRE1RECY</v>
          </cell>
          <cell r="K5561" t="str">
            <v>WALK IN 5-25FT EOW-RECYCL</v>
          </cell>
          <cell r="S5561">
            <v>0</v>
          </cell>
          <cell r="T5561">
            <v>0</v>
          </cell>
          <cell r="U5561">
            <v>0</v>
          </cell>
          <cell r="V5561">
            <v>0</v>
          </cell>
          <cell r="W5561">
            <v>0</v>
          </cell>
          <cell r="X5561">
            <v>0</v>
          </cell>
          <cell r="Y5561">
            <v>0</v>
          </cell>
          <cell r="Z5561">
            <v>0</v>
          </cell>
          <cell r="AA5561">
            <v>0</v>
          </cell>
          <cell r="AB5561">
            <v>2.52</v>
          </cell>
          <cell r="AC5561">
            <v>0</v>
          </cell>
          <cell r="AD5561">
            <v>0</v>
          </cell>
        </row>
        <row r="5562">
          <cell r="B5562" t="str">
            <v>KITSAP CO -REGULATEDCOMMERCIAL RECYCLERECYCLERMA</v>
          </cell>
          <cell r="J5562" t="str">
            <v>RECYCLERMA</v>
          </cell>
          <cell r="K5562" t="str">
            <v>VALUE OF RECYCLEABLES</v>
          </cell>
          <cell r="S5562">
            <v>0</v>
          </cell>
          <cell r="T5562">
            <v>0</v>
          </cell>
          <cell r="U5562">
            <v>0</v>
          </cell>
          <cell r="V5562">
            <v>0</v>
          </cell>
          <cell r="W5562">
            <v>0</v>
          </cell>
          <cell r="X5562">
            <v>0</v>
          </cell>
          <cell r="Y5562">
            <v>0</v>
          </cell>
          <cell r="Z5562">
            <v>0</v>
          </cell>
          <cell r="AA5562">
            <v>0</v>
          </cell>
          <cell r="AB5562">
            <v>-240.29</v>
          </cell>
          <cell r="AC5562">
            <v>0</v>
          </cell>
          <cell r="AD5562">
            <v>0</v>
          </cell>
        </row>
        <row r="5563">
          <cell r="B5563" t="str">
            <v>KITSAP CO -REGULATEDCOMMERCIAL RECYCLERECYCRMA</v>
          </cell>
          <cell r="J5563" t="str">
            <v>RECYCRMA</v>
          </cell>
          <cell r="K5563" t="str">
            <v>RECYCLE MONTHLY ARREARS</v>
          </cell>
          <cell r="S5563">
            <v>0</v>
          </cell>
          <cell r="T5563">
            <v>0</v>
          </cell>
          <cell r="U5563">
            <v>0</v>
          </cell>
          <cell r="V5563">
            <v>0</v>
          </cell>
          <cell r="W5563">
            <v>0</v>
          </cell>
          <cell r="X5563">
            <v>0</v>
          </cell>
          <cell r="Y5563">
            <v>0</v>
          </cell>
          <cell r="Z5563">
            <v>0</v>
          </cell>
          <cell r="AA5563">
            <v>0</v>
          </cell>
          <cell r="AB5563">
            <v>1140.42</v>
          </cell>
          <cell r="AC5563">
            <v>0</v>
          </cell>
          <cell r="AD5563">
            <v>0</v>
          </cell>
        </row>
        <row r="5564">
          <cell r="B5564" t="str">
            <v>KITSAP CO -REGULATEDPAYMENTSCC-KOL</v>
          </cell>
          <cell r="J5564" t="str">
            <v>CC-KOL</v>
          </cell>
          <cell r="K5564" t="str">
            <v>ONLINE PAYMENT-CC</v>
          </cell>
          <cell r="S5564">
            <v>0</v>
          </cell>
          <cell r="T5564">
            <v>0</v>
          </cell>
          <cell r="U5564">
            <v>0</v>
          </cell>
          <cell r="V5564">
            <v>0</v>
          </cell>
          <cell r="W5564">
            <v>0</v>
          </cell>
          <cell r="X5564">
            <v>0</v>
          </cell>
          <cell r="Y5564">
            <v>0</v>
          </cell>
          <cell r="Z5564">
            <v>0</v>
          </cell>
          <cell r="AA5564">
            <v>0</v>
          </cell>
          <cell r="AB5564">
            <v>-35306.379999999997</v>
          </cell>
          <cell r="AC5564">
            <v>0</v>
          </cell>
          <cell r="AD5564">
            <v>0</v>
          </cell>
        </row>
        <row r="5565">
          <cell r="B5565" t="str">
            <v>KITSAP CO -REGULATEDPAYMENTSCCREF-KOL</v>
          </cell>
          <cell r="J5565" t="str">
            <v>CCREF-KOL</v>
          </cell>
          <cell r="K5565" t="str">
            <v>CREDIT CARD REFUND</v>
          </cell>
          <cell r="S5565">
            <v>0</v>
          </cell>
          <cell r="T5565">
            <v>0</v>
          </cell>
          <cell r="U5565">
            <v>0</v>
          </cell>
          <cell r="V5565">
            <v>0</v>
          </cell>
          <cell r="W5565">
            <v>0</v>
          </cell>
          <cell r="X5565">
            <v>0</v>
          </cell>
          <cell r="Y5565">
            <v>0</v>
          </cell>
          <cell r="Z5565">
            <v>0</v>
          </cell>
          <cell r="AA5565">
            <v>0</v>
          </cell>
          <cell r="AB5565">
            <v>49.82</v>
          </cell>
          <cell r="AC5565">
            <v>0</v>
          </cell>
          <cell r="AD5565">
            <v>0</v>
          </cell>
        </row>
        <row r="5566">
          <cell r="B5566" t="str">
            <v>KITSAP CO -REGULATEDPAYMENTSPAY</v>
          </cell>
          <cell r="J5566" t="str">
            <v>PAY</v>
          </cell>
          <cell r="K5566" t="str">
            <v>PAYMENT-THANK YOU!</v>
          </cell>
          <cell r="S5566">
            <v>0</v>
          </cell>
          <cell r="T5566">
            <v>0</v>
          </cell>
          <cell r="U5566">
            <v>0</v>
          </cell>
          <cell r="V5566">
            <v>0</v>
          </cell>
          <cell r="W5566">
            <v>0</v>
          </cell>
          <cell r="X5566">
            <v>0</v>
          </cell>
          <cell r="Y5566">
            <v>0</v>
          </cell>
          <cell r="Z5566">
            <v>0</v>
          </cell>
          <cell r="AA5566">
            <v>0</v>
          </cell>
          <cell r="AB5566">
            <v>-1517.48</v>
          </cell>
          <cell r="AC5566">
            <v>0</v>
          </cell>
          <cell r="AD5566">
            <v>0</v>
          </cell>
        </row>
        <row r="5567">
          <cell r="B5567" t="str">
            <v>KITSAP CO -REGULATEDPAYMENTSPAY-CFREE</v>
          </cell>
          <cell r="J5567" t="str">
            <v>PAY-CFREE</v>
          </cell>
          <cell r="K5567" t="str">
            <v>PAYMENT-THANK YOU</v>
          </cell>
          <cell r="S5567">
            <v>0</v>
          </cell>
          <cell r="T5567">
            <v>0</v>
          </cell>
          <cell r="U5567">
            <v>0</v>
          </cell>
          <cell r="V5567">
            <v>0</v>
          </cell>
          <cell r="W5567">
            <v>0</v>
          </cell>
          <cell r="X5567">
            <v>0</v>
          </cell>
          <cell r="Y5567">
            <v>0</v>
          </cell>
          <cell r="Z5567">
            <v>0</v>
          </cell>
          <cell r="AA5567">
            <v>0</v>
          </cell>
          <cell r="AB5567">
            <v>-13315.38</v>
          </cell>
          <cell r="AC5567">
            <v>0</v>
          </cell>
          <cell r="AD5567">
            <v>0</v>
          </cell>
        </row>
        <row r="5568">
          <cell r="B5568" t="str">
            <v>KITSAP CO -REGULATEDPAYMENTSPAY-KOL</v>
          </cell>
          <cell r="J5568" t="str">
            <v>PAY-KOL</v>
          </cell>
          <cell r="K5568" t="str">
            <v>PAYMENT-THANK YOU - OL</v>
          </cell>
          <cell r="S5568">
            <v>0</v>
          </cell>
          <cell r="T5568">
            <v>0</v>
          </cell>
          <cell r="U5568">
            <v>0</v>
          </cell>
          <cell r="V5568">
            <v>0</v>
          </cell>
          <cell r="W5568">
            <v>0</v>
          </cell>
          <cell r="X5568">
            <v>0</v>
          </cell>
          <cell r="Y5568">
            <v>0</v>
          </cell>
          <cell r="Z5568">
            <v>0</v>
          </cell>
          <cell r="AA5568">
            <v>0</v>
          </cell>
          <cell r="AB5568">
            <v>-15872.17</v>
          </cell>
          <cell r="AC5568">
            <v>0</v>
          </cell>
          <cell r="AD5568">
            <v>0</v>
          </cell>
        </row>
        <row r="5569">
          <cell r="B5569" t="str">
            <v>KITSAP CO -REGULATEDPAYMENTSPAY-ORCC</v>
          </cell>
          <cell r="J5569" t="str">
            <v>PAY-ORCC</v>
          </cell>
          <cell r="K5569" t="str">
            <v>ORCC PAYMENT</v>
          </cell>
          <cell r="S5569">
            <v>0</v>
          </cell>
          <cell r="T5569">
            <v>0</v>
          </cell>
          <cell r="U5569">
            <v>0</v>
          </cell>
          <cell r="V5569">
            <v>0</v>
          </cell>
          <cell r="W5569">
            <v>0</v>
          </cell>
          <cell r="X5569">
            <v>0</v>
          </cell>
          <cell r="Y5569">
            <v>0</v>
          </cell>
          <cell r="Z5569">
            <v>0</v>
          </cell>
          <cell r="AA5569">
            <v>0</v>
          </cell>
          <cell r="AB5569">
            <v>-599.71</v>
          </cell>
          <cell r="AC5569">
            <v>0</v>
          </cell>
          <cell r="AD5569">
            <v>0</v>
          </cell>
        </row>
        <row r="5570">
          <cell r="B5570" t="str">
            <v>KITSAP CO -REGULATEDPAYMENTSPAY-RPPS</v>
          </cell>
          <cell r="J5570" t="str">
            <v>PAY-RPPS</v>
          </cell>
          <cell r="K5570" t="str">
            <v>RPSS PAYMENT</v>
          </cell>
          <cell r="S5570">
            <v>0</v>
          </cell>
          <cell r="T5570">
            <v>0</v>
          </cell>
          <cell r="U5570">
            <v>0</v>
          </cell>
          <cell r="V5570">
            <v>0</v>
          </cell>
          <cell r="W5570">
            <v>0</v>
          </cell>
          <cell r="X5570">
            <v>0</v>
          </cell>
          <cell r="Y5570">
            <v>0</v>
          </cell>
          <cell r="Z5570">
            <v>0</v>
          </cell>
          <cell r="AA5570">
            <v>0</v>
          </cell>
          <cell r="AB5570">
            <v>-2435.5100000000002</v>
          </cell>
          <cell r="AC5570">
            <v>0</v>
          </cell>
          <cell r="AD5570">
            <v>0</v>
          </cell>
        </row>
        <row r="5571">
          <cell r="B5571" t="str">
            <v>KITSAP CO -REGULATEDPAYMENTSPAYL</v>
          </cell>
          <cell r="J5571" t="str">
            <v>PAYL</v>
          </cell>
          <cell r="K5571" t="str">
            <v>PAYMENT-THANK YOU!</v>
          </cell>
          <cell r="S5571">
            <v>0</v>
          </cell>
          <cell r="T5571">
            <v>0</v>
          </cell>
          <cell r="U5571">
            <v>0</v>
          </cell>
          <cell r="V5571">
            <v>0</v>
          </cell>
          <cell r="W5571">
            <v>0</v>
          </cell>
          <cell r="X5571">
            <v>0</v>
          </cell>
          <cell r="Y5571">
            <v>0</v>
          </cell>
          <cell r="Z5571">
            <v>0</v>
          </cell>
          <cell r="AA5571">
            <v>0</v>
          </cell>
          <cell r="AB5571">
            <v>-49.33</v>
          </cell>
          <cell r="AC5571">
            <v>0</v>
          </cell>
          <cell r="AD5571">
            <v>0</v>
          </cell>
        </row>
        <row r="5572">
          <cell r="B5572" t="str">
            <v>KITSAP CO -REGULATEDPAYMENTSPAYMET</v>
          </cell>
          <cell r="J5572" t="str">
            <v>PAYMET</v>
          </cell>
          <cell r="K5572" t="str">
            <v>METAVANTE ONLINE PAYMENT</v>
          </cell>
          <cell r="S5572">
            <v>0</v>
          </cell>
          <cell r="T5572">
            <v>0</v>
          </cell>
          <cell r="U5572">
            <v>0</v>
          </cell>
          <cell r="V5572">
            <v>0</v>
          </cell>
          <cell r="W5572">
            <v>0</v>
          </cell>
          <cell r="X5572">
            <v>0</v>
          </cell>
          <cell r="Y5572">
            <v>0</v>
          </cell>
          <cell r="Z5572">
            <v>0</v>
          </cell>
          <cell r="AA5572">
            <v>0</v>
          </cell>
          <cell r="AB5572">
            <v>-1163.23</v>
          </cell>
          <cell r="AC5572">
            <v>0</v>
          </cell>
          <cell r="AD5572">
            <v>0</v>
          </cell>
        </row>
        <row r="5573">
          <cell r="B5573" t="str">
            <v>KITSAP CO -REGULATEDPAYMENTSPAYUSBL</v>
          </cell>
          <cell r="J5573" t="str">
            <v>PAYUSBL</v>
          </cell>
          <cell r="K5573" t="str">
            <v>PAYMENT THANK YOU</v>
          </cell>
          <cell r="S5573">
            <v>0</v>
          </cell>
          <cell r="T5573">
            <v>0</v>
          </cell>
          <cell r="U5573">
            <v>0</v>
          </cell>
          <cell r="V5573">
            <v>0</v>
          </cell>
          <cell r="W5573">
            <v>0</v>
          </cell>
          <cell r="X5573">
            <v>0</v>
          </cell>
          <cell r="Y5573">
            <v>0</v>
          </cell>
          <cell r="Z5573">
            <v>0</v>
          </cell>
          <cell r="AA5573">
            <v>0</v>
          </cell>
          <cell r="AB5573">
            <v>-21400.19</v>
          </cell>
          <cell r="AC5573">
            <v>0</v>
          </cell>
          <cell r="AD5573">
            <v>0</v>
          </cell>
        </row>
        <row r="5574">
          <cell r="B5574" t="str">
            <v>KITSAP CO -REGULATEDPAYMENTSRET-KOL</v>
          </cell>
          <cell r="J5574" t="str">
            <v>RET-KOL</v>
          </cell>
          <cell r="K5574" t="str">
            <v>ONLINE PAYMENT RETURN</v>
          </cell>
          <cell r="S5574">
            <v>0</v>
          </cell>
          <cell r="T5574">
            <v>0</v>
          </cell>
          <cell r="U5574">
            <v>0</v>
          </cell>
          <cell r="V5574">
            <v>0</v>
          </cell>
          <cell r="W5574">
            <v>0</v>
          </cell>
          <cell r="X5574">
            <v>0</v>
          </cell>
          <cell r="Y5574">
            <v>0</v>
          </cell>
          <cell r="Z5574">
            <v>0</v>
          </cell>
          <cell r="AA5574">
            <v>0</v>
          </cell>
          <cell r="AB5574">
            <v>341.92</v>
          </cell>
          <cell r="AC5574">
            <v>0</v>
          </cell>
          <cell r="AD5574">
            <v>0</v>
          </cell>
        </row>
        <row r="5575">
          <cell r="B5575" t="str">
            <v>KITSAP CO -REGULATEDPAYMENTSCC-KOL</v>
          </cell>
          <cell r="J5575" t="str">
            <v>CC-KOL</v>
          </cell>
          <cell r="K5575" t="str">
            <v>ONLINE PAYMENT-CC</v>
          </cell>
          <cell r="S5575">
            <v>0</v>
          </cell>
          <cell r="T5575">
            <v>0</v>
          </cell>
          <cell r="U5575">
            <v>0</v>
          </cell>
          <cell r="V5575">
            <v>0</v>
          </cell>
          <cell r="W5575">
            <v>0</v>
          </cell>
          <cell r="X5575">
            <v>0</v>
          </cell>
          <cell r="Y5575">
            <v>0</v>
          </cell>
          <cell r="Z5575">
            <v>0</v>
          </cell>
          <cell r="AA5575">
            <v>0</v>
          </cell>
          <cell r="AB5575">
            <v>-19411.02</v>
          </cell>
          <cell r="AC5575">
            <v>0</v>
          </cell>
          <cell r="AD5575">
            <v>0</v>
          </cell>
        </row>
        <row r="5576">
          <cell r="B5576" t="str">
            <v>KITSAP CO -REGULATEDPAYMENTSCCREF-KOL</v>
          </cell>
          <cell r="J5576" t="str">
            <v>CCREF-KOL</v>
          </cell>
          <cell r="K5576" t="str">
            <v>CREDIT CARD REFUND</v>
          </cell>
          <cell r="S5576">
            <v>0</v>
          </cell>
          <cell r="T5576">
            <v>0</v>
          </cell>
          <cell r="U5576">
            <v>0</v>
          </cell>
          <cell r="V5576">
            <v>0</v>
          </cell>
          <cell r="W5576">
            <v>0</v>
          </cell>
          <cell r="X5576">
            <v>0</v>
          </cell>
          <cell r="Y5576">
            <v>0</v>
          </cell>
          <cell r="Z5576">
            <v>0</v>
          </cell>
          <cell r="AA5576">
            <v>0</v>
          </cell>
          <cell r="AB5576">
            <v>1674.39</v>
          </cell>
          <cell r="AC5576">
            <v>0</v>
          </cell>
          <cell r="AD5576">
            <v>0</v>
          </cell>
        </row>
        <row r="5577">
          <cell r="B5577" t="str">
            <v>KITSAP CO -REGULATEDPAYMENTSPAY</v>
          </cell>
          <cell r="J5577" t="str">
            <v>PAY</v>
          </cell>
          <cell r="K5577" t="str">
            <v>PAYMENT-THANK YOU!</v>
          </cell>
          <cell r="S5577">
            <v>0</v>
          </cell>
          <cell r="T5577">
            <v>0</v>
          </cell>
          <cell r="U5577">
            <v>0</v>
          </cell>
          <cell r="V5577">
            <v>0</v>
          </cell>
          <cell r="W5577">
            <v>0</v>
          </cell>
          <cell r="X5577">
            <v>0</v>
          </cell>
          <cell r="Y5577">
            <v>0</v>
          </cell>
          <cell r="Z5577">
            <v>0</v>
          </cell>
          <cell r="AA5577">
            <v>0</v>
          </cell>
          <cell r="AB5577">
            <v>-6356.29</v>
          </cell>
          <cell r="AC5577">
            <v>0</v>
          </cell>
          <cell r="AD5577">
            <v>0</v>
          </cell>
        </row>
        <row r="5578">
          <cell r="B5578" t="str">
            <v>KITSAP CO -REGULATEDPAYMENTSPAY-CFREE</v>
          </cell>
          <cell r="J5578" t="str">
            <v>PAY-CFREE</v>
          </cell>
          <cell r="K5578" t="str">
            <v>PAYMENT-THANK YOU</v>
          </cell>
          <cell r="S5578">
            <v>0</v>
          </cell>
          <cell r="T5578">
            <v>0</v>
          </cell>
          <cell r="U5578">
            <v>0</v>
          </cell>
          <cell r="V5578">
            <v>0</v>
          </cell>
          <cell r="W5578">
            <v>0</v>
          </cell>
          <cell r="X5578">
            <v>0</v>
          </cell>
          <cell r="Y5578">
            <v>0</v>
          </cell>
          <cell r="Z5578">
            <v>0</v>
          </cell>
          <cell r="AA5578">
            <v>0</v>
          </cell>
          <cell r="AB5578">
            <v>-985.77</v>
          </cell>
          <cell r="AC5578">
            <v>0</v>
          </cell>
          <cell r="AD5578">
            <v>0</v>
          </cell>
        </row>
        <row r="5579">
          <cell r="B5579" t="str">
            <v>KITSAP CO -REGULATEDPAYMENTSPAY-KOL</v>
          </cell>
          <cell r="J5579" t="str">
            <v>PAY-KOL</v>
          </cell>
          <cell r="K5579" t="str">
            <v>PAYMENT-THANK YOU - OL</v>
          </cell>
          <cell r="S5579">
            <v>0</v>
          </cell>
          <cell r="T5579">
            <v>0</v>
          </cell>
          <cell r="U5579">
            <v>0</v>
          </cell>
          <cell r="V5579">
            <v>0</v>
          </cell>
          <cell r="W5579">
            <v>0</v>
          </cell>
          <cell r="X5579">
            <v>0</v>
          </cell>
          <cell r="Y5579">
            <v>0</v>
          </cell>
          <cell r="Z5579">
            <v>0</v>
          </cell>
          <cell r="AA5579">
            <v>0</v>
          </cell>
          <cell r="AB5579">
            <v>-5068.47</v>
          </cell>
          <cell r="AC5579">
            <v>0</v>
          </cell>
          <cell r="AD5579">
            <v>0</v>
          </cell>
        </row>
        <row r="5580">
          <cell r="B5580" t="str">
            <v>KITSAP CO -REGULATEDPAYMENTSPAY-NATL</v>
          </cell>
          <cell r="J5580" t="str">
            <v>PAY-NATL</v>
          </cell>
          <cell r="K5580" t="str">
            <v>PAYMENT THANK YOU</v>
          </cell>
          <cell r="S5580">
            <v>0</v>
          </cell>
          <cell r="T5580">
            <v>0</v>
          </cell>
          <cell r="U5580">
            <v>0</v>
          </cell>
          <cell r="V5580">
            <v>0</v>
          </cell>
          <cell r="W5580">
            <v>0</v>
          </cell>
          <cell r="X5580">
            <v>0</v>
          </cell>
          <cell r="Y5580">
            <v>0</v>
          </cell>
          <cell r="Z5580">
            <v>0</v>
          </cell>
          <cell r="AA5580">
            <v>0</v>
          </cell>
          <cell r="AB5580">
            <v>-823.22</v>
          </cell>
          <cell r="AC5580">
            <v>0</v>
          </cell>
          <cell r="AD5580">
            <v>0</v>
          </cell>
        </row>
        <row r="5581">
          <cell r="B5581" t="str">
            <v>KITSAP CO -REGULATEDPAYMENTSPAY-OAK</v>
          </cell>
          <cell r="J5581" t="str">
            <v>PAY-OAK</v>
          </cell>
          <cell r="K5581" t="str">
            <v>OAKLEAF PAYMENT</v>
          </cell>
          <cell r="S5581">
            <v>0</v>
          </cell>
          <cell r="T5581">
            <v>0</v>
          </cell>
          <cell r="U5581">
            <v>0</v>
          </cell>
          <cell r="V5581">
            <v>0</v>
          </cell>
          <cell r="W5581">
            <v>0</v>
          </cell>
          <cell r="X5581">
            <v>0</v>
          </cell>
          <cell r="Y5581">
            <v>0</v>
          </cell>
          <cell r="Z5581">
            <v>0</v>
          </cell>
          <cell r="AA5581">
            <v>0</v>
          </cell>
          <cell r="AB5581">
            <v>-982.02</v>
          </cell>
          <cell r="AC5581">
            <v>0</v>
          </cell>
          <cell r="AD5581">
            <v>0</v>
          </cell>
        </row>
        <row r="5582">
          <cell r="B5582" t="str">
            <v>KITSAP CO -REGULATEDPAYMENTSPAY-ORCC</v>
          </cell>
          <cell r="J5582" t="str">
            <v>PAY-ORCC</v>
          </cell>
          <cell r="K5582" t="str">
            <v>ORCC PAYMENT</v>
          </cell>
          <cell r="S5582">
            <v>0</v>
          </cell>
          <cell r="T5582">
            <v>0</v>
          </cell>
          <cell r="U5582">
            <v>0</v>
          </cell>
          <cell r="V5582">
            <v>0</v>
          </cell>
          <cell r="W5582">
            <v>0</v>
          </cell>
          <cell r="X5582">
            <v>0</v>
          </cell>
          <cell r="Y5582">
            <v>0</v>
          </cell>
          <cell r="Z5582">
            <v>0</v>
          </cell>
          <cell r="AA5582">
            <v>0</v>
          </cell>
          <cell r="AB5582">
            <v>-124.8</v>
          </cell>
          <cell r="AC5582">
            <v>0</v>
          </cell>
          <cell r="AD5582">
            <v>0</v>
          </cell>
        </row>
        <row r="5583">
          <cell r="B5583" t="str">
            <v>KITSAP CO -REGULATEDPAYMENTSPAY-RPPS</v>
          </cell>
          <cell r="J5583" t="str">
            <v>PAY-RPPS</v>
          </cell>
          <cell r="K5583" t="str">
            <v>RPSS PAYMENT</v>
          </cell>
          <cell r="S5583">
            <v>0</v>
          </cell>
          <cell r="T5583">
            <v>0</v>
          </cell>
          <cell r="U5583">
            <v>0</v>
          </cell>
          <cell r="V5583">
            <v>0</v>
          </cell>
          <cell r="W5583">
            <v>0</v>
          </cell>
          <cell r="X5583">
            <v>0</v>
          </cell>
          <cell r="Y5583">
            <v>0</v>
          </cell>
          <cell r="Z5583">
            <v>0</v>
          </cell>
          <cell r="AA5583">
            <v>0</v>
          </cell>
          <cell r="AB5583">
            <v>-611.6</v>
          </cell>
          <cell r="AC5583">
            <v>0</v>
          </cell>
          <cell r="AD5583">
            <v>0</v>
          </cell>
        </row>
        <row r="5584">
          <cell r="B5584" t="str">
            <v>KITSAP CO -REGULATEDPAYMENTSPAYL</v>
          </cell>
          <cell r="J5584" t="str">
            <v>PAYL</v>
          </cell>
          <cell r="K5584" t="str">
            <v>PAYMENT-THANK YOU!</v>
          </cell>
          <cell r="S5584">
            <v>0</v>
          </cell>
          <cell r="T5584">
            <v>0</v>
          </cell>
          <cell r="U5584">
            <v>0</v>
          </cell>
          <cell r="V5584">
            <v>0</v>
          </cell>
          <cell r="W5584">
            <v>0</v>
          </cell>
          <cell r="X5584">
            <v>0</v>
          </cell>
          <cell r="Y5584">
            <v>0</v>
          </cell>
          <cell r="Z5584">
            <v>0</v>
          </cell>
          <cell r="AA5584">
            <v>0</v>
          </cell>
          <cell r="AB5584">
            <v>-1443.27</v>
          </cell>
          <cell r="AC5584">
            <v>0</v>
          </cell>
          <cell r="AD5584">
            <v>0</v>
          </cell>
        </row>
        <row r="5585">
          <cell r="B5585" t="str">
            <v>KITSAP CO -REGULATEDPAYMENTSPAYMET</v>
          </cell>
          <cell r="J5585" t="str">
            <v>PAYMET</v>
          </cell>
          <cell r="K5585" t="str">
            <v>METAVANTE ONLINE PAYMENT</v>
          </cell>
          <cell r="S5585">
            <v>0</v>
          </cell>
          <cell r="T5585">
            <v>0</v>
          </cell>
          <cell r="U5585">
            <v>0</v>
          </cell>
          <cell r="V5585">
            <v>0</v>
          </cell>
          <cell r="W5585">
            <v>0</v>
          </cell>
          <cell r="X5585">
            <v>0</v>
          </cell>
          <cell r="Y5585">
            <v>0</v>
          </cell>
          <cell r="Z5585">
            <v>0</v>
          </cell>
          <cell r="AA5585">
            <v>0</v>
          </cell>
          <cell r="AB5585">
            <v>-218.87</v>
          </cell>
          <cell r="AC5585">
            <v>0</v>
          </cell>
          <cell r="AD5585">
            <v>0</v>
          </cell>
        </row>
        <row r="5586">
          <cell r="B5586" t="str">
            <v>KITSAP CO -REGULATEDPAYMENTSPAYUSBL</v>
          </cell>
          <cell r="J5586" t="str">
            <v>PAYUSBL</v>
          </cell>
          <cell r="K5586" t="str">
            <v>PAYMENT THANK YOU</v>
          </cell>
          <cell r="S5586">
            <v>0</v>
          </cell>
          <cell r="T5586">
            <v>0</v>
          </cell>
          <cell r="U5586">
            <v>0</v>
          </cell>
          <cell r="V5586">
            <v>0</v>
          </cell>
          <cell r="W5586">
            <v>0</v>
          </cell>
          <cell r="X5586">
            <v>0</v>
          </cell>
          <cell r="Y5586">
            <v>0</v>
          </cell>
          <cell r="Z5586">
            <v>0</v>
          </cell>
          <cell r="AA5586">
            <v>0</v>
          </cell>
          <cell r="AB5586">
            <v>-16678.099999999999</v>
          </cell>
          <cell r="AC5586">
            <v>0</v>
          </cell>
          <cell r="AD5586">
            <v>0</v>
          </cell>
        </row>
        <row r="5587">
          <cell r="B5587" t="str">
            <v>KITSAP CO -REGULATEDPAYMENTSRET-KOL</v>
          </cell>
          <cell r="J5587" t="str">
            <v>RET-KOL</v>
          </cell>
          <cell r="K5587" t="str">
            <v>ONLINE PAYMENT RETURN</v>
          </cell>
          <cell r="S5587">
            <v>0</v>
          </cell>
          <cell r="T5587">
            <v>0</v>
          </cell>
          <cell r="U5587">
            <v>0</v>
          </cell>
          <cell r="V5587">
            <v>0</v>
          </cell>
          <cell r="W5587">
            <v>0</v>
          </cell>
          <cell r="X5587">
            <v>0</v>
          </cell>
          <cell r="Y5587">
            <v>0</v>
          </cell>
          <cell r="Z5587">
            <v>0</v>
          </cell>
          <cell r="AA5587">
            <v>0</v>
          </cell>
          <cell r="AB5587">
            <v>331.26</v>
          </cell>
          <cell r="AC5587">
            <v>0</v>
          </cell>
          <cell r="AD5587">
            <v>0</v>
          </cell>
        </row>
        <row r="5588">
          <cell r="B5588" t="str">
            <v>KITSAP CO -REGULATEDRESIDENTIAL35RE1</v>
          </cell>
          <cell r="J5588" t="str">
            <v>35RE1</v>
          </cell>
          <cell r="K5588" t="str">
            <v>1-35 GAL CART EOW SVC</v>
          </cell>
          <cell r="S5588">
            <v>0</v>
          </cell>
          <cell r="T5588">
            <v>0</v>
          </cell>
          <cell r="U5588">
            <v>0</v>
          </cell>
          <cell r="V5588">
            <v>0</v>
          </cell>
          <cell r="W5588">
            <v>0</v>
          </cell>
          <cell r="X5588">
            <v>0</v>
          </cell>
          <cell r="Y5588">
            <v>0</v>
          </cell>
          <cell r="Z5588">
            <v>0</v>
          </cell>
          <cell r="AA5588">
            <v>0</v>
          </cell>
          <cell r="AB5588">
            <v>106.18</v>
          </cell>
          <cell r="AC5588">
            <v>0</v>
          </cell>
          <cell r="AD5588">
            <v>0</v>
          </cell>
        </row>
        <row r="5589">
          <cell r="B5589" t="str">
            <v>KITSAP CO -REGULATEDRESIDENTIAL35RW1</v>
          </cell>
          <cell r="J5589" t="str">
            <v>35RW1</v>
          </cell>
          <cell r="K5589" t="str">
            <v>1-35 GAL CART WEEKLY SVC</v>
          </cell>
          <cell r="S5589">
            <v>0</v>
          </cell>
          <cell r="T5589">
            <v>0</v>
          </cell>
          <cell r="U5589">
            <v>0</v>
          </cell>
          <cell r="V5589">
            <v>0</v>
          </cell>
          <cell r="W5589">
            <v>0</v>
          </cell>
          <cell r="X5589">
            <v>0</v>
          </cell>
          <cell r="Y5589">
            <v>0</v>
          </cell>
          <cell r="Z5589">
            <v>0</v>
          </cell>
          <cell r="AA5589">
            <v>0</v>
          </cell>
          <cell r="AB5589">
            <v>194.48</v>
          </cell>
          <cell r="AC5589">
            <v>0</v>
          </cell>
          <cell r="AD5589">
            <v>0</v>
          </cell>
        </row>
        <row r="5590">
          <cell r="B5590" t="str">
            <v>KITSAP CO -REGULATEDRESIDENTIAL48RE1</v>
          </cell>
          <cell r="J5590" t="str">
            <v>48RE1</v>
          </cell>
          <cell r="K5590" t="str">
            <v>1-48 GAL EOW</v>
          </cell>
          <cell r="S5590">
            <v>0</v>
          </cell>
          <cell r="T5590">
            <v>0</v>
          </cell>
          <cell r="U5590">
            <v>0</v>
          </cell>
          <cell r="V5590">
            <v>0</v>
          </cell>
          <cell r="W5590">
            <v>0</v>
          </cell>
          <cell r="X5590">
            <v>0</v>
          </cell>
          <cell r="Y5590">
            <v>0</v>
          </cell>
          <cell r="Z5590">
            <v>0</v>
          </cell>
          <cell r="AA5590">
            <v>0</v>
          </cell>
          <cell r="AB5590">
            <v>115.9</v>
          </cell>
          <cell r="AC5590">
            <v>0</v>
          </cell>
          <cell r="AD5590">
            <v>0</v>
          </cell>
        </row>
        <row r="5591">
          <cell r="B5591" t="str">
            <v>KITSAP CO -REGULATEDRESIDENTIAL48RW1</v>
          </cell>
          <cell r="J5591" t="str">
            <v>48RW1</v>
          </cell>
          <cell r="K5591" t="str">
            <v>1-48 GAL WEEKLY</v>
          </cell>
          <cell r="S5591">
            <v>0</v>
          </cell>
          <cell r="T5591">
            <v>0</v>
          </cell>
          <cell r="U5591">
            <v>0</v>
          </cell>
          <cell r="V5591">
            <v>0</v>
          </cell>
          <cell r="W5591">
            <v>0</v>
          </cell>
          <cell r="X5591">
            <v>0</v>
          </cell>
          <cell r="Y5591">
            <v>0</v>
          </cell>
          <cell r="Z5591">
            <v>0</v>
          </cell>
          <cell r="AA5591">
            <v>0</v>
          </cell>
          <cell r="AB5591">
            <v>214.95</v>
          </cell>
          <cell r="AC5591">
            <v>0</v>
          </cell>
          <cell r="AD5591">
            <v>0</v>
          </cell>
        </row>
        <row r="5592">
          <cell r="B5592" t="str">
            <v>KITSAP CO -REGULATEDRESIDENTIAL64RE1</v>
          </cell>
          <cell r="J5592" t="str">
            <v>64RE1</v>
          </cell>
          <cell r="K5592" t="str">
            <v>1-64 GAL EOW</v>
          </cell>
          <cell r="S5592">
            <v>0</v>
          </cell>
          <cell r="T5592">
            <v>0</v>
          </cell>
          <cell r="U5592">
            <v>0</v>
          </cell>
          <cell r="V5592">
            <v>0</v>
          </cell>
          <cell r="W5592">
            <v>0</v>
          </cell>
          <cell r="X5592">
            <v>0</v>
          </cell>
          <cell r="Y5592">
            <v>0</v>
          </cell>
          <cell r="Z5592">
            <v>0</v>
          </cell>
          <cell r="AA5592">
            <v>0</v>
          </cell>
          <cell r="AB5592">
            <v>159.88999999999999</v>
          </cell>
          <cell r="AC5592">
            <v>0</v>
          </cell>
          <cell r="AD5592">
            <v>0</v>
          </cell>
        </row>
        <row r="5593">
          <cell r="B5593" t="str">
            <v>KITSAP CO -REGULATEDRESIDENTIAL64RM1</v>
          </cell>
          <cell r="J5593" t="str">
            <v>64RM1</v>
          </cell>
          <cell r="K5593" t="str">
            <v>1-64 GAL MONTHLY</v>
          </cell>
          <cell r="S5593">
            <v>0</v>
          </cell>
          <cell r="T5593">
            <v>0</v>
          </cell>
          <cell r="U5593">
            <v>0</v>
          </cell>
          <cell r="V5593">
            <v>0</v>
          </cell>
          <cell r="W5593">
            <v>0</v>
          </cell>
          <cell r="X5593">
            <v>0</v>
          </cell>
          <cell r="Y5593">
            <v>0</v>
          </cell>
          <cell r="Z5593">
            <v>0</v>
          </cell>
          <cell r="AA5593">
            <v>0</v>
          </cell>
          <cell r="AB5593">
            <v>8.98</v>
          </cell>
          <cell r="AC5593">
            <v>0</v>
          </cell>
          <cell r="AD5593">
            <v>0</v>
          </cell>
        </row>
        <row r="5594">
          <cell r="B5594" t="str">
            <v>KITSAP CO -REGULATEDRESIDENTIAL64RW1</v>
          </cell>
          <cell r="J5594" t="str">
            <v>64RW1</v>
          </cell>
          <cell r="K5594" t="str">
            <v>1-64 GAL CART WEEKLY SVC</v>
          </cell>
          <cell r="S5594">
            <v>0</v>
          </cell>
          <cell r="T5594">
            <v>0</v>
          </cell>
          <cell r="U5594">
            <v>0</v>
          </cell>
          <cell r="V5594">
            <v>0</v>
          </cell>
          <cell r="W5594">
            <v>0</v>
          </cell>
          <cell r="X5594">
            <v>0</v>
          </cell>
          <cell r="Y5594">
            <v>0</v>
          </cell>
          <cell r="Z5594">
            <v>0</v>
          </cell>
          <cell r="AA5594">
            <v>0</v>
          </cell>
          <cell r="AB5594">
            <v>250.99</v>
          </cell>
          <cell r="AC5594">
            <v>0</v>
          </cell>
          <cell r="AD5594">
            <v>0</v>
          </cell>
        </row>
        <row r="5595">
          <cell r="B5595" t="str">
            <v>KITSAP CO -REGULATEDRESIDENTIAL96RE1</v>
          </cell>
          <cell r="J5595" t="str">
            <v>96RE1</v>
          </cell>
          <cell r="K5595" t="str">
            <v>1-96 GAL EOW</v>
          </cell>
          <cell r="S5595">
            <v>0</v>
          </cell>
          <cell r="T5595">
            <v>0</v>
          </cell>
          <cell r="U5595">
            <v>0</v>
          </cell>
          <cell r="V5595">
            <v>0</v>
          </cell>
          <cell r="W5595">
            <v>0</v>
          </cell>
          <cell r="X5595">
            <v>0</v>
          </cell>
          <cell r="Y5595">
            <v>0</v>
          </cell>
          <cell r="Z5595">
            <v>0</v>
          </cell>
          <cell r="AA5595">
            <v>0</v>
          </cell>
          <cell r="AB5595">
            <v>72.959999999999994</v>
          </cell>
          <cell r="AC5595">
            <v>0</v>
          </cell>
          <cell r="AD5595">
            <v>0</v>
          </cell>
        </row>
        <row r="5596">
          <cell r="B5596" t="str">
            <v>KITSAP CO -REGULATEDRESIDENTIAL96RM1</v>
          </cell>
          <cell r="J5596" t="str">
            <v>96RM1</v>
          </cell>
          <cell r="K5596" t="str">
            <v>1-96 GAL MONTHLY</v>
          </cell>
          <cell r="S5596">
            <v>0</v>
          </cell>
          <cell r="T5596">
            <v>0</v>
          </cell>
          <cell r="U5596">
            <v>0</v>
          </cell>
          <cell r="V5596">
            <v>0</v>
          </cell>
          <cell r="W5596">
            <v>0</v>
          </cell>
          <cell r="X5596">
            <v>0</v>
          </cell>
          <cell r="Y5596">
            <v>0</v>
          </cell>
          <cell r="Z5596">
            <v>0</v>
          </cell>
          <cell r="AA5596">
            <v>0</v>
          </cell>
          <cell r="AB5596">
            <v>10.98</v>
          </cell>
          <cell r="AC5596">
            <v>0</v>
          </cell>
          <cell r="AD5596">
            <v>0</v>
          </cell>
        </row>
        <row r="5597">
          <cell r="B5597" t="str">
            <v>KITSAP CO -REGULATEDRESIDENTIAL96RW1</v>
          </cell>
          <cell r="J5597" t="str">
            <v>96RW1</v>
          </cell>
          <cell r="K5597" t="str">
            <v>1-96 GAL CART WEEKLY SVC</v>
          </cell>
          <cell r="S5597">
            <v>0</v>
          </cell>
          <cell r="T5597">
            <v>0</v>
          </cell>
          <cell r="U5597">
            <v>0</v>
          </cell>
          <cell r="V5597">
            <v>0</v>
          </cell>
          <cell r="W5597">
            <v>0</v>
          </cell>
          <cell r="X5597">
            <v>0</v>
          </cell>
          <cell r="Y5597">
            <v>0</v>
          </cell>
          <cell r="Z5597">
            <v>0</v>
          </cell>
          <cell r="AA5597">
            <v>0</v>
          </cell>
          <cell r="AB5597">
            <v>161.88</v>
          </cell>
          <cell r="AC5597">
            <v>0</v>
          </cell>
          <cell r="AD5597">
            <v>0</v>
          </cell>
        </row>
        <row r="5598">
          <cell r="B5598" t="str">
            <v>KITSAP CO -REGULATEDRESIDENTIALDRVNRE1RECY</v>
          </cell>
          <cell r="J5598" t="str">
            <v>DRVNRE1RECY</v>
          </cell>
          <cell r="K5598" t="str">
            <v>DRIVE IN UP TO 250 EOW-RE</v>
          </cell>
          <cell r="S5598">
            <v>0</v>
          </cell>
          <cell r="T5598">
            <v>0</v>
          </cell>
          <cell r="U5598">
            <v>0</v>
          </cell>
          <cell r="V5598">
            <v>0</v>
          </cell>
          <cell r="W5598">
            <v>0</v>
          </cell>
          <cell r="X5598">
            <v>0</v>
          </cell>
          <cell r="Y5598">
            <v>0</v>
          </cell>
          <cell r="Z5598">
            <v>0</v>
          </cell>
          <cell r="AA5598">
            <v>0</v>
          </cell>
          <cell r="AB5598">
            <v>2.62</v>
          </cell>
          <cell r="AC5598">
            <v>0</v>
          </cell>
          <cell r="AD5598">
            <v>0</v>
          </cell>
        </row>
        <row r="5599">
          <cell r="B5599" t="str">
            <v>KITSAP CO -REGULATEDRESIDENTIALDRVNRW1</v>
          </cell>
          <cell r="J5599" t="str">
            <v>DRVNRW1</v>
          </cell>
          <cell r="K5599" t="str">
            <v>DRIVE IN UP TO 250'</v>
          </cell>
          <cell r="S5599">
            <v>0</v>
          </cell>
          <cell r="T5599">
            <v>0</v>
          </cell>
          <cell r="U5599">
            <v>0</v>
          </cell>
          <cell r="V5599">
            <v>0</v>
          </cell>
          <cell r="W5599">
            <v>0</v>
          </cell>
          <cell r="X5599">
            <v>0</v>
          </cell>
          <cell r="Y5599">
            <v>0</v>
          </cell>
          <cell r="Z5599">
            <v>0</v>
          </cell>
          <cell r="AA5599">
            <v>0</v>
          </cell>
          <cell r="AB5599">
            <v>4.8099999999999996</v>
          </cell>
          <cell r="AC5599">
            <v>0</v>
          </cell>
          <cell r="AD5599">
            <v>0</v>
          </cell>
        </row>
        <row r="5600">
          <cell r="B5600" t="str">
            <v>KITSAP CO -REGULATEDRESIDENTIALRECYCLECR</v>
          </cell>
          <cell r="J5600" t="str">
            <v>RECYCLECR</v>
          </cell>
          <cell r="K5600" t="str">
            <v>VALUE OF RECYCLABLES</v>
          </cell>
          <cell r="S5600">
            <v>0</v>
          </cell>
          <cell r="T5600">
            <v>0</v>
          </cell>
          <cell r="U5600">
            <v>0</v>
          </cell>
          <cell r="V5600">
            <v>0</v>
          </cell>
          <cell r="W5600">
            <v>0</v>
          </cell>
          <cell r="X5600">
            <v>0</v>
          </cell>
          <cell r="Y5600">
            <v>0</v>
          </cell>
          <cell r="Z5600">
            <v>0</v>
          </cell>
          <cell r="AA5600">
            <v>0</v>
          </cell>
          <cell r="AB5600">
            <v>-116.9</v>
          </cell>
          <cell r="AC5600">
            <v>0</v>
          </cell>
          <cell r="AD5600">
            <v>0</v>
          </cell>
        </row>
        <row r="5601">
          <cell r="B5601" t="str">
            <v>KITSAP CO -REGULATEDRESIDENTIALRECYR</v>
          </cell>
          <cell r="J5601" t="str">
            <v>RECYR</v>
          </cell>
          <cell r="K5601" t="str">
            <v>RESIDENTIAL RECYCLE</v>
          </cell>
          <cell r="S5601">
            <v>0</v>
          </cell>
          <cell r="T5601">
            <v>0</v>
          </cell>
          <cell r="U5601">
            <v>0</v>
          </cell>
          <cell r="V5601">
            <v>0</v>
          </cell>
          <cell r="W5601">
            <v>0</v>
          </cell>
          <cell r="X5601">
            <v>0</v>
          </cell>
          <cell r="Y5601">
            <v>0</v>
          </cell>
          <cell r="Z5601">
            <v>0</v>
          </cell>
          <cell r="AA5601">
            <v>0</v>
          </cell>
          <cell r="AB5601">
            <v>554.17999999999995</v>
          </cell>
          <cell r="AC5601">
            <v>0</v>
          </cell>
          <cell r="AD5601">
            <v>0</v>
          </cell>
        </row>
        <row r="5602">
          <cell r="B5602" t="str">
            <v>KITSAP CO -REGULATEDRESIDENTIALWLKNRE1</v>
          </cell>
          <cell r="J5602" t="str">
            <v>WLKNRE1</v>
          </cell>
          <cell r="K5602" t="str">
            <v>WALK IN 5'-25'-EOW</v>
          </cell>
          <cell r="S5602">
            <v>0</v>
          </cell>
          <cell r="T5602">
            <v>0</v>
          </cell>
          <cell r="U5602">
            <v>0</v>
          </cell>
          <cell r="V5602">
            <v>0</v>
          </cell>
          <cell r="W5602">
            <v>0</v>
          </cell>
          <cell r="X5602">
            <v>0</v>
          </cell>
          <cell r="Y5602">
            <v>0</v>
          </cell>
          <cell r="Z5602">
            <v>0</v>
          </cell>
          <cell r="AA5602">
            <v>0</v>
          </cell>
          <cell r="AB5602">
            <v>0.64</v>
          </cell>
          <cell r="AC5602">
            <v>0</v>
          </cell>
          <cell r="AD5602">
            <v>0</v>
          </cell>
        </row>
        <row r="5603">
          <cell r="B5603" t="str">
            <v>KITSAP CO -REGULATEDRESIDENTIALWLKNRW1</v>
          </cell>
          <cell r="J5603" t="str">
            <v>WLKNRW1</v>
          </cell>
          <cell r="K5603" t="str">
            <v>WALK IN 5'-25'</v>
          </cell>
          <cell r="S5603">
            <v>0</v>
          </cell>
          <cell r="T5603">
            <v>0</v>
          </cell>
          <cell r="U5603">
            <v>0</v>
          </cell>
          <cell r="V5603">
            <v>0</v>
          </cell>
          <cell r="W5603">
            <v>0</v>
          </cell>
          <cell r="X5603">
            <v>0</v>
          </cell>
          <cell r="Y5603">
            <v>0</v>
          </cell>
          <cell r="Z5603">
            <v>0</v>
          </cell>
          <cell r="AA5603">
            <v>0</v>
          </cell>
          <cell r="AB5603">
            <v>5.67</v>
          </cell>
          <cell r="AC5603">
            <v>0</v>
          </cell>
          <cell r="AD5603">
            <v>0</v>
          </cell>
        </row>
        <row r="5604">
          <cell r="B5604" t="str">
            <v>KITSAP CO -REGULATEDRESIDENTIALWLKNRW2</v>
          </cell>
          <cell r="J5604" t="str">
            <v>WLKNRW2</v>
          </cell>
          <cell r="K5604" t="str">
            <v>WALK IN OVER 25'</v>
          </cell>
          <cell r="S5604">
            <v>0</v>
          </cell>
          <cell r="T5604">
            <v>0</v>
          </cell>
          <cell r="U5604">
            <v>0</v>
          </cell>
          <cell r="V5604">
            <v>0</v>
          </cell>
          <cell r="W5604">
            <v>0</v>
          </cell>
          <cell r="X5604">
            <v>0</v>
          </cell>
          <cell r="Y5604">
            <v>0</v>
          </cell>
          <cell r="Z5604">
            <v>0</v>
          </cell>
          <cell r="AA5604">
            <v>0</v>
          </cell>
          <cell r="AB5604">
            <v>2.08</v>
          </cell>
          <cell r="AC5604">
            <v>0</v>
          </cell>
          <cell r="AD5604">
            <v>0</v>
          </cell>
        </row>
        <row r="5605">
          <cell r="B5605" t="str">
            <v>KITSAP CO -REGULATEDRESIDENTIAL35RE1</v>
          </cell>
          <cell r="J5605" t="str">
            <v>35RE1</v>
          </cell>
          <cell r="K5605" t="str">
            <v>1-35 GAL CART EOW SVC</v>
          </cell>
          <cell r="S5605">
            <v>0</v>
          </cell>
          <cell r="T5605">
            <v>0</v>
          </cell>
          <cell r="U5605">
            <v>0</v>
          </cell>
          <cell r="V5605">
            <v>0</v>
          </cell>
          <cell r="W5605">
            <v>0</v>
          </cell>
          <cell r="X5605">
            <v>0</v>
          </cell>
          <cell r="Y5605">
            <v>0</v>
          </cell>
          <cell r="Z5605">
            <v>0</v>
          </cell>
          <cell r="AA5605">
            <v>0</v>
          </cell>
          <cell r="AB5605">
            <v>-51.57</v>
          </cell>
          <cell r="AC5605">
            <v>0</v>
          </cell>
          <cell r="AD5605">
            <v>0</v>
          </cell>
        </row>
        <row r="5606">
          <cell r="B5606" t="str">
            <v>KITSAP CO -REGULATEDRESIDENTIAL35RM1</v>
          </cell>
          <cell r="J5606" t="str">
            <v>35RM1</v>
          </cell>
          <cell r="K5606" t="str">
            <v>1-35 GAL CART MONTHLY SVC</v>
          </cell>
          <cell r="S5606">
            <v>0</v>
          </cell>
          <cell r="T5606">
            <v>0</v>
          </cell>
          <cell r="U5606">
            <v>0</v>
          </cell>
          <cell r="V5606">
            <v>0</v>
          </cell>
          <cell r="W5606">
            <v>0</v>
          </cell>
          <cell r="X5606">
            <v>0</v>
          </cell>
          <cell r="Y5606">
            <v>0</v>
          </cell>
          <cell r="Z5606">
            <v>0</v>
          </cell>
          <cell r="AA5606">
            <v>0</v>
          </cell>
          <cell r="AB5606">
            <v>-6.1</v>
          </cell>
          <cell r="AC5606">
            <v>0</v>
          </cell>
          <cell r="AD5606">
            <v>0</v>
          </cell>
        </row>
        <row r="5607">
          <cell r="B5607" t="str">
            <v>KITSAP CO -REGULATEDRESIDENTIAL35RW1</v>
          </cell>
          <cell r="J5607" t="str">
            <v>35RW1</v>
          </cell>
          <cell r="K5607" t="str">
            <v>1-35 GAL CART WEEKLY SVC</v>
          </cell>
          <cell r="S5607">
            <v>0</v>
          </cell>
          <cell r="T5607">
            <v>0</v>
          </cell>
          <cell r="U5607">
            <v>0</v>
          </cell>
          <cell r="V5607">
            <v>0</v>
          </cell>
          <cell r="W5607">
            <v>0</v>
          </cell>
          <cell r="X5607">
            <v>0</v>
          </cell>
          <cell r="Y5607">
            <v>0</v>
          </cell>
          <cell r="Z5607">
            <v>0</v>
          </cell>
          <cell r="AA5607">
            <v>0</v>
          </cell>
          <cell r="AB5607">
            <v>-318.41000000000003</v>
          </cell>
          <cell r="AC5607">
            <v>0</v>
          </cell>
          <cell r="AD5607">
            <v>0</v>
          </cell>
        </row>
        <row r="5608">
          <cell r="B5608" t="str">
            <v>KITSAP CO -REGULATEDRESIDENTIAL48RE1</v>
          </cell>
          <cell r="J5608" t="str">
            <v>48RE1</v>
          </cell>
          <cell r="K5608" t="str">
            <v>1-48 GAL EOW</v>
          </cell>
          <cell r="S5608">
            <v>0</v>
          </cell>
          <cell r="T5608">
            <v>0</v>
          </cell>
          <cell r="U5608">
            <v>0</v>
          </cell>
          <cell r="V5608">
            <v>0</v>
          </cell>
          <cell r="W5608">
            <v>0</v>
          </cell>
          <cell r="X5608">
            <v>0</v>
          </cell>
          <cell r="Y5608">
            <v>0</v>
          </cell>
          <cell r="Z5608">
            <v>0</v>
          </cell>
          <cell r="AA5608">
            <v>0</v>
          </cell>
          <cell r="AB5608">
            <v>-11.99</v>
          </cell>
          <cell r="AC5608">
            <v>0</v>
          </cell>
          <cell r="AD5608">
            <v>0</v>
          </cell>
        </row>
        <row r="5609">
          <cell r="B5609" t="str">
            <v>KITSAP CO -REGULATEDRESIDENTIAL48RW1</v>
          </cell>
          <cell r="J5609" t="str">
            <v>48RW1</v>
          </cell>
          <cell r="K5609" t="str">
            <v>1-48 GAL WEEKLY</v>
          </cell>
          <cell r="S5609">
            <v>0</v>
          </cell>
          <cell r="T5609">
            <v>0</v>
          </cell>
          <cell r="U5609">
            <v>0</v>
          </cell>
          <cell r="V5609">
            <v>0</v>
          </cell>
          <cell r="W5609">
            <v>0</v>
          </cell>
          <cell r="X5609">
            <v>0</v>
          </cell>
          <cell r="Y5609">
            <v>0</v>
          </cell>
          <cell r="Z5609">
            <v>0</v>
          </cell>
          <cell r="AA5609">
            <v>0</v>
          </cell>
          <cell r="AB5609">
            <v>-112.08</v>
          </cell>
          <cell r="AC5609">
            <v>0</v>
          </cell>
          <cell r="AD5609">
            <v>0</v>
          </cell>
        </row>
        <row r="5610">
          <cell r="B5610" t="str">
            <v>KITSAP CO -REGULATEDRESIDENTIAL64ROCC1</v>
          </cell>
          <cell r="J5610" t="str">
            <v>64ROCC1</v>
          </cell>
          <cell r="K5610" t="str">
            <v>1-64 GAL ON CALL PICKUP</v>
          </cell>
          <cell r="S5610">
            <v>0</v>
          </cell>
          <cell r="T5610">
            <v>0</v>
          </cell>
          <cell r="U5610">
            <v>0</v>
          </cell>
          <cell r="V5610">
            <v>0</v>
          </cell>
          <cell r="W5610">
            <v>0</v>
          </cell>
          <cell r="X5610">
            <v>0</v>
          </cell>
          <cell r="Y5610">
            <v>0</v>
          </cell>
          <cell r="Z5610">
            <v>0</v>
          </cell>
          <cell r="AA5610">
            <v>0</v>
          </cell>
          <cell r="AB5610">
            <v>26.94</v>
          </cell>
          <cell r="AC5610">
            <v>0</v>
          </cell>
          <cell r="AD5610">
            <v>0</v>
          </cell>
        </row>
        <row r="5611">
          <cell r="B5611" t="str">
            <v>KITSAP CO -REGULATEDRESIDENTIAL64RW1</v>
          </cell>
          <cell r="J5611" t="str">
            <v>64RW1</v>
          </cell>
          <cell r="K5611" t="str">
            <v>1-64 GAL CART WEEKLY SVC</v>
          </cell>
          <cell r="S5611">
            <v>0</v>
          </cell>
          <cell r="T5611">
            <v>0</v>
          </cell>
          <cell r="U5611">
            <v>0</v>
          </cell>
          <cell r="V5611">
            <v>0</v>
          </cell>
          <cell r="W5611">
            <v>0</v>
          </cell>
          <cell r="X5611">
            <v>0</v>
          </cell>
          <cell r="Y5611">
            <v>0</v>
          </cell>
          <cell r="Z5611">
            <v>0</v>
          </cell>
          <cell r="AA5611">
            <v>0</v>
          </cell>
          <cell r="AB5611">
            <v>-184.14</v>
          </cell>
          <cell r="AC5611">
            <v>0</v>
          </cell>
          <cell r="AD5611">
            <v>0</v>
          </cell>
        </row>
        <row r="5612">
          <cell r="B5612" t="str">
            <v>KITSAP CO -REGULATEDRESIDENTIAL96RE1</v>
          </cell>
          <cell r="J5612" t="str">
            <v>96RE1</v>
          </cell>
          <cell r="K5612" t="str">
            <v>1-96 GAL EOW</v>
          </cell>
          <cell r="S5612">
            <v>0</v>
          </cell>
          <cell r="T5612">
            <v>0</v>
          </cell>
          <cell r="U5612">
            <v>0</v>
          </cell>
          <cell r="V5612">
            <v>0</v>
          </cell>
          <cell r="W5612">
            <v>0</v>
          </cell>
          <cell r="X5612">
            <v>0</v>
          </cell>
          <cell r="Y5612">
            <v>0</v>
          </cell>
          <cell r="Z5612">
            <v>0</v>
          </cell>
          <cell r="AA5612">
            <v>0</v>
          </cell>
          <cell r="AB5612">
            <v>-25.64</v>
          </cell>
          <cell r="AC5612">
            <v>0</v>
          </cell>
          <cell r="AD5612">
            <v>0</v>
          </cell>
        </row>
        <row r="5613">
          <cell r="B5613" t="str">
            <v>KITSAP CO -REGULATEDRESIDENTIAL96ROCC1</v>
          </cell>
          <cell r="J5613" t="str">
            <v>96ROCC1</v>
          </cell>
          <cell r="K5613" t="str">
            <v>1-96 GAL ON CALL PICKUP</v>
          </cell>
          <cell r="S5613">
            <v>0</v>
          </cell>
          <cell r="T5613">
            <v>0</v>
          </cell>
          <cell r="U5613">
            <v>0</v>
          </cell>
          <cell r="V5613">
            <v>0</v>
          </cell>
          <cell r="W5613">
            <v>0</v>
          </cell>
          <cell r="X5613">
            <v>0</v>
          </cell>
          <cell r="Y5613">
            <v>0</v>
          </cell>
          <cell r="Z5613">
            <v>0</v>
          </cell>
          <cell r="AA5613">
            <v>0</v>
          </cell>
          <cell r="AB5613">
            <v>10.98</v>
          </cell>
          <cell r="AC5613">
            <v>0</v>
          </cell>
          <cell r="AD5613">
            <v>0</v>
          </cell>
        </row>
        <row r="5614">
          <cell r="B5614" t="str">
            <v>KITSAP CO -REGULATEDRESIDENTIAL96RW1</v>
          </cell>
          <cell r="J5614" t="str">
            <v>96RW1</v>
          </cell>
          <cell r="K5614" t="str">
            <v>1-96 GAL CART WEEKLY SVC</v>
          </cell>
          <cell r="S5614">
            <v>0</v>
          </cell>
          <cell r="T5614">
            <v>0</v>
          </cell>
          <cell r="U5614">
            <v>0</v>
          </cell>
          <cell r="V5614">
            <v>0</v>
          </cell>
          <cell r="W5614">
            <v>0</v>
          </cell>
          <cell r="X5614">
            <v>0</v>
          </cell>
          <cell r="Y5614">
            <v>0</v>
          </cell>
          <cell r="Z5614">
            <v>0</v>
          </cell>
          <cell r="AA5614">
            <v>0</v>
          </cell>
          <cell r="AB5614">
            <v>-77.44</v>
          </cell>
          <cell r="AC5614">
            <v>0</v>
          </cell>
          <cell r="AD5614">
            <v>0</v>
          </cell>
        </row>
        <row r="5615">
          <cell r="B5615" t="str">
            <v>KITSAP CO -REGULATEDRESIDENTIALEXPUR</v>
          </cell>
          <cell r="J5615" t="str">
            <v>EXPUR</v>
          </cell>
          <cell r="K5615" t="str">
            <v>EXTRA PICKUP</v>
          </cell>
          <cell r="S5615">
            <v>0</v>
          </cell>
          <cell r="T5615">
            <v>0</v>
          </cell>
          <cell r="U5615">
            <v>0</v>
          </cell>
          <cell r="V5615">
            <v>0</v>
          </cell>
          <cell r="W5615">
            <v>0</v>
          </cell>
          <cell r="X5615">
            <v>0</v>
          </cell>
          <cell r="Y5615">
            <v>0</v>
          </cell>
          <cell r="Z5615">
            <v>0</v>
          </cell>
          <cell r="AA5615">
            <v>0</v>
          </cell>
          <cell r="AB5615">
            <v>58.66</v>
          </cell>
          <cell r="AC5615">
            <v>0</v>
          </cell>
          <cell r="AD5615">
            <v>0</v>
          </cell>
        </row>
        <row r="5616">
          <cell r="B5616" t="str">
            <v>KITSAP CO -REGULATEDRESIDENTIALEXTRAR</v>
          </cell>
          <cell r="J5616" t="str">
            <v>EXTRAR</v>
          </cell>
          <cell r="K5616" t="str">
            <v>EXTRA CAN/BAGS</v>
          </cell>
          <cell r="S5616">
            <v>0</v>
          </cell>
          <cell r="T5616">
            <v>0</v>
          </cell>
          <cell r="U5616">
            <v>0</v>
          </cell>
          <cell r="V5616">
            <v>0</v>
          </cell>
          <cell r="W5616">
            <v>0</v>
          </cell>
          <cell r="X5616">
            <v>0</v>
          </cell>
          <cell r="Y5616">
            <v>0</v>
          </cell>
          <cell r="Z5616">
            <v>0</v>
          </cell>
          <cell r="AA5616">
            <v>0</v>
          </cell>
          <cell r="AB5616">
            <v>632.69000000000005</v>
          </cell>
          <cell r="AC5616">
            <v>0</v>
          </cell>
          <cell r="AD5616">
            <v>0</v>
          </cell>
        </row>
        <row r="5617">
          <cell r="B5617" t="str">
            <v>KITSAP CO -REGULATEDRESIDENTIALOFOWR</v>
          </cell>
          <cell r="J5617" t="str">
            <v>OFOWR</v>
          </cell>
          <cell r="K5617" t="str">
            <v>OVERFILL/OVERWEIGHT CHG</v>
          </cell>
          <cell r="S5617">
            <v>0</v>
          </cell>
          <cell r="T5617">
            <v>0</v>
          </cell>
          <cell r="U5617">
            <v>0</v>
          </cell>
          <cell r="V5617">
            <v>0</v>
          </cell>
          <cell r="W5617">
            <v>0</v>
          </cell>
          <cell r="X5617">
            <v>0</v>
          </cell>
          <cell r="Y5617">
            <v>0</v>
          </cell>
          <cell r="Z5617">
            <v>0</v>
          </cell>
          <cell r="AA5617">
            <v>0</v>
          </cell>
          <cell r="AB5617">
            <v>243.02</v>
          </cell>
          <cell r="AC5617">
            <v>0</v>
          </cell>
          <cell r="AD5617">
            <v>0</v>
          </cell>
        </row>
        <row r="5618">
          <cell r="B5618" t="str">
            <v>KITSAP CO -REGULATEDRESIDENTIALRECYCLECR</v>
          </cell>
          <cell r="J5618" t="str">
            <v>RECYCLECR</v>
          </cell>
          <cell r="K5618" t="str">
            <v>VALUE OF RECYCLABLES</v>
          </cell>
          <cell r="S5618">
            <v>0</v>
          </cell>
          <cell r="T5618">
            <v>0</v>
          </cell>
          <cell r="U5618">
            <v>0</v>
          </cell>
          <cell r="V5618">
            <v>0</v>
          </cell>
          <cell r="W5618">
            <v>0</v>
          </cell>
          <cell r="X5618">
            <v>0</v>
          </cell>
          <cell r="Y5618">
            <v>0</v>
          </cell>
          <cell r="Z5618">
            <v>0</v>
          </cell>
          <cell r="AA5618">
            <v>0</v>
          </cell>
          <cell r="AB5618">
            <v>54.23</v>
          </cell>
          <cell r="AC5618">
            <v>0</v>
          </cell>
          <cell r="AD5618">
            <v>0</v>
          </cell>
        </row>
        <row r="5619">
          <cell r="B5619" t="str">
            <v>KITSAP CO -REGULATEDRESIDENTIALRECYR</v>
          </cell>
          <cell r="J5619" t="str">
            <v>RECYR</v>
          </cell>
          <cell r="K5619" t="str">
            <v>RESIDENTIAL RECYCLE</v>
          </cell>
          <cell r="S5619">
            <v>0</v>
          </cell>
          <cell r="T5619">
            <v>0</v>
          </cell>
          <cell r="U5619">
            <v>0</v>
          </cell>
          <cell r="V5619">
            <v>0</v>
          </cell>
          <cell r="W5619">
            <v>0</v>
          </cell>
          <cell r="X5619">
            <v>0</v>
          </cell>
          <cell r="Y5619">
            <v>0</v>
          </cell>
          <cell r="Z5619">
            <v>0</v>
          </cell>
          <cell r="AA5619">
            <v>0</v>
          </cell>
          <cell r="AB5619">
            <v>-262.27999999999997</v>
          </cell>
          <cell r="AC5619">
            <v>0</v>
          </cell>
          <cell r="AD5619">
            <v>0</v>
          </cell>
        </row>
        <row r="5620">
          <cell r="B5620" t="str">
            <v>KITSAP CO -REGULATEDRESIDENTIALREDELIVER</v>
          </cell>
          <cell r="J5620" t="str">
            <v>REDELIVER</v>
          </cell>
          <cell r="K5620" t="str">
            <v>DELIVERY CHARGE</v>
          </cell>
          <cell r="S5620">
            <v>0</v>
          </cell>
          <cell r="T5620">
            <v>0</v>
          </cell>
          <cell r="U5620">
            <v>0</v>
          </cell>
          <cell r="V5620">
            <v>0</v>
          </cell>
          <cell r="W5620">
            <v>0</v>
          </cell>
          <cell r="X5620">
            <v>0</v>
          </cell>
          <cell r="Y5620">
            <v>0</v>
          </cell>
          <cell r="Z5620">
            <v>0</v>
          </cell>
          <cell r="AA5620">
            <v>0</v>
          </cell>
          <cell r="AB5620">
            <v>52.32</v>
          </cell>
          <cell r="AC5620">
            <v>0</v>
          </cell>
          <cell r="AD5620">
            <v>0</v>
          </cell>
        </row>
        <row r="5621">
          <cell r="B5621" t="str">
            <v>KITSAP CO -REGULATEDRESIDENTIALRESTART</v>
          </cell>
          <cell r="J5621" t="str">
            <v>RESTART</v>
          </cell>
          <cell r="K5621" t="str">
            <v>SERVICE RESTART FEE</v>
          </cell>
          <cell r="S5621">
            <v>0</v>
          </cell>
          <cell r="T5621">
            <v>0</v>
          </cell>
          <cell r="U5621">
            <v>0</v>
          </cell>
          <cell r="V5621">
            <v>0</v>
          </cell>
          <cell r="W5621">
            <v>0</v>
          </cell>
          <cell r="X5621">
            <v>0</v>
          </cell>
          <cell r="Y5621">
            <v>0</v>
          </cell>
          <cell r="Z5621">
            <v>0</v>
          </cell>
          <cell r="AA5621">
            <v>0</v>
          </cell>
          <cell r="AB5621">
            <v>258.02999999999997</v>
          </cell>
          <cell r="AC5621">
            <v>0</v>
          </cell>
          <cell r="AD5621">
            <v>0</v>
          </cell>
        </row>
        <row r="5622">
          <cell r="B5622" t="str">
            <v>KITSAP CO -REGULATEDRESIDENTIALWLKNRW1</v>
          </cell>
          <cell r="J5622" t="str">
            <v>WLKNRW1</v>
          </cell>
          <cell r="K5622" t="str">
            <v>WALK IN 5'-25'</v>
          </cell>
          <cell r="S5622">
            <v>0</v>
          </cell>
          <cell r="T5622">
            <v>0</v>
          </cell>
          <cell r="U5622">
            <v>0</v>
          </cell>
          <cell r="V5622">
            <v>0</v>
          </cell>
          <cell r="W5622">
            <v>0</v>
          </cell>
          <cell r="X5622">
            <v>0</v>
          </cell>
          <cell r="Y5622">
            <v>0</v>
          </cell>
          <cell r="Z5622">
            <v>0</v>
          </cell>
          <cell r="AA5622">
            <v>0</v>
          </cell>
          <cell r="AB5622">
            <v>-1.92</v>
          </cell>
          <cell r="AC5622">
            <v>0</v>
          </cell>
          <cell r="AD5622">
            <v>0</v>
          </cell>
        </row>
        <row r="5623">
          <cell r="B5623" t="str">
            <v>KITSAP CO -REGULATEDRESIDENTIALWLKNRW2</v>
          </cell>
          <cell r="J5623" t="str">
            <v>WLKNRW2</v>
          </cell>
          <cell r="K5623" t="str">
            <v>WALK IN OVER 25'</v>
          </cell>
          <cell r="S5623">
            <v>0</v>
          </cell>
          <cell r="T5623">
            <v>0</v>
          </cell>
          <cell r="U5623">
            <v>0</v>
          </cell>
          <cell r="V5623">
            <v>0</v>
          </cell>
          <cell r="W5623">
            <v>0</v>
          </cell>
          <cell r="X5623">
            <v>0</v>
          </cell>
          <cell r="Y5623">
            <v>0</v>
          </cell>
          <cell r="Z5623">
            <v>0</v>
          </cell>
          <cell r="AA5623">
            <v>0</v>
          </cell>
          <cell r="AB5623">
            <v>-1.02</v>
          </cell>
          <cell r="AC5623">
            <v>0</v>
          </cell>
          <cell r="AD5623">
            <v>0</v>
          </cell>
        </row>
        <row r="5624">
          <cell r="B5624" t="str">
            <v>KITSAP CO -REGULATEDRESIDENTIALDRVNRE1RECYMA</v>
          </cell>
          <cell r="J5624" t="str">
            <v>DRVNRE1RECYMA</v>
          </cell>
          <cell r="K5624" t="str">
            <v>DRIVE IN UP TO 250 EOW-RE</v>
          </cell>
          <cell r="S5624">
            <v>0</v>
          </cell>
          <cell r="T5624">
            <v>0</v>
          </cell>
          <cell r="U5624">
            <v>0</v>
          </cell>
          <cell r="V5624">
            <v>0</v>
          </cell>
          <cell r="W5624">
            <v>0</v>
          </cell>
          <cell r="X5624">
            <v>0</v>
          </cell>
          <cell r="Y5624">
            <v>0</v>
          </cell>
          <cell r="Z5624">
            <v>0</v>
          </cell>
          <cell r="AA5624">
            <v>0</v>
          </cell>
          <cell r="AB5624">
            <v>36.82</v>
          </cell>
          <cell r="AC5624">
            <v>0</v>
          </cell>
          <cell r="AD5624">
            <v>0</v>
          </cell>
        </row>
        <row r="5625">
          <cell r="B5625" t="str">
            <v>KITSAP CO -REGULATEDRESIDENTIAL35ROCC1</v>
          </cell>
          <cell r="J5625" t="str">
            <v>35ROCC1</v>
          </cell>
          <cell r="K5625" t="str">
            <v>1-35 GAL ON CALL PICKUP</v>
          </cell>
          <cell r="S5625">
            <v>0</v>
          </cell>
          <cell r="T5625">
            <v>0</v>
          </cell>
          <cell r="U5625">
            <v>0</v>
          </cell>
          <cell r="V5625">
            <v>0</v>
          </cell>
          <cell r="W5625">
            <v>0</v>
          </cell>
          <cell r="X5625">
            <v>0</v>
          </cell>
          <cell r="Y5625">
            <v>0</v>
          </cell>
          <cell r="Z5625">
            <v>0</v>
          </cell>
          <cell r="AA5625">
            <v>0</v>
          </cell>
          <cell r="AB5625">
            <v>317.2</v>
          </cell>
          <cell r="AC5625">
            <v>0</v>
          </cell>
          <cell r="AD5625">
            <v>0</v>
          </cell>
        </row>
        <row r="5626">
          <cell r="B5626" t="str">
            <v>KITSAP CO -REGULATEDRESIDENTIAL48ROCC1</v>
          </cell>
          <cell r="J5626" t="str">
            <v>48ROCC1</v>
          </cell>
          <cell r="K5626" t="str">
            <v>1-48 GAL ON CALL PICKUP</v>
          </cell>
          <cell r="S5626">
            <v>0</v>
          </cell>
          <cell r="T5626">
            <v>0</v>
          </cell>
          <cell r="U5626">
            <v>0</v>
          </cell>
          <cell r="V5626">
            <v>0</v>
          </cell>
          <cell r="W5626">
            <v>0</v>
          </cell>
          <cell r="X5626">
            <v>0</v>
          </cell>
          <cell r="Y5626">
            <v>0</v>
          </cell>
          <cell r="Z5626">
            <v>0</v>
          </cell>
          <cell r="AA5626">
            <v>0</v>
          </cell>
          <cell r="AB5626">
            <v>30.56</v>
          </cell>
          <cell r="AC5626">
            <v>0</v>
          </cell>
          <cell r="AD5626">
            <v>0</v>
          </cell>
        </row>
        <row r="5627">
          <cell r="B5627" t="str">
            <v>KITSAP CO -REGULATEDRESIDENTIAL64ROCC1</v>
          </cell>
          <cell r="J5627" t="str">
            <v>64ROCC1</v>
          </cell>
          <cell r="K5627" t="str">
            <v>1-64 GAL ON CALL PICKUP</v>
          </cell>
          <cell r="S5627">
            <v>0</v>
          </cell>
          <cell r="T5627">
            <v>0</v>
          </cell>
          <cell r="U5627">
            <v>0</v>
          </cell>
          <cell r="V5627">
            <v>0</v>
          </cell>
          <cell r="W5627">
            <v>0</v>
          </cell>
          <cell r="X5627">
            <v>0</v>
          </cell>
          <cell r="Y5627">
            <v>0</v>
          </cell>
          <cell r="Z5627">
            <v>0</v>
          </cell>
          <cell r="AA5627">
            <v>0</v>
          </cell>
          <cell r="AB5627">
            <v>17.96</v>
          </cell>
          <cell r="AC5627">
            <v>0</v>
          </cell>
          <cell r="AD5627">
            <v>0</v>
          </cell>
        </row>
        <row r="5628">
          <cell r="B5628" t="str">
            <v>KITSAP CO -REGULATEDRESIDENTIAL96ROCC1</v>
          </cell>
          <cell r="J5628" t="str">
            <v>96ROCC1</v>
          </cell>
          <cell r="K5628" t="str">
            <v>1-96 GAL ON CALL PICKUP</v>
          </cell>
          <cell r="S5628">
            <v>0</v>
          </cell>
          <cell r="T5628">
            <v>0</v>
          </cell>
          <cell r="U5628">
            <v>0</v>
          </cell>
          <cell r="V5628">
            <v>0</v>
          </cell>
          <cell r="W5628">
            <v>0</v>
          </cell>
          <cell r="X5628">
            <v>0</v>
          </cell>
          <cell r="Y5628">
            <v>0</v>
          </cell>
          <cell r="Z5628">
            <v>0</v>
          </cell>
          <cell r="AA5628">
            <v>0</v>
          </cell>
          <cell r="AB5628">
            <v>120.78</v>
          </cell>
          <cell r="AC5628">
            <v>0</v>
          </cell>
          <cell r="AD5628">
            <v>0</v>
          </cell>
        </row>
        <row r="5629">
          <cell r="B5629" t="str">
            <v>KITSAP CO -REGULATEDRESIDENTIALRESTART</v>
          </cell>
          <cell r="J5629" t="str">
            <v>RESTART</v>
          </cell>
          <cell r="K5629" t="str">
            <v>SERVICE RESTART FEE</v>
          </cell>
          <cell r="S5629">
            <v>0</v>
          </cell>
          <cell r="T5629">
            <v>0</v>
          </cell>
          <cell r="U5629">
            <v>0</v>
          </cell>
          <cell r="V5629">
            <v>0</v>
          </cell>
          <cell r="W5629">
            <v>0</v>
          </cell>
          <cell r="X5629">
            <v>0</v>
          </cell>
          <cell r="Y5629">
            <v>0</v>
          </cell>
          <cell r="Z5629">
            <v>0</v>
          </cell>
          <cell r="AA5629">
            <v>0</v>
          </cell>
          <cell r="AB5629">
            <v>5.31</v>
          </cell>
          <cell r="AC5629">
            <v>0</v>
          </cell>
          <cell r="AD5629">
            <v>0</v>
          </cell>
        </row>
        <row r="5630">
          <cell r="B5630" t="str">
            <v>KITSAP CO -REGULATEDROLLOFFWASHOUT</v>
          </cell>
          <cell r="J5630" t="str">
            <v>WASHOUT</v>
          </cell>
          <cell r="K5630" t="str">
            <v>WASHING FEE</v>
          </cell>
          <cell r="S5630">
            <v>0</v>
          </cell>
          <cell r="T5630">
            <v>0</v>
          </cell>
          <cell r="U5630">
            <v>0</v>
          </cell>
          <cell r="V5630">
            <v>0</v>
          </cell>
          <cell r="W5630">
            <v>0</v>
          </cell>
          <cell r="X5630">
            <v>0</v>
          </cell>
          <cell r="Y5630">
            <v>0</v>
          </cell>
          <cell r="Z5630">
            <v>0</v>
          </cell>
          <cell r="AA5630">
            <v>0</v>
          </cell>
          <cell r="AB5630">
            <v>10.62</v>
          </cell>
          <cell r="AC5630">
            <v>0</v>
          </cell>
          <cell r="AD5630">
            <v>0</v>
          </cell>
        </row>
        <row r="5631">
          <cell r="B5631" t="str">
            <v>KITSAP CO -REGULATEDROLLOFFROLID</v>
          </cell>
          <cell r="J5631" t="str">
            <v>ROLID</v>
          </cell>
          <cell r="K5631" t="str">
            <v>ROLL OFF-LID</v>
          </cell>
          <cell r="S5631">
            <v>0</v>
          </cell>
          <cell r="T5631">
            <v>0</v>
          </cell>
          <cell r="U5631">
            <v>0</v>
          </cell>
          <cell r="V5631">
            <v>0</v>
          </cell>
          <cell r="W5631">
            <v>0</v>
          </cell>
          <cell r="X5631">
            <v>0</v>
          </cell>
          <cell r="Y5631">
            <v>0</v>
          </cell>
          <cell r="Z5631">
            <v>0</v>
          </cell>
          <cell r="AA5631">
            <v>0</v>
          </cell>
          <cell r="AB5631">
            <v>43.68</v>
          </cell>
          <cell r="AC5631">
            <v>0</v>
          </cell>
          <cell r="AD5631">
            <v>0</v>
          </cell>
        </row>
        <row r="5632">
          <cell r="B5632" t="str">
            <v>KITSAP CO -REGULATEDROLLOFFRORENT10D</v>
          </cell>
          <cell r="J5632" t="str">
            <v>RORENT10D</v>
          </cell>
          <cell r="K5632" t="str">
            <v>10YD ROLL OFF DAILY RENT</v>
          </cell>
          <cell r="S5632">
            <v>0</v>
          </cell>
          <cell r="T5632">
            <v>0</v>
          </cell>
          <cell r="U5632">
            <v>0</v>
          </cell>
          <cell r="V5632">
            <v>0</v>
          </cell>
          <cell r="W5632">
            <v>0</v>
          </cell>
          <cell r="X5632">
            <v>0</v>
          </cell>
          <cell r="Y5632">
            <v>0</v>
          </cell>
          <cell r="Z5632">
            <v>0</v>
          </cell>
          <cell r="AA5632">
            <v>0</v>
          </cell>
          <cell r="AB5632">
            <v>139.5</v>
          </cell>
          <cell r="AC5632">
            <v>0</v>
          </cell>
          <cell r="AD5632">
            <v>0</v>
          </cell>
        </row>
        <row r="5633">
          <cell r="B5633" t="str">
            <v>KITSAP CO -REGULATEDROLLOFFRORENT20D</v>
          </cell>
          <cell r="J5633" t="str">
            <v>RORENT20D</v>
          </cell>
          <cell r="K5633" t="str">
            <v>20YD ROLL OFF-DAILY RENT</v>
          </cell>
          <cell r="S5633">
            <v>0</v>
          </cell>
          <cell r="T5633">
            <v>0</v>
          </cell>
          <cell r="U5633">
            <v>0</v>
          </cell>
          <cell r="V5633">
            <v>0</v>
          </cell>
          <cell r="W5633">
            <v>0</v>
          </cell>
          <cell r="X5633">
            <v>0</v>
          </cell>
          <cell r="Y5633">
            <v>0</v>
          </cell>
          <cell r="Z5633">
            <v>0</v>
          </cell>
          <cell r="AA5633">
            <v>0</v>
          </cell>
          <cell r="AB5633">
            <v>2037.39</v>
          </cell>
          <cell r="AC5633">
            <v>0</v>
          </cell>
          <cell r="AD5633">
            <v>0</v>
          </cell>
        </row>
        <row r="5634">
          <cell r="B5634" t="str">
            <v>KITSAP CO -REGULATEDROLLOFFRORENT20M</v>
          </cell>
          <cell r="J5634" t="str">
            <v>RORENT20M</v>
          </cell>
          <cell r="K5634" t="str">
            <v>20YD ROLL OFF-MNTHLY RENT</v>
          </cell>
          <cell r="S5634">
            <v>0</v>
          </cell>
          <cell r="T5634">
            <v>0</v>
          </cell>
          <cell r="U5634">
            <v>0</v>
          </cell>
          <cell r="V5634">
            <v>0</v>
          </cell>
          <cell r="W5634">
            <v>0</v>
          </cell>
          <cell r="X5634">
            <v>0</v>
          </cell>
          <cell r="Y5634">
            <v>0</v>
          </cell>
          <cell r="Z5634">
            <v>0</v>
          </cell>
          <cell r="AA5634">
            <v>0</v>
          </cell>
          <cell r="AB5634">
            <v>97.48</v>
          </cell>
          <cell r="AC5634">
            <v>0</v>
          </cell>
          <cell r="AD5634">
            <v>0</v>
          </cell>
        </row>
        <row r="5635">
          <cell r="B5635" t="str">
            <v>KITSAP CO -REGULATEDROLLOFFRORENT40D</v>
          </cell>
          <cell r="J5635" t="str">
            <v>RORENT40D</v>
          </cell>
          <cell r="K5635" t="str">
            <v>40YD ROLL OFF-DAILY RENT</v>
          </cell>
          <cell r="S5635">
            <v>0</v>
          </cell>
          <cell r="T5635">
            <v>0</v>
          </cell>
          <cell r="U5635">
            <v>0</v>
          </cell>
          <cell r="V5635">
            <v>0</v>
          </cell>
          <cell r="W5635">
            <v>0</v>
          </cell>
          <cell r="X5635">
            <v>0</v>
          </cell>
          <cell r="Y5635">
            <v>0</v>
          </cell>
          <cell r="Z5635">
            <v>0</v>
          </cell>
          <cell r="AA5635">
            <v>0</v>
          </cell>
          <cell r="AB5635">
            <v>283.8</v>
          </cell>
          <cell r="AC5635">
            <v>0</v>
          </cell>
          <cell r="AD5635">
            <v>0</v>
          </cell>
        </row>
        <row r="5636">
          <cell r="B5636" t="str">
            <v>KITSAP CO -REGULATEDROLLOFFRORENT40M</v>
          </cell>
          <cell r="J5636" t="str">
            <v>RORENT40M</v>
          </cell>
          <cell r="K5636" t="str">
            <v>40YD ROLL OFF-MNTHLY RENT</v>
          </cell>
          <cell r="S5636">
            <v>0</v>
          </cell>
          <cell r="T5636">
            <v>0</v>
          </cell>
          <cell r="U5636">
            <v>0</v>
          </cell>
          <cell r="V5636">
            <v>0</v>
          </cell>
          <cell r="W5636">
            <v>0</v>
          </cell>
          <cell r="X5636">
            <v>0</v>
          </cell>
          <cell r="Y5636">
            <v>0</v>
          </cell>
          <cell r="Z5636">
            <v>0</v>
          </cell>
          <cell r="AA5636">
            <v>0</v>
          </cell>
          <cell r="AB5636">
            <v>165.74</v>
          </cell>
          <cell r="AC5636">
            <v>0</v>
          </cell>
          <cell r="AD5636">
            <v>0</v>
          </cell>
        </row>
        <row r="5637">
          <cell r="B5637" t="str">
            <v>KITSAP CO -REGULATEDROLLOFFCPHAUL15</v>
          </cell>
          <cell r="J5637" t="str">
            <v>CPHAUL15</v>
          </cell>
          <cell r="K5637" t="str">
            <v>15YD COMPACTOR-HAUL</v>
          </cell>
          <cell r="S5637">
            <v>0</v>
          </cell>
          <cell r="T5637">
            <v>0</v>
          </cell>
          <cell r="U5637">
            <v>0</v>
          </cell>
          <cell r="V5637">
            <v>0</v>
          </cell>
          <cell r="W5637">
            <v>0</v>
          </cell>
          <cell r="X5637">
            <v>0</v>
          </cell>
          <cell r="Y5637">
            <v>0</v>
          </cell>
          <cell r="Z5637">
            <v>0</v>
          </cell>
          <cell r="AA5637">
            <v>0</v>
          </cell>
          <cell r="AB5637">
            <v>292.33999999999997</v>
          </cell>
          <cell r="AC5637">
            <v>0</v>
          </cell>
          <cell r="AD5637">
            <v>0</v>
          </cell>
        </row>
        <row r="5638">
          <cell r="B5638" t="str">
            <v>KITSAP CO -REGULATEDROLLOFFCPHAUL20</v>
          </cell>
          <cell r="J5638" t="str">
            <v>CPHAUL20</v>
          </cell>
          <cell r="K5638" t="str">
            <v>20YD COMPACTOR-HAUL</v>
          </cell>
          <cell r="S5638">
            <v>0</v>
          </cell>
          <cell r="T5638">
            <v>0</v>
          </cell>
          <cell r="U5638">
            <v>0</v>
          </cell>
          <cell r="V5638">
            <v>0</v>
          </cell>
          <cell r="W5638">
            <v>0</v>
          </cell>
          <cell r="X5638">
            <v>0</v>
          </cell>
          <cell r="Y5638">
            <v>0</v>
          </cell>
          <cell r="Z5638">
            <v>0</v>
          </cell>
          <cell r="AA5638">
            <v>0</v>
          </cell>
          <cell r="AB5638">
            <v>311.86</v>
          </cell>
          <cell r="AC5638">
            <v>0</v>
          </cell>
          <cell r="AD5638">
            <v>0</v>
          </cell>
        </row>
        <row r="5639">
          <cell r="B5639" t="str">
            <v>KITSAP CO -REGULATEDROLLOFFCPHAUL25</v>
          </cell>
          <cell r="J5639" t="str">
            <v>CPHAUL25</v>
          </cell>
          <cell r="K5639" t="str">
            <v>25YD COMPACTOR-HAUL</v>
          </cell>
          <cell r="S5639">
            <v>0</v>
          </cell>
          <cell r="T5639">
            <v>0</v>
          </cell>
          <cell r="U5639">
            <v>0</v>
          </cell>
          <cell r="V5639">
            <v>0</v>
          </cell>
          <cell r="W5639">
            <v>0</v>
          </cell>
          <cell r="X5639">
            <v>0</v>
          </cell>
          <cell r="Y5639">
            <v>0</v>
          </cell>
          <cell r="Z5639">
            <v>0</v>
          </cell>
          <cell r="AA5639">
            <v>0</v>
          </cell>
          <cell r="AB5639">
            <v>341.38</v>
          </cell>
          <cell r="AC5639">
            <v>0</v>
          </cell>
          <cell r="AD5639">
            <v>0</v>
          </cell>
        </row>
        <row r="5640">
          <cell r="B5640" t="str">
            <v>KITSAP CO -REGULATEDROLLOFFCPHAUL30</v>
          </cell>
          <cell r="J5640" t="str">
            <v>CPHAUL30</v>
          </cell>
          <cell r="K5640" t="str">
            <v>30YD COMPACTOR-HAUL</v>
          </cell>
          <cell r="S5640">
            <v>0</v>
          </cell>
          <cell r="T5640">
            <v>0</v>
          </cell>
          <cell r="U5640">
            <v>0</v>
          </cell>
          <cell r="V5640">
            <v>0</v>
          </cell>
          <cell r="W5640">
            <v>0</v>
          </cell>
          <cell r="X5640">
            <v>0</v>
          </cell>
          <cell r="Y5640">
            <v>0</v>
          </cell>
          <cell r="Z5640">
            <v>0</v>
          </cell>
          <cell r="AA5640">
            <v>0</v>
          </cell>
          <cell r="AB5640">
            <v>389.2</v>
          </cell>
          <cell r="AC5640">
            <v>0</v>
          </cell>
          <cell r="AD5640">
            <v>0</v>
          </cell>
        </row>
        <row r="5641">
          <cell r="B5641" t="str">
            <v>KITSAP CO -REGULATEDROLLOFFCPHAUL35</v>
          </cell>
          <cell r="J5641" t="str">
            <v>CPHAUL35</v>
          </cell>
          <cell r="K5641" t="str">
            <v>35YD COMPACTOR-HAUL</v>
          </cell>
          <cell r="S5641">
            <v>0</v>
          </cell>
          <cell r="T5641">
            <v>0</v>
          </cell>
          <cell r="U5641">
            <v>0</v>
          </cell>
          <cell r="V5641">
            <v>0</v>
          </cell>
          <cell r="W5641">
            <v>0</v>
          </cell>
          <cell r="X5641">
            <v>0</v>
          </cell>
          <cell r="Y5641">
            <v>0</v>
          </cell>
          <cell r="Z5641">
            <v>0</v>
          </cell>
          <cell r="AA5641">
            <v>0</v>
          </cell>
          <cell r="AB5641">
            <v>448.18</v>
          </cell>
          <cell r="AC5641">
            <v>0</v>
          </cell>
          <cell r="AD5641">
            <v>0</v>
          </cell>
        </row>
        <row r="5642">
          <cell r="B5642" t="str">
            <v>KITSAP CO -REGULATEDROLLOFFDISPOLY-TON</v>
          </cell>
          <cell r="J5642" t="str">
            <v>DISPOLY-TON</v>
          </cell>
          <cell r="K5642" t="str">
            <v>OLYMPIC LANDFILL PER TON</v>
          </cell>
          <cell r="S5642">
            <v>0</v>
          </cell>
          <cell r="T5642">
            <v>0</v>
          </cell>
          <cell r="U5642">
            <v>0</v>
          </cell>
          <cell r="V5642">
            <v>0</v>
          </cell>
          <cell r="W5642">
            <v>0</v>
          </cell>
          <cell r="X5642">
            <v>0</v>
          </cell>
          <cell r="Y5642">
            <v>0</v>
          </cell>
          <cell r="Z5642">
            <v>0</v>
          </cell>
          <cell r="AA5642">
            <v>0</v>
          </cell>
          <cell r="AB5642">
            <v>10689.72</v>
          </cell>
          <cell r="AC5642">
            <v>0</v>
          </cell>
          <cell r="AD5642">
            <v>0</v>
          </cell>
        </row>
        <row r="5643">
          <cell r="B5643" t="str">
            <v>KITSAP CO -REGULATEDROLLOFFRODEL</v>
          </cell>
          <cell r="J5643" t="str">
            <v>RODEL</v>
          </cell>
          <cell r="K5643" t="str">
            <v>ROLL OFF-DELIVERY</v>
          </cell>
          <cell r="S5643">
            <v>0</v>
          </cell>
          <cell r="T5643">
            <v>0</v>
          </cell>
          <cell r="U5643">
            <v>0</v>
          </cell>
          <cell r="V5643">
            <v>0</v>
          </cell>
          <cell r="W5643">
            <v>0</v>
          </cell>
          <cell r="X5643">
            <v>0</v>
          </cell>
          <cell r="Y5643">
            <v>0</v>
          </cell>
          <cell r="Z5643">
            <v>0</v>
          </cell>
          <cell r="AA5643">
            <v>0</v>
          </cell>
          <cell r="AB5643">
            <v>1091.44</v>
          </cell>
          <cell r="AC5643">
            <v>0</v>
          </cell>
          <cell r="AD5643">
            <v>0</v>
          </cell>
        </row>
        <row r="5644">
          <cell r="B5644" t="str">
            <v>KITSAP CO -REGULATEDROLLOFFROHAUL10</v>
          </cell>
          <cell r="J5644" t="str">
            <v>ROHAUL10</v>
          </cell>
          <cell r="K5644" t="str">
            <v>10YD ROLL OFF HAUL</v>
          </cell>
          <cell r="S5644">
            <v>0</v>
          </cell>
          <cell r="T5644">
            <v>0</v>
          </cell>
          <cell r="U5644">
            <v>0</v>
          </cell>
          <cell r="V5644">
            <v>0</v>
          </cell>
          <cell r="W5644">
            <v>0</v>
          </cell>
          <cell r="X5644">
            <v>0</v>
          </cell>
          <cell r="Y5644">
            <v>0</v>
          </cell>
          <cell r="Z5644">
            <v>0</v>
          </cell>
          <cell r="AA5644">
            <v>0</v>
          </cell>
          <cell r="AB5644">
            <v>83.93</v>
          </cell>
          <cell r="AC5644">
            <v>0</v>
          </cell>
          <cell r="AD5644">
            <v>0</v>
          </cell>
        </row>
        <row r="5645">
          <cell r="B5645" t="str">
            <v>KITSAP CO -REGULATEDROLLOFFROHAUL10T</v>
          </cell>
          <cell r="J5645" t="str">
            <v>ROHAUL10T</v>
          </cell>
          <cell r="K5645" t="str">
            <v>ROHAUL10T</v>
          </cell>
          <cell r="S5645">
            <v>0</v>
          </cell>
          <cell r="T5645">
            <v>0</v>
          </cell>
          <cell r="U5645">
            <v>0</v>
          </cell>
          <cell r="V5645">
            <v>0</v>
          </cell>
          <cell r="W5645">
            <v>0</v>
          </cell>
          <cell r="X5645">
            <v>0</v>
          </cell>
          <cell r="Y5645">
            <v>0</v>
          </cell>
          <cell r="Z5645">
            <v>0</v>
          </cell>
          <cell r="AA5645">
            <v>0</v>
          </cell>
          <cell r="AB5645">
            <v>83.93</v>
          </cell>
          <cell r="AC5645">
            <v>0</v>
          </cell>
          <cell r="AD5645">
            <v>0</v>
          </cell>
        </row>
        <row r="5646">
          <cell r="B5646" t="str">
            <v>KITSAP CO -REGULATEDROLLOFFROHAUL20</v>
          </cell>
          <cell r="J5646" t="str">
            <v>ROHAUL20</v>
          </cell>
          <cell r="K5646" t="str">
            <v>20YD ROLL OFF-HAUL</v>
          </cell>
          <cell r="S5646">
            <v>0</v>
          </cell>
          <cell r="T5646">
            <v>0</v>
          </cell>
          <cell r="U5646">
            <v>0</v>
          </cell>
          <cell r="V5646">
            <v>0</v>
          </cell>
          <cell r="W5646">
            <v>0</v>
          </cell>
          <cell r="X5646">
            <v>0</v>
          </cell>
          <cell r="Y5646">
            <v>0</v>
          </cell>
          <cell r="Z5646">
            <v>0</v>
          </cell>
          <cell r="AA5646">
            <v>0</v>
          </cell>
          <cell r="AB5646">
            <v>1072.28</v>
          </cell>
          <cell r="AC5646">
            <v>0</v>
          </cell>
          <cell r="AD5646">
            <v>0</v>
          </cell>
        </row>
        <row r="5647">
          <cell r="B5647" t="str">
            <v>KITSAP CO -REGULATEDROLLOFFROHAUL20T</v>
          </cell>
          <cell r="J5647" t="str">
            <v>ROHAUL20T</v>
          </cell>
          <cell r="K5647" t="str">
            <v>20YD ROLL OFF TEMP HAUL</v>
          </cell>
          <cell r="S5647">
            <v>0</v>
          </cell>
          <cell r="T5647">
            <v>0</v>
          </cell>
          <cell r="U5647">
            <v>0</v>
          </cell>
          <cell r="V5647">
            <v>0</v>
          </cell>
          <cell r="W5647">
            <v>0</v>
          </cell>
          <cell r="X5647">
            <v>0</v>
          </cell>
          <cell r="Y5647">
            <v>0</v>
          </cell>
          <cell r="Z5647">
            <v>0</v>
          </cell>
          <cell r="AA5647">
            <v>0</v>
          </cell>
          <cell r="AB5647">
            <v>1852.12</v>
          </cell>
          <cell r="AC5647">
            <v>0</v>
          </cell>
          <cell r="AD5647">
            <v>0</v>
          </cell>
        </row>
        <row r="5648">
          <cell r="B5648" t="str">
            <v>KITSAP CO -REGULATEDROLLOFFROHAUL30</v>
          </cell>
          <cell r="J5648" t="str">
            <v>ROHAUL30</v>
          </cell>
          <cell r="K5648" t="str">
            <v>30YD ROLL OFF-HAUL</v>
          </cell>
          <cell r="S5648">
            <v>0</v>
          </cell>
          <cell r="T5648">
            <v>0</v>
          </cell>
          <cell r="U5648">
            <v>0</v>
          </cell>
          <cell r="V5648">
            <v>0</v>
          </cell>
          <cell r="W5648">
            <v>0</v>
          </cell>
          <cell r="X5648">
            <v>0</v>
          </cell>
          <cell r="Y5648">
            <v>0</v>
          </cell>
          <cell r="Z5648">
            <v>0</v>
          </cell>
          <cell r="AA5648">
            <v>0</v>
          </cell>
          <cell r="AB5648">
            <v>126.4</v>
          </cell>
          <cell r="AC5648">
            <v>0</v>
          </cell>
          <cell r="AD5648">
            <v>0</v>
          </cell>
        </row>
        <row r="5649">
          <cell r="B5649" t="str">
            <v>KITSAP CO -REGULATEDROLLOFFROHAUL40</v>
          </cell>
          <cell r="J5649" t="str">
            <v>ROHAUL40</v>
          </cell>
          <cell r="K5649" t="str">
            <v>40YD ROLL OFF-HAUL</v>
          </cell>
          <cell r="S5649">
            <v>0</v>
          </cell>
          <cell r="T5649">
            <v>0</v>
          </cell>
          <cell r="U5649">
            <v>0</v>
          </cell>
          <cell r="V5649">
            <v>0</v>
          </cell>
          <cell r="W5649">
            <v>0</v>
          </cell>
          <cell r="X5649">
            <v>0</v>
          </cell>
          <cell r="Y5649">
            <v>0</v>
          </cell>
          <cell r="Z5649">
            <v>0</v>
          </cell>
          <cell r="AA5649">
            <v>0</v>
          </cell>
          <cell r="AB5649">
            <v>331.48</v>
          </cell>
          <cell r="AC5649">
            <v>0</v>
          </cell>
          <cell r="AD5649">
            <v>0</v>
          </cell>
        </row>
        <row r="5650">
          <cell r="B5650" t="str">
            <v>KITSAP CO -REGULATEDROLLOFFROHAUL40T</v>
          </cell>
          <cell r="J5650" t="str">
            <v>ROHAUL40T</v>
          </cell>
          <cell r="K5650" t="str">
            <v>40YD ROLL OFF TEMP HAUL</v>
          </cell>
          <cell r="S5650">
            <v>0</v>
          </cell>
          <cell r="T5650">
            <v>0</v>
          </cell>
          <cell r="U5650">
            <v>0</v>
          </cell>
          <cell r="V5650">
            <v>0</v>
          </cell>
          <cell r="W5650">
            <v>0</v>
          </cell>
          <cell r="X5650">
            <v>0</v>
          </cell>
          <cell r="Y5650">
            <v>0</v>
          </cell>
          <cell r="Z5650">
            <v>0</v>
          </cell>
          <cell r="AA5650">
            <v>0</v>
          </cell>
          <cell r="AB5650">
            <v>331.48</v>
          </cell>
          <cell r="AC5650">
            <v>0</v>
          </cell>
          <cell r="AD5650">
            <v>0</v>
          </cell>
        </row>
        <row r="5651">
          <cell r="B5651" t="str">
            <v>KITSAP CO -REGULATEDROLLOFFROMILE</v>
          </cell>
          <cell r="J5651" t="str">
            <v>ROMILE</v>
          </cell>
          <cell r="K5651" t="str">
            <v>ROLL OFF-MILEAGE</v>
          </cell>
          <cell r="S5651">
            <v>0</v>
          </cell>
          <cell r="T5651">
            <v>0</v>
          </cell>
          <cell r="U5651">
            <v>0</v>
          </cell>
          <cell r="V5651">
            <v>0</v>
          </cell>
          <cell r="W5651">
            <v>0</v>
          </cell>
          <cell r="X5651">
            <v>0</v>
          </cell>
          <cell r="Y5651">
            <v>0</v>
          </cell>
          <cell r="Z5651">
            <v>0</v>
          </cell>
          <cell r="AA5651">
            <v>0</v>
          </cell>
          <cell r="AB5651">
            <v>133.65</v>
          </cell>
          <cell r="AC5651">
            <v>0</v>
          </cell>
          <cell r="AD5651">
            <v>0</v>
          </cell>
        </row>
        <row r="5652">
          <cell r="B5652" t="str">
            <v>KITSAP CO -REGULATEDROLLOFFRORENT10D</v>
          </cell>
          <cell r="J5652" t="str">
            <v>RORENT10D</v>
          </cell>
          <cell r="K5652" t="str">
            <v>10YD ROLL OFF DAILY RENT</v>
          </cell>
          <cell r="S5652">
            <v>0</v>
          </cell>
          <cell r="T5652">
            <v>0</v>
          </cell>
          <cell r="U5652">
            <v>0</v>
          </cell>
          <cell r="V5652">
            <v>0</v>
          </cell>
          <cell r="W5652">
            <v>0</v>
          </cell>
          <cell r="X5652">
            <v>0</v>
          </cell>
          <cell r="Y5652">
            <v>0</v>
          </cell>
          <cell r="Z5652">
            <v>0</v>
          </cell>
          <cell r="AA5652">
            <v>0</v>
          </cell>
          <cell r="AB5652">
            <v>18.600000000000001</v>
          </cell>
          <cell r="AC5652">
            <v>0</v>
          </cell>
          <cell r="AD5652">
            <v>0</v>
          </cell>
        </row>
        <row r="5653">
          <cell r="B5653" t="str">
            <v>KITSAP CO -REGULATEDROLLOFFRORENT20D</v>
          </cell>
          <cell r="J5653" t="str">
            <v>RORENT20D</v>
          </cell>
          <cell r="K5653" t="str">
            <v>20YD ROLL OFF-DAILY RENT</v>
          </cell>
          <cell r="S5653">
            <v>0</v>
          </cell>
          <cell r="T5653">
            <v>0</v>
          </cell>
          <cell r="U5653">
            <v>0</v>
          </cell>
          <cell r="V5653">
            <v>0</v>
          </cell>
          <cell r="W5653">
            <v>0</v>
          </cell>
          <cell r="X5653">
            <v>0</v>
          </cell>
          <cell r="Y5653">
            <v>0</v>
          </cell>
          <cell r="Z5653">
            <v>0</v>
          </cell>
          <cell r="AA5653">
            <v>0</v>
          </cell>
          <cell r="AB5653">
            <v>366.61</v>
          </cell>
          <cell r="AC5653">
            <v>0</v>
          </cell>
          <cell r="AD5653">
            <v>0</v>
          </cell>
        </row>
        <row r="5654">
          <cell r="B5654" t="str">
            <v>KITSAP CO -REGULATEDROLLOFFRORENT40D</v>
          </cell>
          <cell r="J5654" t="str">
            <v>RORENT40D</v>
          </cell>
          <cell r="K5654" t="str">
            <v>40YD ROLL OFF-DAILY RENT</v>
          </cell>
          <cell r="S5654">
            <v>0</v>
          </cell>
          <cell r="T5654">
            <v>0</v>
          </cell>
          <cell r="U5654">
            <v>0</v>
          </cell>
          <cell r="V5654">
            <v>0</v>
          </cell>
          <cell r="W5654">
            <v>0</v>
          </cell>
          <cell r="X5654">
            <v>0</v>
          </cell>
          <cell r="Y5654">
            <v>0</v>
          </cell>
          <cell r="Z5654">
            <v>0</v>
          </cell>
          <cell r="AA5654">
            <v>0</v>
          </cell>
          <cell r="AB5654">
            <v>56.76</v>
          </cell>
          <cell r="AC5654">
            <v>0</v>
          </cell>
          <cell r="AD5654">
            <v>0</v>
          </cell>
        </row>
        <row r="5655">
          <cell r="B5655" t="str">
            <v>KITSAP CO -REGULATEDROLLOFFSP</v>
          </cell>
          <cell r="J5655" t="str">
            <v>SP</v>
          </cell>
          <cell r="K5655" t="str">
            <v>SPECIAL PICKUP</v>
          </cell>
          <cell r="S5655">
            <v>0</v>
          </cell>
          <cell r="T5655">
            <v>0</v>
          </cell>
          <cell r="U5655">
            <v>0</v>
          </cell>
          <cell r="V5655">
            <v>0</v>
          </cell>
          <cell r="W5655">
            <v>0</v>
          </cell>
          <cell r="X5655">
            <v>0</v>
          </cell>
          <cell r="Y5655">
            <v>0</v>
          </cell>
          <cell r="Z5655">
            <v>0</v>
          </cell>
          <cell r="AA5655">
            <v>0</v>
          </cell>
          <cell r="AB5655">
            <v>151.68</v>
          </cell>
          <cell r="AC5655">
            <v>0</v>
          </cell>
          <cell r="AD5655">
            <v>0</v>
          </cell>
        </row>
        <row r="5656">
          <cell r="B5656" t="str">
            <v>KITSAP CO -REGULATEDSURCFUEL-RES MASON</v>
          </cell>
          <cell r="J5656" t="str">
            <v>FUEL-RES MASON</v>
          </cell>
          <cell r="K5656" t="str">
            <v>FUEL &amp; MATERIAL SURCHARGE</v>
          </cell>
          <cell r="S5656">
            <v>0</v>
          </cell>
          <cell r="T5656">
            <v>0</v>
          </cell>
          <cell r="U5656">
            <v>0</v>
          </cell>
          <cell r="V5656">
            <v>0</v>
          </cell>
          <cell r="W5656">
            <v>0</v>
          </cell>
          <cell r="X5656">
            <v>0</v>
          </cell>
          <cell r="Y5656">
            <v>0</v>
          </cell>
          <cell r="Z5656">
            <v>0</v>
          </cell>
          <cell r="AA5656">
            <v>0</v>
          </cell>
          <cell r="AB5656">
            <v>0</v>
          </cell>
          <cell r="AC5656">
            <v>0</v>
          </cell>
          <cell r="AD5656">
            <v>0</v>
          </cell>
        </row>
        <row r="5657">
          <cell r="B5657" t="str">
            <v>KITSAP CO -REGULATEDSURCFUEL-COM MASON</v>
          </cell>
          <cell r="J5657" t="str">
            <v>FUEL-COM MASON</v>
          </cell>
          <cell r="K5657" t="str">
            <v>FUEL &amp; MATERIAL SURCHARGE</v>
          </cell>
          <cell r="S5657">
            <v>0</v>
          </cell>
          <cell r="T5657">
            <v>0</v>
          </cell>
          <cell r="U5657">
            <v>0</v>
          </cell>
          <cell r="V5657">
            <v>0</v>
          </cell>
          <cell r="W5657">
            <v>0</v>
          </cell>
          <cell r="X5657">
            <v>0</v>
          </cell>
          <cell r="Y5657">
            <v>0</v>
          </cell>
          <cell r="Z5657">
            <v>0</v>
          </cell>
          <cell r="AA5657">
            <v>0</v>
          </cell>
          <cell r="AB5657">
            <v>0</v>
          </cell>
          <cell r="AC5657">
            <v>0</v>
          </cell>
          <cell r="AD5657">
            <v>0</v>
          </cell>
        </row>
        <row r="5658">
          <cell r="B5658" t="str">
            <v>KITSAP CO -REGULATEDSURCFUEL-RES MASON</v>
          </cell>
          <cell r="J5658" t="str">
            <v>FUEL-RES MASON</v>
          </cell>
          <cell r="K5658" t="str">
            <v>FUEL &amp; MATERIAL SURCHARGE</v>
          </cell>
          <cell r="S5658">
            <v>0</v>
          </cell>
          <cell r="T5658">
            <v>0</v>
          </cell>
          <cell r="U5658">
            <v>0</v>
          </cell>
          <cell r="V5658">
            <v>0</v>
          </cell>
          <cell r="W5658">
            <v>0</v>
          </cell>
          <cell r="X5658">
            <v>0</v>
          </cell>
          <cell r="Y5658">
            <v>0</v>
          </cell>
          <cell r="Z5658">
            <v>0</v>
          </cell>
          <cell r="AA5658">
            <v>0</v>
          </cell>
          <cell r="AB5658">
            <v>0</v>
          </cell>
          <cell r="AC5658">
            <v>0</v>
          </cell>
          <cell r="AD5658">
            <v>0</v>
          </cell>
        </row>
        <row r="5659">
          <cell r="B5659" t="str">
            <v>KITSAP CO -REGULATEDSURCFUEL-RO MASON</v>
          </cell>
          <cell r="J5659" t="str">
            <v>FUEL-RO MASON</v>
          </cell>
          <cell r="K5659" t="str">
            <v>FUEL &amp; MATERIAL SURCHARGE</v>
          </cell>
          <cell r="S5659">
            <v>0</v>
          </cell>
          <cell r="T5659">
            <v>0</v>
          </cell>
          <cell r="U5659">
            <v>0</v>
          </cell>
          <cell r="V5659">
            <v>0</v>
          </cell>
          <cell r="W5659">
            <v>0</v>
          </cell>
          <cell r="X5659">
            <v>0</v>
          </cell>
          <cell r="Y5659">
            <v>0</v>
          </cell>
          <cell r="Z5659">
            <v>0</v>
          </cell>
          <cell r="AA5659">
            <v>0</v>
          </cell>
          <cell r="AB5659">
            <v>0</v>
          </cell>
          <cell r="AC5659">
            <v>0</v>
          </cell>
          <cell r="AD5659">
            <v>0</v>
          </cell>
        </row>
        <row r="5660">
          <cell r="B5660" t="str">
            <v>KITSAP CO -REGULATEDSURCFUEL-RECY MASON</v>
          </cell>
          <cell r="J5660" t="str">
            <v>FUEL-RECY MASON</v>
          </cell>
          <cell r="K5660" t="str">
            <v>FUEL &amp; MATERIAL SURCHARGE</v>
          </cell>
          <cell r="S5660">
            <v>0</v>
          </cell>
          <cell r="T5660">
            <v>0</v>
          </cell>
          <cell r="U5660">
            <v>0</v>
          </cell>
          <cell r="V5660">
            <v>0</v>
          </cell>
          <cell r="W5660">
            <v>0</v>
          </cell>
          <cell r="X5660">
            <v>0</v>
          </cell>
          <cell r="Y5660">
            <v>0</v>
          </cell>
          <cell r="Z5660">
            <v>0</v>
          </cell>
          <cell r="AA5660">
            <v>0</v>
          </cell>
          <cell r="AB5660">
            <v>0</v>
          </cell>
          <cell r="AC5660">
            <v>0</v>
          </cell>
          <cell r="AD5660">
            <v>0</v>
          </cell>
        </row>
        <row r="5661">
          <cell r="B5661" t="str">
            <v>KITSAP CO -REGULATEDSURCFUEL-RES MASON</v>
          </cell>
          <cell r="J5661" t="str">
            <v>FUEL-RES MASON</v>
          </cell>
          <cell r="K5661" t="str">
            <v>FUEL &amp; MATERIAL SURCHARGE</v>
          </cell>
          <cell r="S5661">
            <v>0</v>
          </cell>
          <cell r="T5661">
            <v>0</v>
          </cell>
          <cell r="U5661">
            <v>0</v>
          </cell>
          <cell r="V5661">
            <v>0</v>
          </cell>
          <cell r="W5661">
            <v>0</v>
          </cell>
          <cell r="X5661">
            <v>0</v>
          </cell>
          <cell r="Y5661">
            <v>0</v>
          </cell>
          <cell r="Z5661">
            <v>0</v>
          </cell>
          <cell r="AA5661">
            <v>0</v>
          </cell>
          <cell r="AB5661">
            <v>0</v>
          </cell>
          <cell r="AC5661">
            <v>0</v>
          </cell>
          <cell r="AD5661">
            <v>0</v>
          </cell>
        </row>
        <row r="5662">
          <cell r="B5662" t="str">
            <v>KITSAP CO -REGULATEDSURCFUEL-RO MASON</v>
          </cell>
          <cell r="J5662" t="str">
            <v>FUEL-RO MASON</v>
          </cell>
          <cell r="K5662" t="str">
            <v>FUEL &amp; MATERIAL SURCHARGE</v>
          </cell>
          <cell r="S5662">
            <v>0</v>
          </cell>
          <cell r="T5662">
            <v>0</v>
          </cell>
          <cell r="U5662">
            <v>0</v>
          </cell>
          <cell r="V5662">
            <v>0</v>
          </cell>
          <cell r="W5662">
            <v>0</v>
          </cell>
          <cell r="X5662">
            <v>0</v>
          </cell>
          <cell r="Y5662">
            <v>0</v>
          </cell>
          <cell r="Z5662">
            <v>0</v>
          </cell>
          <cell r="AA5662">
            <v>0</v>
          </cell>
          <cell r="AB5662">
            <v>0</v>
          </cell>
          <cell r="AC5662">
            <v>0</v>
          </cell>
          <cell r="AD5662">
            <v>0</v>
          </cell>
        </row>
        <row r="5663">
          <cell r="B5663" t="str">
            <v>KITSAP CO -REGULATEDSURCFUEL-COM MASON</v>
          </cell>
          <cell r="J5663" t="str">
            <v>FUEL-COM MASON</v>
          </cell>
          <cell r="K5663" t="str">
            <v>FUEL &amp; MATERIAL SURCHARGE</v>
          </cell>
          <cell r="S5663">
            <v>0</v>
          </cell>
          <cell r="T5663">
            <v>0</v>
          </cell>
          <cell r="U5663">
            <v>0</v>
          </cell>
          <cell r="V5663">
            <v>0</v>
          </cell>
          <cell r="W5663">
            <v>0</v>
          </cell>
          <cell r="X5663">
            <v>0</v>
          </cell>
          <cell r="Y5663">
            <v>0</v>
          </cell>
          <cell r="Z5663">
            <v>0</v>
          </cell>
          <cell r="AA5663">
            <v>0</v>
          </cell>
          <cell r="AB5663">
            <v>0</v>
          </cell>
          <cell r="AC5663">
            <v>0</v>
          </cell>
          <cell r="AD5663">
            <v>0</v>
          </cell>
        </row>
        <row r="5664">
          <cell r="B5664" t="str">
            <v>KITSAP CO -REGULATEDSURCFUEL-RECY MASON</v>
          </cell>
          <cell r="J5664" t="str">
            <v>FUEL-RECY MASON</v>
          </cell>
          <cell r="K5664" t="str">
            <v>FUEL &amp; MATERIAL SURCHARGE</v>
          </cell>
          <cell r="S5664">
            <v>0</v>
          </cell>
          <cell r="T5664">
            <v>0</v>
          </cell>
          <cell r="U5664">
            <v>0</v>
          </cell>
          <cell r="V5664">
            <v>0</v>
          </cell>
          <cell r="W5664">
            <v>0</v>
          </cell>
          <cell r="X5664">
            <v>0</v>
          </cell>
          <cell r="Y5664">
            <v>0</v>
          </cell>
          <cell r="Z5664">
            <v>0</v>
          </cell>
          <cell r="AA5664">
            <v>0</v>
          </cell>
          <cell r="AB5664">
            <v>0</v>
          </cell>
          <cell r="AC5664">
            <v>0</v>
          </cell>
          <cell r="AD5664">
            <v>0</v>
          </cell>
        </row>
        <row r="5665">
          <cell r="B5665" t="str">
            <v>KITSAP CO -REGULATEDSURCFUEL-RES MASON</v>
          </cell>
          <cell r="J5665" t="str">
            <v>FUEL-RES MASON</v>
          </cell>
          <cell r="K5665" t="str">
            <v>FUEL &amp; MATERIAL SURCHARGE</v>
          </cell>
          <cell r="S5665">
            <v>0</v>
          </cell>
          <cell r="T5665">
            <v>0</v>
          </cell>
          <cell r="U5665">
            <v>0</v>
          </cell>
          <cell r="V5665">
            <v>0</v>
          </cell>
          <cell r="W5665">
            <v>0</v>
          </cell>
          <cell r="X5665">
            <v>0</v>
          </cell>
          <cell r="Y5665">
            <v>0</v>
          </cell>
          <cell r="Z5665">
            <v>0</v>
          </cell>
          <cell r="AA5665">
            <v>0</v>
          </cell>
          <cell r="AB5665">
            <v>0</v>
          </cell>
          <cell r="AC5665">
            <v>0</v>
          </cell>
          <cell r="AD5665">
            <v>0</v>
          </cell>
        </row>
        <row r="5666">
          <cell r="B5666" t="str">
            <v>KITSAP CO -REGULATEDSURCFUEL-RO MASON</v>
          </cell>
          <cell r="J5666" t="str">
            <v>FUEL-RO MASON</v>
          </cell>
          <cell r="K5666" t="str">
            <v>FUEL &amp; MATERIAL SURCHARGE</v>
          </cell>
          <cell r="S5666">
            <v>0</v>
          </cell>
          <cell r="T5666">
            <v>0</v>
          </cell>
          <cell r="U5666">
            <v>0</v>
          </cell>
          <cell r="V5666">
            <v>0</v>
          </cell>
          <cell r="W5666">
            <v>0</v>
          </cell>
          <cell r="X5666">
            <v>0</v>
          </cell>
          <cell r="Y5666">
            <v>0</v>
          </cell>
          <cell r="Z5666">
            <v>0</v>
          </cell>
          <cell r="AA5666">
            <v>0</v>
          </cell>
          <cell r="AB5666">
            <v>0</v>
          </cell>
          <cell r="AC5666">
            <v>0</v>
          </cell>
          <cell r="AD5666">
            <v>0</v>
          </cell>
        </row>
        <row r="5667">
          <cell r="B5667" t="str">
            <v>KITSAP CO -REGULATEDTAXESREF</v>
          </cell>
          <cell r="J5667" t="str">
            <v>REF</v>
          </cell>
          <cell r="K5667" t="str">
            <v>3.6% WA Refuse Tax</v>
          </cell>
          <cell r="S5667">
            <v>0</v>
          </cell>
          <cell r="T5667">
            <v>0</v>
          </cell>
          <cell r="U5667">
            <v>0</v>
          </cell>
          <cell r="V5667">
            <v>0</v>
          </cell>
          <cell r="W5667">
            <v>0</v>
          </cell>
          <cell r="X5667">
            <v>0</v>
          </cell>
          <cell r="Y5667">
            <v>0</v>
          </cell>
          <cell r="Z5667">
            <v>0</v>
          </cell>
          <cell r="AA5667">
            <v>0</v>
          </cell>
          <cell r="AB5667">
            <v>0.46</v>
          </cell>
          <cell r="AC5667">
            <v>0</v>
          </cell>
          <cell r="AD5667">
            <v>0</v>
          </cell>
        </row>
        <row r="5668">
          <cell r="B5668" t="str">
            <v>KITSAP CO -REGULATEDTAXESREF</v>
          </cell>
          <cell r="J5668" t="str">
            <v>REF</v>
          </cell>
          <cell r="K5668" t="str">
            <v>3.6% WA Refuse Tax</v>
          </cell>
          <cell r="S5668">
            <v>0</v>
          </cell>
          <cell r="T5668">
            <v>0</v>
          </cell>
          <cell r="U5668">
            <v>0</v>
          </cell>
          <cell r="V5668">
            <v>0</v>
          </cell>
          <cell r="W5668">
            <v>0</v>
          </cell>
          <cell r="X5668">
            <v>0</v>
          </cell>
          <cell r="Y5668">
            <v>0</v>
          </cell>
          <cell r="Z5668">
            <v>0</v>
          </cell>
          <cell r="AA5668">
            <v>0</v>
          </cell>
          <cell r="AB5668">
            <v>1011.68</v>
          </cell>
          <cell r="AC5668">
            <v>0</v>
          </cell>
          <cell r="AD5668">
            <v>0</v>
          </cell>
        </row>
        <row r="5669">
          <cell r="B5669" t="str">
            <v>KITSAP CO -REGULATEDTAXESSALES TAX</v>
          </cell>
          <cell r="J5669" t="str">
            <v>SALES TAX</v>
          </cell>
          <cell r="K5669" t="str">
            <v>8.5% Sales Tax</v>
          </cell>
          <cell r="S5669">
            <v>0</v>
          </cell>
          <cell r="T5669">
            <v>0</v>
          </cell>
          <cell r="U5669">
            <v>0</v>
          </cell>
          <cell r="V5669">
            <v>0</v>
          </cell>
          <cell r="W5669">
            <v>0</v>
          </cell>
          <cell r="X5669">
            <v>0</v>
          </cell>
          <cell r="Y5669">
            <v>0</v>
          </cell>
          <cell r="Z5669">
            <v>0</v>
          </cell>
          <cell r="AA5669">
            <v>0</v>
          </cell>
          <cell r="AB5669">
            <v>297.51</v>
          </cell>
          <cell r="AC5669">
            <v>0</v>
          </cell>
          <cell r="AD5669">
            <v>0</v>
          </cell>
        </row>
        <row r="5670">
          <cell r="B5670" t="str">
            <v>KITSAP CO -REGULATEDTAXESREF</v>
          </cell>
          <cell r="J5670" t="str">
            <v>REF</v>
          </cell>
          <cell r="K5670" t="str">
            <v>3.6% WA Refuse Tax</v>
          </cell>
          <cell r="S5670">
            <v>0</v>
          </cell>
          <cell r="T5670">
            <v>0</v>
          </cell>
          <cell r="U5670">
            <v>0</v>
          </cell>
          <cell r="V5670">
            <v>0</v>
          </cell>
          <cell r="W5670">
            <v>0</v>
          </cell>
          <cell r="X5670">
            <v>0</v>
          </cell>
          <cell r="Y5670">
            <v>0</v>
          </cell>
          <cell r="Z5670">
            <v>0</v>
          </cell>
          <cell r="AA5670">
            <v>0</v>
          </cell>
          <cell r="AB5670">
            <v>53</v>
          </cell>
          <cell r="AC5670">
            <v>0</v>
          </cell>
          <cell r="AD5670">
            <v>0</v>
          </cell>
        </row>
        <row r="5671">
          <cell r="B5671" t="str">
            <v>KITSAP CO -REGULATEDTAXESREF</v>
          </cell>
          <cell r="J5671" t="str">
            <v>REF</v>
          </cell>
          <cell r="K5671" t="str">
            <v>3.6% WA Refuse Tax</v>
          </cell>
          <cell r="S5671">
            <v>0</v>
          </cell>
          <cell r="T5671">
            <v>0</v>
          </cell>
          <cell r="U5671">
            <v>0</v>
          </cell>
          <cell r="V5671">
            <v>0</v>
          </cell>
          <cell r="W5671">
            <v>0</v>
          </cell>
          <cell r="X5671">
            <v>0</v>
          </cell>
          <cell r="Y5671">
            <v>0</v>
          </cell>
          <cell r="Z5671">
            <v>0</v>
          </cell>
          <cell r="AA5671">
            <v>0</v>
          </cell>
          <cell r="AB5671">
            <v>18.850000000000001</v>
          </cell>
          <cell r="AC5671">
            <v>0</v>
          </cell>
          <cell r="AD5671">
            <v>0</v>
          </cell>
        </row>
        <row r="5672">
          <cell r="B5672" t="str">
            <v>KITSAP CO -REGULATEDTAXESSALES TAX</v>
          </cell>
          <cell r="J5672" t="str">
            <v>SALES TAX</v>
          </cell>
          <cell r="K5672" t="str">
            <v>8.5% Sales Tax</v>
          </cell>
          <cell r="S5672">
            <v>0</v>
          </cell>
          <cell r="T5672">
            <v>0</v>
          </cell>
          <cell r="U5672">
            <v>0</v>
          </cell>
          <cell r="V5672">
            <v>0</v>
          </cell>
          <cell r="W5672">
            <v>0</v>
          </cell>
          <cell r="X5672">
            <v>0</v>
          </cell>
          <cell r="Y5672">
            <v>0</v>
          </cell>
          <cell r="Z5672">
            <v>0</v>
          </cell>
          <cell r="AA5672">
            <v>0</v>
          </cell>
          <cell r="AB5672">
            <v>1.62</v>
          </cell>
          <cell r="AC5672">
            <v>0</v>
          </cell>
          <cell r="AD5672">
            <v>0</v>
          </cell>
        </row>
        <row r="5673">
          <cell r="B5673" t="str">
            <v>KITSAP CO -REGULATEDTAXESREF</v>
          </cell>
          <cell r="J5673" t="str">
            <v>REF</v>
          </cell>
          <cell r="K5673" t="str">
            <v>3.6% WA Refuse Tax</v>
          </cell>
          <cell r="S5673">
            <v>0</v>
          </cell>
          <cell r="T5673">
            <v>0</v>
          </cell>
          <cell r="U5673">
            <v>0</v>
          </cell>
          <cell r="V5673">
            <v>0</v>
          </cell>
          <cell r="W5673">
            <v>0</v>
          </cell>
          <cell r="X5673">
            <v>0</v>
          </cell>
          <cell r="Y5673">
            <v>0</v>
          </cell>
          <cell r="Z5673">
            <v>0</v>
          </cell>
          <cell r="AA5673">
            <v>0</v>
          </cell>
          <cell r="AB5673">
            <v>499.67</v>
          </cell>
          <cell r="AC5673">
            <v>0</v>
          </cell>
          <cell r="AD5673">
            <v>0</v>
          </cell>
        </row>
        <row r="5674">
          <cell r="B5674" t="str">
            <v>KITSAP CO -REGULATEDTAXESSALES TAX</v>
          </cell>
          <cell r="J5674" t="str">
            <v>SALES TAX</v>
          </cell>
          <cell r="K5674" t="str">
            <v>8.5% Sales Tax</v>
          </cell>
          <cell r="S5674">
            <v>0</v>
          </cell>
          <cell r="T5674">
            <v>0</v>
          </cell>
          <cell r="U5674">
            <v>0</v>
          </cell>
          <cell r="V5674">
            <v>0</v>
          </cell>
          <cell r="W5674">
            <v>0</v>
          </cell>
          <cell r="X5674">
            <v>0</v>
          </cell>
          <cell r="Y5674">
            <v>0</v>
          </cell>
          <cell r="Z5674">
            <v>0</v>
          </cell>
          <cell r="AA5674">
            <v>0</v>
          </cell>
          <cell r="AB5674">
            <v>361.97</v>
          </cell>
          <cell r="AC5674">
            <v>0</v>
          </cell>
          <cell r="AD5674">
            <v>0</v>
          </cell>
        </row>
        <row r="5675">
          <cell r="B5675" t="str">
            <v>KITSAP CO-UNREGULATEDACCOUNTING ADJUSTMENTSFINCHG</v>
          </cell>
          <cell r="J5675" t="str">
            <v>FINCHG</v>
          </cell>
          <cell r="K5675" t="str">
            <v>LATE FEE</v>
          </cell>
          <cell r="S5675">
            <v>0</v>
          </cell>
          <cell r="T5675">
            <v>0</v>
          </cell>
          <cell r="U5675">
            <v>0</v>
          </cell>
          <cell r="V5675">
            <v>0</v>
          </cell>
          <cell r="W5675">
            <v>0</v>
          </cell>
          <cell r="X5675">
            <v>0</v>
          </cell>
          <cell r="Y5675">
            <v>0</v>
          </cell>
          <cell r="Z5675">
            <v>0</v>
          </cell>
          <cell r="AA5675">
            <v>0</v>
          </cell>
          <cell r="AB5675">
            <v>5</v>
          </cell>
          <cell r="AC5675">
            <v>0</v>
          </cell>
          <cell r="AD5675">
            <v>0</v>
          </cell>
        </row>
        <row r="5676">
          <cell r="B5676" t="str">
            <v>KITSAP CO-UNREGULATEDACCOUNTING ADJUSTMENTSMM</v>
          </cell>
          <cell r="J5676" t="str">
            <v>MM</v>
          </cell>
          <cell r="K5676" t="str">
            <v>MOVE MONEY</v>
          </cell>
          <cell r="S5676">
            <v>0</v>
          </cell>
          <cell r="T5676">
            <v>0</v>
          </cell>
          <cell r="U5676">
            <v>0</v>
          </cell>
          <cell r="V5676">
            <v>0</v>
          </cell>
          <cell r="W5676">
            <v>0</v>
          </cell>
          <cell r="X5676">
            <v>0</v>
          </cell>
          <cell r="Y5676">
            <v>0</v>
          </cell>
          <cell r="Z5676">
            <v>0</v>
          </cell>
          <cell r="AA5676">
            <v>0</v>
          </cell>
          <cell r="AB5676">
            <v>238.34</v>
          </cell>
          <cell r="AC5676">
            <v>0</v>
          </cell>
          <cell r="AD5676">
            <v>0</v>
          </cell>
        </row>
        <row r="5677">
          <cell r="B5677" t="str">
            <v>KITSAP CO-UNREGULATEDCOMMERCIAL - REARLOADUNLOCKRECY</v>
          </cell>
          <cell r="J5677" t="str">
            <v>UNLOCKRECY</v>
          </cell>
          <cell r="K5677" t="str">
            <v>UNLOCK / UNLATCH RECY</v>
          </cell>
          <cell r="S5677">
            <v>0</v>
          </cell>
          <cell r="T5677">
            <v>0</v>
          </cell>
          <cell r="U5677">
            <v>0</v>
          </cell>
          <cell r="V5677">
            <v>0</v>
          </cell>
          <cell r="W5677">
            <v>0</v>
          </cell>
          <cell r="X5677">
            <v>0</v>
          </cell>
          <cell r="Y5677">
            <v>0</v>
          </cell>
          <cell r="Z5677">
            <v>0</v>
          </cell>
          <cell r="AA5677">
            <v>0</v>
          </cell>
          <cell r="AB5677">
            <v>10.119999999999999</v>
          </cell>
          <cell r="AC5677">
            <v>0</v>
          </cell>
          <cell r="AD5677">
            <v>0</v>
          </cell>
        </row>
        <row r="5678">
          <cell r="B5678" t="str">
            <v>KITSAP CO-UNREGULATEDCOMMERCIAL RECYCLE96CRCOGE1</v>
          </cell>
          <cell r="J5678" t="str">
            <v>96CRCOGE1</v>
          </cell>
          <cell r="K5678" t="str">
            <v>96 COMMINGLE WG-EOW</v>
          </cell>
          <cell r="S5678">
            <v>0</v>
          </cell>
          <cell r="T5678">
            <v>0</v>
          </cell>
          <cell r="U5678">
            <v>0</v>
          </cell>
          <cell r="V5678">
            <v>0</v>
          </cell>
          <cell r="W5678">
            <v>0</v>
          </cell>
          <cell r="X5678">
            <v>0</v>
          </cell>
          <cell r="Y5678">
            <v>0</v>
          </cell>
          <cell r="Z5678">
            <v>0</v>
          </cell>
          <cell r="AA5678">
            <v>0</v>
          </cell>
          <cell r="AB5678">
            <v>64.95</v>
          </cell>
          <cell r="AC5678">
            <v>0</v>
          </cell>
          <cell r="AD5678">
            <v>0</v>
          </cell>
        </row>
        <row r="5679">
          <cell r="B5679" t="str">
            <v>KITSAP CO-UNREGULATEDCOMMERCIAL RECYCLE96CRCOGM1</v>
          </cell>
          <cell r="J5679" t="str">
            <v>96CRCOGM1</v>
          </cell>
          <cell r="K5679" t="str">
            <v>96 COMMINGLE WGMNTHLY</v>
          </cell>
          <cell r="S5679">
            <v>0</v>
          </cell>
          <cell r="T5679">
            <v>0</v>
          </cell>
          <cell r="U5679">
            <v>0</v>
          </cell>
          <cell r="V5679">
            <v>0</v>
          </cell>
          <cell r="W5679">
            <v>0</v>
          </cell>
          <cell r="X5679">
            <v>0</v>
          </cell>
          <cell r="Y5679">
            <v>0</v>
          </cell>
          <cell r="Z5679">
            <v>0</v>
          </cell>
          <cell r="AA5679">
            <v>0</v>
          </cell>
          <cell r="AB5679">
            <v>100.02</v>
          </cell>
          <cell r="AC5679">
            <v>0</v>
          </cell>
          <cell r="AD5679">
            <v>0</v>
          </cell>
        </row>
        <row r="5680">
          <cell r="B5680" t="str">
            <v>KITSAP CO-UNREGULATEDCOMMERCIAL RECYCLE96CRCOGW1</v>
          </cell>
          <cell r="J5680" t="str">
            <v>96CRCOGW1</v>
          </cell>
          <cell r="K5680" t="str">
            <v>96 COMMINGLE WG-WEEKLY</v>
          </cell>
          <cell r="S5680">
            <v>0</v>
          </cell>
          <cell r="T5680">
            <v>0</v>
          </cell>
          <cell r="U5680">
            <v>0</v>
          </cell>
          <cell r="V5680">
            <v>0</v>
          </cell>
          <cell r="W5680">
            <v>0</v>
          </cell>
          <cell r="X5680">
            <v>0</v>
          </cell>
          <cell r="Y5680">
            <v>0</v>
          </cell>
          <cell r="Z5680">
            <v>0</v>
          </cell>
          <cell r="AA5680">
            <v>0</v>
          </cell>
          <cell r="AB5680">
            <v>533.75</v>
          </cell>
          <cell r="AC5680">
            <v>0</v>
          </cell>
          <cell r="AD5680">
            <v>0</v>
          </cell>
        </row>
        <row r="5681">
          <cell r="B5681" t="str">
            <v>KITSAP CO-UNREGULATEDCOMMERCIAL RECYCLE96CRCONGE1</v>
          </cell>
          <cell r="J5681" t="str">
            <v>96CRCONGE1</v>
          </cell>
          <cell r="K5681" t="str">
            <v>96 COMMINGLE NG-EOW</v>
          </cell>
          <cell r="S5681">
            <v>0</v>
          </cell>
          <cell r="T5681">
            <v>0</v>
          </cell>
          <cell r="U5681">
            <v>0</v>
          </cell>
          <cell r="V5681">
            <v>0</v>
          </cell>
          <cell r="W5681">
            <v>0</v>
          </cell>
          <cell r="X5681">
            <v>0</v>
          </cell>
          <cell r="Y5681">
            <v>0</v>
          </cell>
          <cell r="Z5681">
            <v>0</v>
          </cell>
          <cell r="AA5681">
            <v>0</v>
          </cell>
          <cell r="AB5681">
            <v>395.89</v>
          </cell>
          <cell r="AC5681">
            <v>0</v>
          </cell>
          <cell r="AD5681">
            <v>0</v>
          </cell>
        </row>
        <row r="5682">
          <cell r="B5682" t="str">
            <v>KITSAP CO-UNREGULATEDCOMMERCIAL RECYCLE96CRCONGM1</v>
          </cell>
          <cell r="J5682" t="str">
            <v>96CRCONGM1</v>
          </cell>
          <cell r="K5682" t="str">
            <v>96 COMMINGLE NG-MNTHLY</v>
          </cell>
          <cell r="S5682">
            <v>0</v>
          </cell>
          <cell r="T5682">
            <v>0</v>
          </cell>
          <cell r="U5682">
            <v>0</v>
          </cell>
          <cell r="V5682">
            <v>0</v>
          </cell>
          <cell r="W5682">
            <v>0</v>
          </cell>
          <cell r="X5682">
            <v>0</v>
          </cell>
          <cell r="Y5682">
            <v>0</v>
          </cell>
          <cell r="Z5682">
            <v>0</v>
          </cell>
          <cell r="AA5682">
            <v>0</v>
          </cell>
          <cell r="AB5682">
            <v>116.69</v>
          </cell>
          <cell r="AC5682">
            <v>0</v>
          </cell>
          <cell r="AD5682">
            <v>0</v>
          </cell>
        </row>
        <row r="5683">
          <cell r="B5683" t="str">
            <v>KITSAP CO-UNREGULATEDCOMMERCIAL RECYCLE96CRCONGW1</v>
          </cell>
          <cell r="J5683" t="str">
            <v>96CRCONGW1</v>
          </cell>
          <cell r="K5683" t="str">
            <v>96 COMMINGLE NG-WEEKLY</v>
          </cell>
          <cell r="S5683">
            <v>0</v>
          </cell>
          <cell r="T5683">
            <v>0</v>
          </cell>
          <cell r="U5683">
            <v>0</v>
          </cell>
          <cell r="V5683">
            <v>0</v>
          </cell>
          <cell r="W5683">
            <v>0</v>
          </cell>
          <cell r="X5683">
            <v>0</v>
          </cell>
          <cell r="Y5683">
            <v>0</v>
          </cell>
          <cell r="Z5683">
            <v>0</v>
          </cell>
          <cell r="AA5683">
            <v>0</v>
          </cell>
          <cell r="AB5683">
            <v>677.52</v>
          </cell>
          <cell r="AC5683">
            <v>0</v>
          </cell>
          <cell r="AD5683">
            <v>0</v>
          </cell>
        </row>
        <row r="5684">
          <cell r="B5684" t="str">
            <v xml:space="preserve">KITSAP CO-UNREGULATEDCOMMERCIAL RECYCLER2YDOCCE </v>
          </cell>
          <cell r="J5684" t="str">
            <v xml:space="preserve">R2YDOCCE </v>
          </cell>
          <cell r="K5684" t="str">
            <v>2YD OCC-EOW</v>
          </cell>
          <cell r="S5684">
            <v>0</v>
          </cell>
          <cell r="T5684">
            <v>0</v>
          </cell>
          <cell r="U5684">
            <v>0</v>
          </cell>
          <cell r="V5684">
            <v>0</v>
          </cell>
          <cell r="W5684">
            <v>0</v>
          </cell>
          <cell r="X5684">
            <v>0</v>
          </cell>
          <cell r="Y5684">
            <v>0</v>
          </cell>
          <cell r="Z5684">
            <v>0</v>
          </cell>
          <cell r="AA5684">
            <v>0</v>
          </cell>
          <cell r="AB5684">
            <v>586.75</v>
          </cell>
          <cell r="AC5684">
            <v>0</v>
          </cell>
          <cell r="AD5684">
            <v>0</v>
          </cell>
        </row>
        <row r="5685">
          <cell r="B5685" t="str">
            <v>KITSAP CO-UNREGULATEDCOMMERCIAL RECYCLER2YDOCCEX</v>
          </cell>
          <cell r="J5685" t="str">
            <v>R2YDOCCEX</v>
          </cell>
          <cell r="K5685" t="str">
            <v>2YD OCC-EXTRA CONTAINER</v>
          </cell>
          <cell r="S5685">
            <v>0</v>
          </cell>
          <cell r="T5685">
            <v>0</v>
          </cell>
          <cell r="U5685">
            <v>0</v>
          </cell>
          <cell r="V5685">
            <v>0</v>
          </cell>
          <cell r="W5685">
            <v>0</v>
          </cell>
          <cell r="X5685">
            <v>0</v>
          </cell>
          <cell r="Y5685">
            <v>0</v>
          </cell>
          <cell r="Z5685">
            <v>0</v>
          </cell>
          <cell r="AA5685">
            <v>0</v>
          </cell>
          <cell r="AB5685">
            <v>184.03</v>
          </cell>
          <cell r="AC5685">
            <v>0</v>
          </cell>
          <cell r="AD5685">
            <v>0</v>
          </cell>
        </row>
        <row r="5686">
          <cell r="B5686" t="str">
            <v>KITSAP CO-UNREGULATEDCOMMERCIAL RECYCLER2YDOCCM</v>
          </cell>
          <cell r="J5686" t="str">
            <v>R2YDOCCM</v>
          </cell>
          <cell r="K5686" t="str">
            <v>2YD OCC-MNTHLY</v>
          </cell>
          <cell r="S5686">
            <v>0</v>
          </cell>
          <cell r="T5686">
            <v>0</v>
          </cell>
          <cell r="U5686">
            <v>0</v>
          </cell>
          <cell r="V5686">
            <v>0</v>
          </cell>
          <cell r="W5686">
            <v>0</v>
          </cell>
          <cell r="X5686">
            <v>0</v>
          </cell>
          <cell r="Y5686">
            <v>0</v>
          </cell>
          <cell r="Z5686">
            <v>0</v>
          </cell>
          <cell r="AA5686">
            <v>0</v>
          </cell>
          <cell r="AB5686">
            <v>216.48</v>
          </cell>
          <cell r="AC5686">
            <v>0</v>
          </cell>
          <cell r="AD5686">
            <v>0</v>
          </cell>
        </row>
        <row r="5687">
          <cell r="B5687" t="str">
            <v>KITSAP CO-UNREGULATEDCOMMERCIAL RECYCLER2YDOCCW</v>
          </cell>
          <cell r="J5687" t="str">
            <v>R2YDOCCW</v>
          </cell>
          <cell r="K5687" t="str">
            <v>2YD OCC-WEEKLY</v>
          </cell>
          <cell r="S5687">
            <v>0</v>
          </cell>
          <cell r="T5687">
            <v>0</v>
          </cell>
          <cell r="U5687">
            <v>0</v>
          </cell>
          <cell r="V5687">
            <v>0</v>
          </cell>
          <cell r="W5687">
            <v>0</v>
          </cell>
          <cell r="X5687">
            <v>0</v>
          </cell>
          <cell r="Y5687">
            <v>0</v>
          </cell>
          <cell r="Z5687">
            <v>0</v>
          </cell>
          <cell r="AA5687">
            <v>0</v>
          </cell>
          <cell r="AB5687">
            <v>1618.32</v>
          </cell>
          <cell r="AC5687">
            <v>0</v>
          </cell>
          <cell r="AD5687">
            <v>0</v>
          </cell>
        </row>
        <row r="5688">
          <cell r="B5688" t="str">
            <v>KITSAP CO-UNREGULATEDCOMMERCIAL RECYCLERECYLOCK</v>
          </cell>
          <cell r="J5688" t="str">
            <v>RECYLOCK</v>
          </cell>
          <cell r="K5688" t="str">
            <v>LOCK/UNLOCK RECYCLING</v>
          </cell>
          <cell r="S5688">
            <v>0</v>
          </cell>
          <cell r="T5688">
            <v>0</v>
          </cell>
          <cell r="U5688">
            <v>0</v>
          </cell>
          <cell r="V5688">
            <v>0</v>
          </cell>
          <cell r="W5688">
            <v>0</v>
          </cell>
          <cell r="X5688">
            <v>0</v>
          </cell>
          <cell r="Y5688">
            <v>0</v>
          </cell>
          <cell r="Z5688">
            <v>0</v>
          </cell>
          <cell r="AA5688">
            <v>0</v>
          </cell>
          <cell r="AB5688">
            <v>43.01</v>
          </cell>
          <cell r="AC5688">
            <v>0</v>
          </cell>
          <cell r="AD5688">
            <v>0</v>
          </cell>
        </row>
        <row r="5689">
          <cell r="B5689" t="str">
            <v>KITSAP CO-UNREGULATEDCOMMERCIAL RECYCLE96CRCOGOC</v>
          </cell>
          <cell r="J5689" t="str">
            <v>96CRCOGOC</v>
          </cell>
          <cell r="K5689" t="str">
            <v>96 COMMINGLE WGON CALL</v>
          </cell>
          <cell r="S5689">
            <v>0</v>
          </cell>
          <cell r="T5689">
            <v>0</v>
          </cell>
          <cell r="U5689">
            <v>0</v>
          </cell>
          <cell r="V5689">
            <v>0</v>
          </cell>
          <cell r="W5689">
            <v>0</v>
          </cell>
          <cell r="X5689">
            <v>0</v>
          </cell>
          <cell r="Y5689">
            <v>0</v>
          </cell>
          <cell r="Z5689">
            <v>0</v>
          </cell>
          <cell r="AA5689">
            <v>0</v>
          </cell>
          <cell r="AB5689">
            <v>16.670000000000002</v>
          </cell>
          <cell r="AC5689">
            <v>0</v>
          </cell>
          <cell r="AD5689">
            <v>0</v>
          </cell>
        </row>
        <row r="5690">
          <cell r="B5690" t="str">
            <v>KITSAP CO-UNREGULATEDCOMMERCIAL RECYCLE96CRCONGOC</v>
          </cell>
          <cell r="J5690" t="str">
            <v>96CRCONGOC</v>
          </cell>
          <cell r="K5690" t="str">
            <v>96 COMMINGLE NGON CALL</v>
          </cell>
          <cell r="S5690">
            <v>0</v>
          </cell>
          <cell r="T5690">
            <v>0</v>
          </cell>
          <cell r="U5690">
            <v>0</v>
          </cell>
          <cell r="V5690">
            <v>0</v>
          </cell>
          <cell r="W5690">
            <v>0</v>
          </cell>
          <cell r="X5690">
            <v>0</v>
          </cell>
          <cell r="Y5690">
            <v>0</v>
          </cell>
          <cell r="Z5690">
            <v>0</v>
          </cell>
          <cell r="AA5690">
            <v>0</v>
          </cell>
          <cell r="AB5690">
            <v>16.670000000000002</v>
          </cell>
          <cell r="AC5690">
            <v>0</v>
          </cell>
          <cell r="AD5690">
            <v>0</v>
          </cell>
        </row>
        <row r="5691">
          <cell r="B5691" t="str">
            <v>KITSAP CO-UNREGULATEDCOMMERCIAL RECYCLECDELOCC</v>
          </cell>
          <cell r="J5691" t="str">
            <v>CDELOCC</v>
          </cell>
          <cell r="K5691" t="str">
            <v>CARDBOARD DELIVERY</v>
          </cell>
          <cell r="S5691">
            <v>0</v>
          </cell>
          <cell r="T5691">
            <v>0</v>
          </cell>
          <cell r="U5691">
            <v>0</v>
          </cell>
          <cell r="V5691">
            <v>0</v>
          </cell>
          <cell r="W5691">
            <v>0</v>
          </cell>
          <cell r="X5691">
            <v>0</v>
          </cell>
          <cell r="Y5691">
            <v>0</v>
          </cell>
          <cell r="Z5691">
            <v>0</v>
          </cell>
          <cell r="AA5691">
            <v>0</v>
          </cell>
          <cell r="AB5691">
            <v>54</v>
          </cell>
          <cell r="AC5691">
            <v>0</v>
          </cell>
          <cell r="AD5691">
            <v>0</v>
          </cell>
        </row>
        <row r="5692">
          <cell r="B5692" t="str">
            <v>KITSAP CO-UNREGULATEDCOMMERCIAL RECYCLEDEL-REC</v>
          </cell>
          <cell r="J5692" t="str">
            <v>DEL-REC</v>
          </cell>
          <cell r="K5692" t="str">
            <v>DELIVER RECYCLE BIN</v>
          </cell>
          <cell r="S5692">
            <v>0</v>
          </cell>
          <cell r="T5692">
            <v>0</v>
          </cell>
          <cell r="U5692">
            <v>0</v>
          </cell>
          <cell r="V5692">
            <v>0</v>
          </cell>
          <cell r="W5692">
            <v>0</v>
          </cell>
          <cell r="X5692">
            <v>0</v>
          </cell>
          <cell r="Y5692">
            <v>0</v>
          </cell>
          <cell r="Z5692">
            <v>0</v>
          </cell>
          <cell r="AA5692">
            <v>0</v>
          </cell>
          <cell r="AB5692">
            <v>10</v>
          </cell>
          <cell r="AC5692">
            <v>0</v>
          </cell>
          <cell r="AD5692">
            <v>0</v>
          </cell>
        </row>
        <row r="5693">
          <cell r="B5693" t="str">
            <v>KITSAP CO-UNREGULATEDCOMMERCIAL RECYCLERECYLOCK</v>
          </cell>
          <cell r="J5693" t="str">
            <v>RECYLOCK</v>
          </cell>
          <cell r="K5693" t="str">
            <v>LOCK/UNLOCK RECYCLING</v>
          </cell>
          <cell r="S5693">
            <v>0</v>
          </cell>
          <cell r="T5693">
            <v>0</v>
          </cell>
          <cell r="U5693">
            <v>0</v>
          </cell>
          <cell r="V5693">
            <v>0</v>
          </cell>
          <cell r="W5693">
            <v>0</v>
          </cell>
          <cell r="X5693">
            <v>0</v>
          </cell>
          <cell r="Y5693">
            <v>0</v>
          </cell>
          <cell r="Z5693">
            <v>0</v>
          </cell>
          <cell r="AA5693">
            <v>0</v>
          </cell>
          <cell r="AB5693">
            <v>17.71</v>
          </cell>
          <cell r="AC5693">
            <v>0</v>
          </cell>
          <cell r="AD5693">
            <v>0</v>
          </cell>
        </row>
        <row r="5694">
          <cell r="B5694" t="str">
            <v>KITSAP CO-UNREGULATEDCOMMERCIAL RECYCLEROLLOUTOCC</v>
          </cell>
          <cell r="J5694" t="str">
            <v>ROLLOUTOCC</v>
          </cell>
          <cell r="K5694" t="str">
            <v>ROLL OUT FEE - RECYCLE</v>
          </cell>
          <cell r="S5694">
            <v>0</v>
          </cell>
          <cell r="T5694">
            <v>0</v>
          </cell>
          <cell r="U5694">
            <v>0</v>
          </cell>
          <cell r="V5694">
            <v>0</v>
          </cell>
          <cell r="W5694">
            <v>0</v>
          </cell>
          <cell r="X5694">
            <v>0</v>
          </cell>
          <cell r="Y5694">
            <v>0</v>
          </cell>
          <cell r="Z5694">
            <v>0</v>
          </cell>
          <cell r="AA5694">
            <v>0</v>
          </cell>
          <cell r="AB5694">
            <v>111.6</v>
          </cell>
          <cell r="AC5694">
            <v>0</v>
          </cell>
          <cell r="AD5694">
            <v>0</v>
          </cell>
        </row>
        <row r="5695">
          <cell r="B5695" t="str">
            <v>KITSAP CO-UNREGULATEDCOMMERCIAL RECYCLEWLKNRECY</v>
          </cell>
          <cell r="J5695" t="str">
            <v>WLKNRECY</v>
          </cell>
          <cell r="K5695" t="str">
            <v>WALK IN RECYCLE</v>
          </cell>
          <cell r="S5695">
            <v>0</v>
          </cell>
          <cell r="T5695">
            <v>0</v>
          </cell>
          <cell r="U5695">
            <v>0</v>
          </cell>
          <cell r="V5695">
            <v>0</v>
          </cell>
          <cell r="W5695">
            <v>0</v>
          </cell>
          <cell r="X5695">
            <v>0</v>
          </cell>
          <cell r="Y5695">
            <v>0</v>
          </cell>
          <cell r="Z5695">
            <v>0</v>
          </cell>
          <cell r="AA5695">
            <v>0</v>
          </cell>
          <cell r="AB5695">
            <v>130.34</v>
          </cell>
          <cell r="AC5695">
            <v>0</v>
          </cell>
          <cell r="AD5695">
            <v>0</v>
          </cell>
        </row>
        <row r="5696">
          <cell r="B5696" t="str">
            <v>KITSAP CO-UNREGULATEDPAYMENTSCC-KOL</v>
          </cell>
          <cell r="J5696" t="str">
            <v>CC-KOL</v>
          </cell>
          <cell r="K5696" t="str">
            <v>ONLINE PAYMENT-CC</v>
          </cell>
          <cell r="S5696">
            <v>0</v>
          </cell>
          <cell r="T5696">
            <v>0</v>
          </cell>
          <cell r="U5696">
            <v>0</v>
          </cell>
          <cell r="V5696">
            <v>0</v>
          </cell>
          <cell r="W5696">
            <v>0</v>
          </cell>
          <cell r="X5696">
            <v>0</v>
          </cell>
          <cell r="Y5696">
            <v>0</v>
          </cell>
          <cell r="Z5696">
            <v>0</v>
          </cell>
          <cell r="AA5696">
            <v>0</v>
          </cell>
          <cell r="AB5696">
            <v>-1082.97</v>
          </cell>
          <cell r="AC5696">
            <v>0</v>
          </cell>
          <cell r="AD5696">
            <v>0</v>
          </cell>
        </row>
        <row r="5697">
          <cell r="B5697" t="str">
            <v>KITSAP CO-UNREGULATEDPAYMENTSPAY</v>
          </cell>
          <cell r="J5697" t="str">
            <v>PAY</v>
          </cell>
          <cell r="K5697" t="str">
            <v>PAYMENT-THANK YOU!</v>
          </cell>
          <cell r="S5697">
            <v>0</v>
          </cell>
          <cell r="T5697">
            <v>0</v>
          </cell>
          <cell r="U5697">
            <v>0</v>
          </cell>
          <cell r="V5697">
            <v>0</v>
          </cell>
          <cell r="W5697">
            <v>0</v>
          </cell>
          <cell r="X5697">
            <v>0</v>
          </cell>
          <cell r="Y5697">
            <v>0</v>
          </cell>
          <cell r="Z5697">
            <v>0</v>
          </cell>
          <cell r="AA5697">
            <v>0</v>
          </cell>
          <cell r="AB5697">
            <v>-2642.36</v>
          </cell>
          <cell r="AC5697">
            <v>0</v>
          </cell>
          <cell r="AD5697">
            <v>0</v>
          </cell>
        </row>
        <row r="5698">
          <cell r="B5698" t="str">
            <v>KITSAP CO-UNREGULATEDPAYMENTSPAY-CFREE</v>
          </cell>
          <cell r="J5698" t="str">
            <v>PAY-CFREE</v>
          </cell>
          <cell r="K5698" t="str">
            <v>PAYMENT-THANK YOU</v>
          </cell>
          <cell r="S5698">
            <v>0</v>
          </cell>
          <cell r="T5698">
            <v>0</v>
          </cell>
          <cell r="U5698">
            <v>0</v>
          </cell>
          <cell r="V5698">
            <v>0</v>
          </cell>
          <cell r="W5698">
            <v>0</v>
          </cell>
          <cell r="X5698">
            <v>0</v>
          </cell>
          <cell r="Y5698">
            <v>0</v>
          </cell>
          <cell r="Z5698">
            <v>0</v>
          </cell>
          <cell r="AA5698">
            <v>0</v>
          </cell>
          <cell r="AB5698">
            <v>-195.79</v>
          </cell>
          <cell r="AC5698">
            <v>0</v>
          </cell>
          <cell r="AD5698">
            <v>0</v>
          </cell>
        </row>
        <row r="5699">
          <cell r="B5699" t="str">
            <v>KITSAP CO-UNREGULATEDPAYMENTSPAY-KOL</v>
          </cell>
          <cell r="J5699" t="str">
            <v>PAY-KOL</v>
          </cell>
          <cell r="K5699" t="str">
            <v>PAYMENT-THANK YOU - OL</v>
          </cell>
          <cell r="S5699">
            <v>0</v>
          </cell>
          <cell r="T5699">
            <v>0</v>
          </cell>
          <cell r="U5699">
            <v>0</v>
          </cell>
          <cell r="V5699">
            <v>0</v>
          </cell>
          <cell r="W5699">
            <v>0</v>
          </cell>
          <cell r="X5699">
            <v>0</v>
          </cell>
          <cell r="Y5699">
            <v>0</v>
          </cell>
          <cell r="Z5699">
            <v>0</v>
          </cell>
          <cell r="AA5699">
            <v>0</v>
          </cell>
          <cell r="AB5699">
            <v>-773.73</v>
          </cell>
          <cell r="AC5699">
            <v>0</v>
          </cell>
          <cell r="AD5699">
            <v>0</v>
          </cell>
        </row>
        <row r="5700">
          <cell r="B5700" t="str">
            <v>KITSAP CO-UNREGULATEDPAYMENTSPAY-OAK</v>
          </cell>
          <cell r="J5700" t="str">
            <v>PAY-OAK</v>
          </cell>
          <cell r="K5700" t="str">
            <v>OAKLEAF PAYMENT</v>
          </cell>
          <cell r="S5700">
            <v>0</v>
          </cell>
          <cell r="T5700">
            <v>0</v>
          </cell>
          <cell r="U5700">
            <v>0</v>
          </cell>
          <cell r="V5700">
            <v>0</v>
          </cell>
          <cell r="W5700">
            <v>0</v>
          </cell>
          <cell r="X5700">
            <v>0</v>
          </cell>
          <cell r="Y5700">
            <v>0</v>
          </cell>
          <cell r="Z5700">
            <v>0</v>
          </cell>
          <cell r="AA5700">
            <v>0</v>
          </cell>
          <cell r="AB5700">
            <v>-417.24</v>
          </cell>
          <cell r="AC5700">
            <v>0</v>
          </cell>
          <cell r="AD5700">
            <v>0</v>
          </cell>
        </row>
        <row r="5701">
          <cell r="B5701" t="str">
            <v>KITSAP CO-UNREGULATEDPAYMENTSPAY-RPPS</v>
          </cell>
          <cell r="J5701" t="str">
            <v>PAY-RPPS</v>
          </cell>
          <cell r="K5701" t="str">
            <v>RPSS PAYMENT</v>
          </cell>
          <cell r="S5701">
            <v>0</v>
          </cell>
          <cell r="T5701">
            <v>0</v>
          </cell>
          <cell r="U5701">
            <v>0</v>
          </cell>
          <cell r="V5701">
            <v>0</v>
          </cell>
          <cell r="W5701">
            <v>0</v>
          </cell>
          <cell r="X5701">
            <v>0</v>
          </cell>
          <cell r="Y5701">
            <v>0</v>
          </cell>
          <cell r="Z5701">
            <v>0</v>
          </cell>
          <cell r="AA5701">
            <v>0</v>
          </cell>
          <cell r="AB5701">
            <v>-112.87</v>
          </cell>
          <cell r="AC5701">
            <v>0</v>
          </cell>
          <cell r="AD5701">
            <v>0</v>
          </cell>
        </row>
        <row r="5702">
          <cell r="B5702" t="str">
            <v>KITSAP CO-UNREGULATEDPAYMENTSPAYL</v>
          </cell>
          <cell r="J5702" t="str">
            <v>PAYL</v>
          </cell>
          <cell r="K5702" t="str">
            <v>PAYMENT-THANK YOU!</v>
          </cell>
          <cell r="S5702">
            <v>0</v>
          </cell>
          <cell r="T5702">
            <v>0</v>
          </cell>
          <cell r="U5702">
            <v>0</v>
          </cell>
          <cell r="V5702">
            <v>0</v>
          </cell>
          <cell r="W5702">
            <v>0</v>
          </cell>
          <cell r="X5702">
            <v>0</v>
          </cell>
          <cell r="Y5702">
            <v>0</v>
          </cell>
          <cell r="Z5702">
            <v>0</v>
          </cell>
          <cell r="AA5702">
            <v>0</v>
          </cell>
          <cell r="AB5702">
            <v>-160.88</v>
          </cell>
          <cell r="AC5702">
            <v>0</v>
          </cell>
          <cell r="AD5702">
            <v>0</v>
          </cell>
        </row>
        <row r="5703">
          <cell r="B5703" t="str">
            <v>KITSAP CO-UNREGULATEDPAYMENTSPAYUSBL</v>
          </cell>
          <cell r="J5703" t="str">
            <v>PAYUSBL</v>
          </cell>
          <cell r="K5703" t="str">
            <v>PAYMENT THANK YOU</v>
          </cell>
          <cell r="S5703">
            <v>0</v>
          </cell>
          <cell r="T5703">
            <v>0</v>
          </cell>
          <cell r="U5703">
            <v>0</v>
          </cell>
          <cell r="V5703">
            <v>0</v>
          </cell>
          <cell r="W5703">
            <v>0</v>
          </cell>
          <cell r="X5703">
            <v>0</v>
          </cell>
          <cell r="Y5703">
            <v>0</v>
          </cell>
          <cell r="Z5703">
            <v>0</v>
          </cell>
          <cell r="AA5703">
            <v>0</v>
          </cell>
          <cell r="AB5703">
            <v>-1492.56</v>
          </cell>
          <cell r="AC5703">
            <v>0</v>
          </cell>
          <cell r="AD5703">
            <v>0</v>
          </cell>
        </row>
        <row r="5704">
          <cell r="B5704" t="str">
            <v>KITSAP CO-UNREGULATEDROLLOFFROLIDRECY</v>
          </cell>
          <cell r="J5704" t="str">
            <v>ROLIDRECY</v>
          </cell>
          <cell r="K5704" t="str">
            <v>ROLL OFF LID-RECYCLE</v>
          </cell>
          <cell r="S5704">
            <v>0</v>
          </cell>
          <cell r="T5704">
            <v>0</v>
          </cell>
          <cell r="U5704">
            <v>0</v>
          </cell>
          <cell r="V5704">
            <v>0</v>
          </cell>
          <cell r="W5704">
            <v>0</v>
          </cell>
          <cell r="X5704">
            <v>0</v>
          </cell>
          <cell r="Y5704">
            <v>0</v>
          </cell>
          <cell r="Z5704">
            <v>0</v>
          </cell>
          <cell r="AA5704">
            <v>0</v>
          </cell>
          <cell r="AB5704">
            <v>14.56</v>
          </cell>
          <cell r="AC5704">
            <v>0</v>
          </cell>
          <cell r="AD5704">
            <v>0</v>
          </cell>
        </row>
        <row r="5705">
          <cell r="B5705" t="str">
            <v>KITSAP CO-UNREGULATEDROLLOFFRORENT20DRECY</v>
          </cell>
          <cell r="J5705" t="str">
            <v>RORENT20DRECY</v>
          </cell>
          <cell r="K5705" t="str">
            <v>ROLL OFF RENT DAILY-RECYL</v>
          </cell>
          <cell r="S5705">
            <v>0</v>
          </cell>
          <cell r="T5705">
            <v>0</v>
          </cell>
          <cell r="U5705">
            <v>0</v>
          </cell>
          <cell r="V5705">
            <v>0</v>
          </cell>
          <cell r="W5705">
            <v>0</v>
          </cell>
          <cell r="X5705">
            <v>0</v>
          </cell>
          <cell r="Y5705">
            <v>0</v>
          </cell>
          <cell r="Z5705">
            <v>0</v>
          </cell>
          <cell r="AA5705">
            <v>0</v>
          </cell>
          <cell r="AB5705">
            <v>360.6</v>
          </cell>
          <cell r="AC5705">
            <v>0</v>
          </cell>
          <cell r="AD5705">
            <v>0</v>
          </cell>
        </row>
        <row r="5706">
          <cell r="B5706" t="str">
            <v>KITSAP CO-UNREGULATEDROLLOFFRORENT40DRECY</v>
          </cell>
          <cell r="J5706" t="str">
            <v>RORENT40DRECY</v>
          </cell>
          <cell r="K5706" t="str">
            <v>ROLL OFF RENT DAILY-RECYL</v>
          </cell>
          <cell r="S5706">
            <v>0</v>
          </cell>
          <cell r="T5706">
            <v>0</v>
          </cell>
          <cell r="U5706">
            <v>0</v>
          </cell>
          <cell r="V5706">
            <v>0</v>
          </cell>
          <cell r="W5706">
            <v>0</v>
          </cell>
          <cell r="X5706">
            <v>0</v>
          </cell>
          <cell r="Y5706">
            <v>0</v>
          </cell>
          <cell r="Z5706">
            <v>0</v>
          </cell>
          <cell r="AA5706">
            <v>0</v>
          </cell>
          <cell r="AB5706">
            <v>283.8</v>
          </cell>
          <cell r="AC5706">
            <v>0</v>
          </cell>
          <cell r="AD5706">
            <v>0</v>
          </cell>
        </row>
        <row r="5707">
          <cell r="B5707" t="str">
            <v>KITSAP CO-UNREGULATEDROLLOFFRECYHAUL</v>
          </cell>
          <cell r="J5707" t="str">
            <v>RECYHAUL</v>
          </cell>
          <cell r="K5707" t="str">
            <v>ROLL OFF RECYCLE HAUL</v>
          </cell>
          <cell r="S5707">
            <v>0</v>
          </cell>
          <cell r="T5707">
            <v>0</v>
          </cell>
          <cell r="U5707">
            <v>0</v>
          </cell>
          <cell r="V5707">
            <v>0</v>
          </cell>
          <cell r="W5707">
            <v>0</v>
          </cell>
          <cell r="X5707">
            <v>0</v>
          </cell>
          <cell r="Y5707">
            <v>0</v>
          </cell>
          <cell r="Z5707">
            <v>0</v>
          </cell>
          <cell r="AA5707">
            <v>0</v>
          </cell>
          <cell r="AB5707">
            <v>692.18</v>
          </cell>
          <cell r="AC5707">
            <v>0</v>
          </cell>
          <cell r="AD5707">
            <v>0</v>
          </cell>
        </row>
        <row r="5708">
          <cell r="B5708" t="str">
            <v>KITSAP CO-UNREGULATEDROLLOFFRORENT40DRECY</v>
          </cell>
          <cell r="J5708" t="str">
            <v>RORENT40DRECY</v>
          </cell>
          <cell r="K5708" t="str">
            <v>ROLL OFF RENT DAILY-RECYL</v>
          </cell>
          <cell r="S5708">
            <v>0</v>
          </cell>
          <cell r="T5708">
            <v>0</v>
          </cell>
          <cell r="U5708">
            <v>0</v>
          </cell>
          <cell r="V5708">
            <v>0</v>
          </cell>
          <cell r="W5708">
            <v>0</v>
          </cell>
          <cell r="X5708">
            <v>0</v>
          </cell>
          <cell r="Y5708">
            <v>0</v>
          </cell>
          <cell r="Z5708">
            <v>0</v>
          </cell>
          <cell r="AA5708">
            <v>0</v>
          </cell>
          <cell r="AB5708">
            <v>-37.840000000000003</v>
          </cell>
          <cell r="AC5708">
            <v>0</v>
          </cell>
          <cell r="AD5708">
            <v>0</v>
          </cell>
        </row>
        <row r="5709">
          <cell r="B5709" t="str">
            <v>KITSAP CO-UNREGULATEDSURCFUEL-RECY MASON</v>
          </cell>
          <cell r="J5709" t="str">
            <v>FUEL-RECY MASON</v>
          </cell>
          <cell r="K5709" t="str">
            <v>FUEL &amp; MATERIAL SURCHARGE</v>
          </cell>
          <cell r="S5709">
            <v>0</v>
          </cell>
          <cell r="T5709">
            <v>0</v>
          </cell>
          <cell r="U5709">
            <v>0</v>
          </cell>
          <cell r="V5709">
            <v>0</v>
          </cell>
          <cell r="W5709">
            <v>0</v>
          </cell>
          <cell r="X5709">
            <v>0</v>
          </cell>
          <cell r="Y5709">
            <v>0</v>
          </cell>
          <cell r="Z5709">
            <v>0</v>
          </cell>
          <cell r="AA5709">
            <v>0</v>
          </cell>
          <cell r="AB5709">
            <v>0</v>
          </cell>
          <cell r="AC5709">
            <v>0</v>
          </cell>
          <cell r="AD5709">
            <v>0</v>
          </cell>
        </row>
        <row r="5710">
          <cell r="B5710" t="str">
            <v>KITSAP CO-UNREGULATEDSURCFUEL-RECY MASON</v>
          </cell>
          <cell r="J5710" t="str">
            <v>FUEL-RECY MASON</v>
          </cell>
          <cell r="K5710" t="str">
            <v>FUEL &amp; MATERIAL SURCHARGE</v>
          </cell>
          <cell r="S5710">
            <v>0</v>
          </cell>
          <cell r="T5710">
            <v>0</v>
          </cell>
          <cell r="U5710">
            <v>0</v>
          </cell>
          <cell r="V5710">
            <v>0</v>
          </cell>
          <cell r="W5710">
            <v>0</v>
          </cell>
          <cell r="X5710">
            <v>0</v>
          </cell>
          <cell r="Y5710">
            <v>0</v>
          </cell>
          <cell r="Z5710">
            <v>0</v>
          </cell>
          <cell r="AA5710">
            <v>0</v>
          </cell>
          <cell r="AB5710">
            <v>0</v>
          </cell>
          <cell r="AC5710">
            <v>0</v>
          </cell>
          <cell r="AD5710">
            <v>0</v>
          </cell>
        </row>
        <row r="5711">
          <cell r="B5711" t="str">
            <v>KITSAP CO-UNREGULATEDTAXESSALES TAX</v>
          </cell>
          <cell r="J5711" t="str">
            <v>SALES TAX</v>
          </cell>
          <cell r="K5711" t="str">
            <v>8.5% Sales Tax</v>
          </cell>
          <cell r="S5711">
            <v>0</v>
          </cell>
          <cell r="T5711">
            <v>0</v>
          </cell>
          <cell r="U5711">
            <v>0</v>
          </cell>
          <cell r="V5711">
            <v>0</v>
          </cell>
          <cell r="W5711">
            <v>0</v>
          </cell>
          <cell r="X5711">
            <v>0</v>
          </cell>
          <cell r="Y5711">
            <v>0</v>
          </cell>
          <cell r="Z5711">
            <v>0</v>
          </cell>
          <cell r="AA5711">
            <v>0</v>
          </cell>
          <cell r="AB5711">
            <v>4.5999999999999996</v>
          </cell>
          <cell r="AC5711">
            <v>0</v>
          </cell>
          <cell r="AD5711">
            <v>0</v>
          </cell>
        </row>
        <row r="5712">
          <cell r="B5712" t="str">
            <v>KITSAP CO-UNREGULATEDTAXESSALES TAX</v>
          </cell>
          <cell r="J5712" t="str">
            <v>SALES TAX</v>
          </cell>
          <cell r="K5712" t="str">
            <v>8.5% Sales Tax</v>
          </cell>
          <cell r="S5712">
            <v>0</v>
          </cell>
          <cell r="T5712">
            <v>0</v>
          </cell>
          <cell r="U5712">
            <v>0</v>
          </cell>
          <cell r="V5712">
            <v>0</v>
          </cell>
          <cell r="W5712">
            <v>0</v>
          </cell>
          <cell r="X5712">
            <v>0</v>
          </cell>
          <cell r="Y5712">
            <v>0</v>
          </cell>
          <cell r="Z5712">
            <v>0</v>
          </cell>
          <cell r="AA5712">
            <v>0</v>
          </cell>
          <cell r="AB5712">
            <v>51.56</v>
          </cell>
          <cell r="AC5712">
            <v>0</v>
          </cell>
          <cell r="AD5712">
            <v>0</v>
          </cell>
        </row>
        <row r="5713">
          <cell r="B5713" t="str">
            <v>MASON CO-REGULATEDACCOUNTING ADJUSTMENTSMM</v>
          </cell>
          <cell r="J5713" t="str">
            <v>MM</v>
          </cell>
          <cell r="K5713" t="str">
            <v>MOVE MONEY</v>
          </cell>
          <cell r="S5713">
            <v>0</v>
          </cell>
          <cell r="T5713">
            <v>0</v>
          </cell>
          <cell r="U5713">
            <v>0</v>
          </cell>
          <cell r="V5713">
            <v>0</v>
          </cell>
          <cell r="W5713">
            <v>0</v>
          </cell>
          <cell r="X5713">
            <v>0</v>
          </cell>
          <cell r="Y5713">
            <v>0</v>
          </cell>
          <cell r="Z5713">
            <v>0</v>
          </cell>
          <cell r="AA5713">
            <v>0</v>
          </cell>
          <cell r="AB5713">
            <v>0</v>
          </cell>
          <cell r="AC5713">
            <v>0</v>
          </cell>
          <cell r="AD5713">
            <v>0</v>
          </cell>
        </row>
        <row r="5714">
          <cell r="B5714" t="str">
            <v>MASON CO-REGULATEDACCOUNTING ADJUSTMENTSNSF FEES</v>
          </cell>
          <cell r="J5714" t="str">
            <v>NSF FEES</v>
          </cell>
          <cell r="K5714" t="str">
            <v>RETURNED CHECK FEE</v>
          </cell>
          <cell r="S5714">
            <v>0</v>
          </cell>
          <cell r="T5714">
            <v>0</v>
          </cell>
          <cell r="U5714">
            <v>0</v>
          </cell>
          <cell r="V5714">
            <v>0</v>
          </cell>
          <cell r="W5714">
            <v>0</v>
          </cell>
          <cell r="X5714">
            <v>0</v>
          </cell>
          <cell r="Y5714">
            <v>0</v>
          </cell>
          <cell r="Z5714">
            <v>0</v>
          </cell>
          <cell r="AA5714">
            <v>0</v>
          </cell>
          <cell r="AB5714">
            <v>107.75</v>
          </cell>
          <cell r="AC5714">
            <v>0</v>
          </cell>
          <cell r="AD5714">
            <v>0</v>
          </cell>
        </row>
        <row r="5715">
          <cell r="B5715" t="str">
            <v>MASON CO-REGULATEDACCOUNTING ADJUSTMENTSREFUND</v>
          </cell>
          <cell r="J5715" t="str">
            <v>REFUND</v>
          </cell>
          <cell r="K5715" t="str">
            <v>REFUND</v>
          </cell>
          <cell r="S5715">
            <v>0</v>
          </cell>
          <cell r="T5715">
            <v>0</v>
          </cell>
          <cell r="U5715">
            <v>0</v>
          </cell>
          <cell r="V5715">
            <v>0</v>
          </cell>
          <cell r="W5715">
            <v>0</v>
          </cell>
          <cell r="X5715">
            <v>0</v>
          </cell>
          <cell r="Y5715">
            <v>0</v>
          </cell>
          <cell r="Z5715">
            <v>0</v>
          </cell>
          <cell r="AA5715">
            <v>0</v>
          </cell>
          <cell r="AB5715">
            <v>284.94</v>
          </cell>
          <cell r="AC5715">
            <v>0</v>
          </cell>
          <cell r="AD5715">
            <v>0</v>
          </cell>
        </row>
        <row r="5716">
          <cell r="B5716" t="str">
            <v>MASON CO-REGULATEDACCOUNTING ADJUSTMENTSFINCHG</v>
          </cell>
          <cell r="J5716" t="str">
            <v>FINCHG</v>
          </cell>
          <cell r="K5716" t="str">
            <v>LATE FEE</v>
          </cell>
          <cell r="S5716">
            <v>0</v>
          </cell>
          <cell r="T5716">
            <v>0</v>
          </cell>
          <cell r="U5716">
            <v>0</v>
          </cell>
          <cell r="V5716">
            <v>0</v>
          </cell>
          <cell r="W5716">
            <v>0</v>
          </cell>
          <cell r="X5716">
            <v>0</v>
          </cell>
          <cell r="Y5716">
            <v>0</v>
          </cell>
          <cell r="Z5716">
            <v>0</v>
          </cell>
          <cell r="AA5716">
            <v>0</v>
          </cell>
          <cell r="AB5716">
            <v>169.15</v>
          </cell>
          <cell r="AC5716">
            <v>0</v>
          </cell>
          <cell r="AD5716">
            <v>0</v>
          </cell>
        </row>
        <row r="5717">
          <cell r="B5717" t="str">
            <v>MASON CO-REGULATEDACCOUNTING ADJUSTMENTSFINCHG</v>
          </cell>
          <cell r="J5717" t="str">
            <v>FINCHG</v>
          </cell>
          <cell r="K5717" t="str">
            <v>LATE FEE</v>
          </cell>
          <cell r="S5717">
            <v>0</v>
          </cell>
          <cell r="T5717">
            <v>0</v>
          </cell>
          <cell r="U5717">
            <v>0</v>
          </cell>
          <cell r="V5717">
            <v>0</v>
          </cell>
          <cell r="W5717">
            <v>0</v>
          </cell>
          <cell r="X5717">
            <v>0</v>
          </cell>
          <cell r="Y5717">
            <v>0</v>
          </cell>
          <cell r="Z5717">
            <v>0</v>
          </cell>
          <cell r="AA5717">
            <v>0</v>
          </cell>
          <cell r="AB5717">
            <v>-10.38</v>
          </cell>
          <cell r="AC5717">
            <v>0</v>
          </cell>
          <cell r="AD5717">
            <v>0</v>
          </cell>
        </row>
        <row r="5718">
          <cell r="B5718" t="str">
            <v>MASON CO-REGULATEDACCOUNTING ADJUSTMENTSMM</v>
          </cell>
          <cell r="J5718" t="str">
            <v>MM</v>
          </cell>
          <cell r="K5718" t="str">
            <v>MOVE MONEY</v>
          </cell>
          <cell r="S5718">
            <v>0</v>
          </cell>
          <cell r="T5718">
            <v>0</v>
          </cell>
          <cell r="U5718">
            <v>0</v>
          </cell>
          <cell r="V5718">
            <v>0</v>
          </cell>
          <cell r="W5718">
            <v>0</v>
          </cell>
          <cell r="X5718">
            <v>0</v>
          </cell>
          <cell r="Y5718">
            <v>0</v>
          </cell>
          <cell r="Z5718">
            <v>0</v>
          </cell>
          <cell r="AA5718">
            <v>0</v>
          </cell>
          <cell r="AB5718">
            <v>-238.34</v>
          </cell>
          <cell r="AC5718">
            <v>0</v>
          </cell>
          <cell r="AD5718">
            <v>0</v>
          </cell>
        </row>
        <row r="5719">
          <cell r="B5719" t="str">
            <v>MASON CO-REGULATEDACCOUNTING ADJUSTMENTSNSF FEES</v>
          </cell>
          <cell r="J5719" t="str">
            <v>NSF FEES</v>
          </cell>
          <cell r="K5719" t="str">
            <v>RETURNED CHECK FEE</v>
          </cell>
          <cell r="S5719">
            <v>0</v>
          </cell>
          <cell r="T5719">
            <v>0</v>
          </cell>
          <cell r="U5719">
            <v>0</v>
          </cell>
          <cell r="V5719">
            <v>0</v>
          </cell>
          <cell r="W5719">
            <v>0</v>
          </cell>
          <cell r="X5719">
            <v>0</v>
          </cell>
          <cell r="Y5719">
            <v>0</v>
          </cell>
          <cell r="Z5719">
            <v>0</v>
          </cell>
          <cell r="AA5719">
            <v>0</v>
          </cell>
          <cell r="AB5719">
            <v>21.55</v>
          </cell>
          <cell r="AC5719">
            <v>0</v>
          </cell>
          <cell r="AD5719">
            <v>0</v>
          </cell>
        </row>
        <row r="5720">
          <cell r="B5720" t="str">
            <v>MASON CO-REGULATEDACCOUNTING ADJUSTMENTSREFUND</v>
          </cell>
          <cell r="J5720" t="str">
            <v>REFUND</v>
          </cell>
          <cell r="K5720" t="str">
            <v>REFUND</v>
          </cell>
          <cell r="S5720">
            <v>0</v>
          </cell>
          <cell r="T5720">
            <v>0</v>
          </cell>
          <cell r="U5720">
            <v>0</v>
          </cell>
          <cell r="V5720">
            <v>0</v>
          </cell>
          <cell r="W5720">
            <v>0</v>
          </cell>
          <cell r="X5720">
            <v>0</v>
          </cell>
          <cell r="Y5720">
            <v>0</v>
          </cell>
          <cell r="Z5720">
            <v>0</v>
          </cell>
          <cell r="AA5720">
            <v>0</v>
          </cell>
          <cell r="AB5720">
            <v>158.85</v>
          </cell>
          <cell r="AC5720">
            <v>0</v>
          </cell>
          <cell r="AD5720">
            <v>0</v>
          </cell>
        </row>
        <row r="5721">
          <cell r="B5721" t="str">
            <v>MASON CO-REGULATEDACCOUNTING ADJUSTMENTSRETCK</v>
          </cell>
          <cell r="J5721" t="str">
            <v>RETCK</v>
          </cell>
          <cell r="K5721" t="str">
            <v>RETURNED CHECK</v>
          </cell>
          <cell r="S5721">
            <v>0</v>
          </cell>
          <cell r="T5721">
            <v>0</v>
          </cell>
          <cell r="U5721">
            <v>0</v>
          </cell>
          <cell r="V5721">
            <v>0</v>
          </cell>
          <cell r="W5721">
            <v>0</v>
          </cell>
          <cell r="X5721">
            <v>0</v>
          </cell>
          <cell r="Y5721">
            <v>0</v>
          </cell>
          <cell r="Z5721">
            <v>0</v>
          </cell>
          <cell r="AA5721">
            <v>0</v>
          </cell>
          <cell r="AB5721">
            <v>300</v>
          </cell>
          <cell r="AC5721">
            <v>0</v>
          </cell>
          <cell r="AD5721">
            <v>0</v>
          </cell>
        </row>
        <row r="5722">
          <cell r="B5722" t="str">
            <v>MASON CO-REGULATEDCOMMERCIAL  FRONTLOADWLKNRW2RECY</v>
          </cell>
          <cell r="J5722" t="str">
            <v>WLKNRW2RECY</v>
          </cell>
          <cell r="K5722" t="str">
            <v>WALK IN OVER 25 ADDITIONA</v>
          </cell>
          <cell r="S5722">
            <v>0</v>
          </cell>
          <cell r="T5722">
            <v>0</v>
          </cell>
          <cell r="U5722">
            <v>0</v>
          </cell>
          <cell r="V5722">
            <v>0</v>
          </cell>
          <cell r="W5722">
            <v>0</v>
          </cell>
          <cell r="X5722">
            <v>0</v>
          </cell>
          <cell r="Y5722">
            <v>0</v>
          </cell>
          <cell r="Z5722">
            <v>0</v>
          </cell>
          <cell r="AA5722">
            <v>0</v>
          </cell>
          <cell r="AB5722">
            <v>-3.98</v>
          </cell>
          <cell r="AC5722">
            <v>0</v>
          </cell>
          <cell r="AD5722">
            <v>0</v>
          </cell>
        </row>
        <row r="5723">
          <cell r="B5723" t="str">
            <v>MASON CO-REGULATEDCOMMERCIAL  FRONTLOADWLKNRE1RECYMA</v>
          </cell>
          <cell r="J5723" t="str">
            <v>WLKNRE1RECYMA</v>
          </cell>
          <cell r="K5723" t="str">
            <v>WALK IN 5-25FT EOW-RECYCL</v>
          </cell>
          <cell r="S5723">
            <v>0</v>
          </cell>
          <cell r="T5723">
            <v>0</v>
          </cell>
          <cell r="U5723">
            <v>0</v>
          </cell>
          <cell r="V5723">
            <v>0</v>
          </cell>
          <cell r="W5723">
            <v>0</v>
          </cell>
          <cell r="X5723">
            <v>0</v>
          </cell>
          <cell r="Y5723">
            <v>0</v>
          </cell>
          <cell r="Z5723">
            <v>0</v>
          </cell>
          <cell r="AA5723">
            <v>0</v>
          </cell>
          <cell r="AB5723">
            <v>6.3</v>
          </cell>
          <cell r="AC5723">
            <v>0</v>
          </cell>
          <cell r="AD5723">
            <v>0</v>
          </cell>
        </row>
        <row r="5724">
          <cell r="B5724" t="str">
            <v>MASON CO-REGULATEDCOMMERCIAL  FRONTLOADWLKNRM1RECYMA</v>
          </cell>
          <cell r="J5724" t="str">
            <v>WLKNRM1RECYMA</v>
          </cell>
          <cell r="K5724" t="str">
            <v>WALK IN 5-25FT MONTHLY-RE</v>
          </cell>
          <cell r="S5724">
            <v>0</v>
          </cell>
          <cell r="T5724">
            <v>0</v>
          </cell>
          <cell r="U5724">
            <v>0</v>
          </cell>
          <cell r="V5724">
            <v>0</v>
          </cell>
          <cell r="W5724">
            <v>0</v>
          </cell>
          <cell r="X5724">
            <v>0</v>
          </cell>
          <cell r="Y5724">
            <v>0</v>
          </cell>
          <cell r="Z5724">
            <v>0</v>
          </cell>
          <cell r="AA5724">
            <v>0</v>
          </cell>
          <cell r="AB5724">
            <v>1.1599999999999999</v>
          </cell>
          <cell r="AC5724">
            <v>0</v>
          </cell>
          <cell r="AD5724">
            <v>0</v>
          </cell>
        </row>
        <row r="5725">
          <cell r="B5725" t="str">
            <v>MASON CO-REGULATEDCOMMERCIAL  FRONTLOADWLKNRW2RECYMA</v>
          </cell>
          <cell r="J5725" t="str">
            <v>WLKNRW2RECYMA</v>
          </cell>
          <cell r="K5725" t="str">
            <v>WALK IN OVER 25 ADDITIONA</v>
          </cell>
          <cell r="S5725">
            <v>0</v>
          </cell>
          <cell r="T5725">
            <v>0</v>
          </cell>
          <cell r="U5725">
            <v>0</v>
          </cell>
          <cell r="V5725">
            <v>0</v>
          </cell>
          <cell r="W5725">
            <v>0</v>
          </cell>
          <cell r="X5725">
            <v>0</v>
          </cell>
          <cell r="Y5725">
            <v>0</v>
          </cell>
          <cell r="Z5725">
            <v>0</v>
          </cell>
          <cell r="AA5725">
            <v>0</v>
          </cell>
          <cell r="AB5725">
            <v>0.34</v>
          </cell>
          <cell r="AC5725">
            <v>0</v>
          </cell>
          <cell r="AD5725">
            <v>0</v>
          </cell>
        </row>
        <row r="5726">
          <cell r="B5726" t="str">
            <v>MASON CO-REGULATEDCOMMERCIAL - REARLOADCOMCAN</v>
          </cell>
          <cell r="J5726" t="str">
            <v>COMCAN</v>
          </cell>
          <cell r="K5726" t="str">
            <v>COMMERCIAL CAN EXTRA</v>
          </cell>
          <cell r="S5726">
            <v>0</v>
          </cell>
          <cell r="T5726">
            <v>0</v>
          </cell>
          <cell r="U5726">
            <v>0</v>
          </cell>
          <cell r="V5726">
            <v>0</v>
          </cell>
          <cell r="W5726">
            <v>0</v>
          </cell>
          <cell r="X5726">
            <v>0</v>
          </cell>
          <cell r="Y5726">
            <v>0</v>
          </cell>
          <cell r="Z5726">
            <v>0</v>
          </cell>
          <cell r="AA5726">
            <v>0</v>
          </cell>
          <cell r="AB5726">
            <v>9.36</v>
          </cell>
          <cell r="AC5726">
            <v>0</v>
          </cell>
          <cell r="AD5726">
            <v>0</v>
          </cell>
        </row>
        <row r="5727">
          <cell r="B5727" t="str">
            <v>MASON CO-REGULATEDCOMMERCIAL - REARLOADUNLOCKREF</v>
          </cell>
          <cell r="J5727" t="str">
            <v>UNLOCKREF</v>
          </cell>
          <cell r="K5727" t="str">
            <v>UNLOCK / UNLATCH REFUSE</v>
          </cell>
          <cell r="S5727">
            <v>0</v>
          </cell>
          <cell r="T5727">
            <v>0</v>
          </cell>
          <cell r="U5727">
            <v>0</v>
          </cell>
          <cell r="V5727">
            <v>0</v>
          </cell>
          <cell r="W5727">
            <v>0</v>
          </cell>
          <cell r="X5727">
            <v>0</v>
          </cell>
          <cell r="Y5727">
            <v>0</v>
          </cell>
          <cell r="Z5727">
            <v>0</v>
          </cell>
          <cell r="AA5727">
            <v>0</v>
          </cell>
          <cell r="AB5727">
            <v>7.59</v>
          </cell>
          <cell r="AC5727">
            <v>0</v>
          </cell>
          <cell r="AD5727">
            <v>0</v>
          </cell>
        </row>
        <row r="5728">
          <cell r="B5728" t="str">
            <v>MASON CO-REGULATEDCOMMERCIAL - REARLOADR1.5YDEM</v>
          </cell>
          <cell r="J5728" t="str">
            <v>R1.5YDEM</v>
          </cell>
          <cell r="K5728" t="str">
            <v>1.5 YD 1X EOW</v>
          </cell>
          <cell r="S5728">
            <v>0</v>
          </cell>
          <cell r="T5728">
            <v>0</v>
          </cell>
          <cell r="U5728">
            <v>0</v>
          </cell>
          <cell r="V5728">
            <v>0</v>
          </cell>
          <cell r="W5728">
            <v>0</v>
          </cell>
          <cell r="X5728">
            <v>0</v>
          </cell>
          <cell r="Y5728">
            <v>0</v>
          </cell>
          <cell r="Z5728">
            <v>0</v>
          </cell>
          <cell r="AA5728">
            <v>0</v>
          </cell>
          <cell r="AB5728">
            <v>7801.27</v>
          </cell>
          <cell r="AC5728">
            <v>0</v>
          </cell>
          <cell r="AD5728">
            <v>0</v>
          </cell>
        </row>
        <row r="5729">
          <cell r="B5729" t="str">
            <v>MASON CO-REGULATEDCOMMERCIAL - REARLOADR1.5YDRENTM</v>
          </cell>
          <cell r="J5729" t="str">
            <v>R1.5YDRENTM</v>
          </cell>
          <cell r="K5729" t="str">
            <v>1.5YD CONTAINER RENT-MTH</v>
          </cell>
          <cell r="S5729">
            <v>0</v>
          </cell>
          <cell r="T5729">
            <v>0</v>
          </cell>
          <cell r="U5729">
            <v>0</v>
          </cell>
          <cell r="V5729">
            <v>0</v>
          </cell>
          <cell r="W5729">
            <v>0</v>
          </cell>
          <cell r="X5729">
            <v>0</v>
          </cell>
          <cell r="Y5729">
            <v>0</v>
          </cell>
          <cell r="Z5729">
            <v>0</v>
          </cell>
          <cell r="AA5729">
            <v>0</v>
          </cell>
          <cell r="AB5729">
            <v>2504.5700000000002</v>
          </cell>
          <cell r="AC5729">
            <v>0</v>
          </cell>
          <cell r="AD5729">
            <v>0</v>
          </cell>
        </row>
        <row r="5730">
          <cell r="B5730" t="str">
            <v>MASON CO-REGULATEDCOMMERCIAL - REARLOADR1.5YDRENTTM</v>
          </cell>
          <cell r="J5730" t="str">
            <v>R1.5YDRENTTM</v>
          </cell>
          <cell r="K5730" t="str">
            <v>1.5 YD TEMP CONT RENT MON</v>
          </cell>
          <cell r="S5730">
            <v>0</v>
          </cell>
          <cell r="T5730">
            <v>0</v>
          </cell>
          <cell r="U5730">
            <v>0</v>
          </cell>
          <cell r="V5730">
            <v>0</v>
          </cell>
          <cell r="W5730">
            <v>0</v>
          </cell>
          <cell r="X5730">
            <v>0</v>
          </cell>
          <cell r="Y5730">
            <v>0</v>
          </cell>
          <cell r="Z5730">
            <v>0</v>
          </cell>
          <cell r="AA5730">
            <v>0</v>
          </cell>
          <cell r="AB5730">
            <v>31.54</v>
          </cell>
          <cell r="AC5730">
            <v>0</v>
          </cell>
          <cell r="AD5730">
            <v>0</v>
          </cell>
        </row>
        <row r="5731">
          <cell r="B5731" t="str">
            <v>MASON CO-REGULATEDCOMMERCIAL - REARLOADR1.5YDWM</v>
          </cell>
          <cell r="J5731" t="str">
            <v>R1.5YDWM</v>
          </cell>
          <cell r="K5731" t="str">
            <v>1.5 YD 1X WEEKLY</v>
          </cell>
          <cell r="S5731">
            <v>0</v>
          </cell>
          <cell r="T5731">
            <v>0</v>
          </cell>
          <cell r="U5731">
            <v>0</v>
          </cell>
          <cell r="V5731">
            <v>0</v>
          </cell>
          <cell r="W5731">
            <v>0</v>
          </cell>
          <cell r="X5731">
            <v>0</v>
          </cell>
          <cell r="Y5731">
            <v>0</v>
          </cell>
          <cell r="Z5731">
            <v>0</v>
          </cell>
          <cell r="AA5731">
            <v>0</v>
          </cell>
          <cell r="AB5731">
            <v>5955.34</v>
          </cell>
          <cell r="AC5731">
            <v>0</v>
          </cell>
          <cell r="AD5731">
            <v>0</v>
          </cell>
        </row>
        <row r="5732">
          <cell r="B5732" t="str">
            <v>MASON CO-REGULATEDCOMMERCIAL - REARLOADR1YDEM</v>
          </cell>
          <cell r="J5732" t="str">
            <v>R1YDEM</v>
          </cell>
          <cell r="K5732" t="str">
            <v>1 YD 1X EOW</v>
          </cell>
          <cell r="S5732">
            <v>0</v>
          </cell>
          <cell r="T5732">
            <v>0</v>
          </cell>
          <cell r="U5732">
            <v>0</v>
          </cell>
          <cell r="V5732">
            <v>0</v>
          </cell>
          <cell r="W5732">
            <v>0</v>
          </cell>
          <cell r="X5732">
            <v>0</v>
          </cell>
          <cell r="Y5732">
            <v>0</v>
          </cell>
          <cell r="Z5732">
            <v>0</v>
          </cell>
          <cell r="AA5732">
            <v>0</v>
          </cell>
          <cell r="AB5732">
            <v>728.06</v>
          </cell>
          <cell r="AC5732">
            <v>0</v>
          </cell>
          <cell r="AD5732">
            <v>0</v>
          </cell>
        </row>
        <row r="5733">
          <cell r="B5733" t="str">
            <v>MASON CO-REGULATEDCOMMERCIAL - REARLOADR1YDRENTM</v>
          </cell>
          <cell r="J5733" t="str">
            <v>R1YDRENTM</v>
          </cell>
          <cell r="K5733" t="str">
            <v>1YD CONTAINER RENT-MTHLY</v>
          </cell>
          <cell r="S5733">
            <v>0</v>
          </cell>
          <cell r="T5733">
            <v>0</v>
          </cell>
          <cell r="U5733">
            <v>0</v>
          </cell>
          <cell r="V5733">
            <v>0</v>
          </cell>
          <cell r="W5733">
            <v>0</v>
          </cell>
          <cell r="X5733">
            <v>0</v>
          </cell>
          <cell r="Y5733">
            <v>0</v>
          </cell>
          <cell r="Z5733">
            <v>0</v>
          </cell>
          <cell r="AA5733">
            <v>0</v>
          </cell>
          <cell r="AB5733">
            <v>175.61</v>
          </cell>
          <cell r="AC5733">
            <v>0</v>
          </cell>
          <cell r="AD5733">
            <v>0</v>
          </cell>
        </row>
        <row r="5734">
          <cell r="B5734" t="str">
            <v>MASON CO-REGULATEDCOMMERCIAL - REARLOADR1YDWM</v>
          </cell>
          <cell r="J5734" t="str">
            <v>R1YDWM</v>
          </cell>
          <cell r="K5734" t="str">
            <v>1 YD 1X WEEKLY</v>
          </cell>
          <cell r="S5734">
            <v>0</v>
          </cell>
          <cell r="T5734">
            <v>0</v>
          </cell>
          <cell r="U5734">
            <v>0</v>
          </cell>
          <cell r="V5734">
            <v>0</v>
          </cell>
          <cell r="W5734">
            <v>0</v>
          </cell>
          <cell r="X5734">
            <v>0</v>
          </cell>
          <cell r="Y5734">
            <v>0</v>
          </cell>
          <cell r="Z5734">
            <v>0</v>
          </cell>
          <cell r="AA5734">
            <v>0</v>
          </cell>
          <cell r="AB5734">
            <v>147.74</v>
          </cell>
          <cell r="AC5734">
            <v>0</v>
          </cell>
          <cell r="AD5734">
            <v>0</v>
          </cell>
        </row>
        <row r="5735">
          <cell r="B5735" t="str">
            <v>MASON CO-REGULATEDCOMMERCIAL - REARLOADR2YDEM</v>
          </cell>
          <cell r="J5735" t="str">
            <v>R2YDEM</v>
          </cell>
          <cell r="K5735" t="str">
            <v>2 YD 1X EOW</v>
          </cell>
          <cell r="S5735">
            <v>0</v>
          </cell>
          <cell r="T5735">
            <v>0</v>
          </cell>
          <cell r="U5735">
            <v>0</v>
          </cell>
          <cell r="V5735">
            <v>0</v>
          </cell>
          <cell r="W5735">
            <v>0</v>
          </cell>
          <cell r="X5735">
            <v>0</v>
          </cell>
          <cell r="Y5735">
            <v>0</v>
          </cell>
          <cell r="Z5735">
            <v>0</v>
          </cell>
          <cell r="AA5735">
            <v>0</v>
          </cell>
          <cell r="AB5735">
            <v>5871.28</v>
          </cell>
          <cell r="AC5735">
            <v>0</v>
          </cell>
          <cell r="AD5735">
            <v>0</v>
          </cell>
        </row>
        <row r="5736">
          <cell r="B5736" t="str">
            <v>MASON CO-REGULATEDCOMMERCIAL - REARLOADR2YDRENTM</v>
          </cell>
          <cell r="J5736" t="str">
            <v>R2YDRENTM</v>
          </cell>
          <cell r="K5736" t="str">
            <v>2YD CONTAINER RENT-MTHLY</v>
          </cell>
          <cell r="S5736">
            <v>0</v>
          </cell>
          <cell r="T5736">
            <v>0</v>
          </cell>
          <cell r="U5736">
            <v>0</v>
          </cell>
          <cell r="V5736">
            <v>0</v>
          </cell>
          <cell r="W5736">
            <v>0</v>
          </cell>
          <cell r="X5736">
            <v>0</v>
          </cell>
          <cell r="Y5736">
            <v>0</v>
          </cell>
          <cell r="Z5736">
            <v>0</v>
          </cell>
          <cell r="AA5736">
            <v>0</v>
          </cell>
          <cell r="AB5736">
            <v>4657.6400000000003</v>
          </cell>
          <cell r="AC5736">
            <v>0</v>
          </cell>
          <cell r="AD5736">
            <v>0</v>
          </cell>
        </row>
        <row r="5737">
          <cell r="B5737" t="str">
            <v>MASON CO-REGULATEDCOMMERCIAL - REARLOADR2YDRENTT</v>
          </cell>
          <cell r="J5737" t="str">
            <v>R2YDRENTT</v>
          </cell>
          <cell r="K5737" t="str">
            <v>2YD TEMP CONTAINER RENT</v>
          </cell>
          <cell r="S5737">
            <v>0</v>
          </cell>
          <cell r="T5737">
            <v>0</v>
          </cell>
          <cell r="U5737">
            <v>0</v>
          </cell>
          <cell r="V5737">
            <v>0</v>
          </cell>
          <cell r="W5737">
            <v>0</v>
          </cell>
          <cell r="X5737">
            <v>0</v>
          </cell>
          <cell r="Y5737">
            <v>0</v>
          </cell>
          <cell r="Z5737">
            <v>0</v>
          </cell>
          <cell r="AA5737">
            <v>0</v>
          </cell>
          <cell r="AB5737">
            <v>20.63</v>
          </cell>
          <cell r="AC5737">
            <v>0</v>
          </cell>
          <cell r="AD5737">
            <v>0</v>
          </cell>
        </row>
        <row r="5738">
          <cell r="B5738" t="str">
            <v>MASON CO-REGULATEDCOMMERCIAL - REARLOADR2YDRENTTM</v>
          </cell>
          <cell r="J5738" t="str">
            <v>R2YDRENTTM</v>
          </cell>
          <cell r="K5738" t="str">
            <v>2 YD TEMP CONT RENT MONTH</v>
          </cell>
          <cell r="S5738">
            <v>0</v>
          </cell>
          <cell r="T5738">
            <v>0</v>
          </cell>
          <cell r="U5738">
            <v>0</v>
          </cell>
          <cell r="V5738">
            <v>0</v>
          </cell>
          <cell r="W5738">
            <v>0</v>
          </cell>
          <cell r="X5738">
            <v>0</v>
          </cell>
          <cell r="Y5738">
            <v>0</v>
          </cell>
          <cell r="Z5738">
            <v>0</v>
          </cell>
          <cell r="AA5738">
            <v>0</v>
          </cell>
          <cell r="AB5738">
            <v>46.76</v>
          </cell>
          <cell r="AC5738">
            <v>0</v>
          </cell>
          <cell r="AD5738">
            <v>0</v>
          </cell>
        </row>
        <row r="5739">
          <cell r="B5739" t="str">
            <v>MASON CO-REGULATEDCOMMERCIAL - REARLOADR2YDWM</v>
          </cell>
          <cell r="J5739" t="str">
            <v>R2YDWM</v>
          </cell>
          <cell r="K5739" t="str">
            <v>2 YD 1X WEEKLY</v>
          </cell>
          <cell r="S5739">
            <v>0</v>
          </cell>
          <cell r="T5739">
            <v>0</v>
          </cell>
          <cell r="U5739">
            <v>0</v>
          </cell>
          <cell r="V5739">
            <v>0</v>
          </cell>
          <cell r="W5739">
            <v>0</v>
          </cell>
          <cell r="X5739">
            <v>0</v>
          </cell>
          <cell r="Y5739">
            <v>0</v>
          </cell>
          <cell r="Z5739">
            <v>0</v>
          </cell>
          <cell r="AA5739">
            <v>0</v>
          </cell>
          <cell r="AB5739">
            <v>29262.34</v>
          </cell>
          <cell r="AC5739">
            <v>0</v>
          </cell>
          <cell r="AD5739">
            <v>0</v>
          </cell>
        </row>
        <row r="5740">
          <cell r="B5740" t="str">
            <v>MASON CO-REGULATEDCOMMERCIAL - REARLOADUNLOCKREF</v>
          </cell>
          <cell r="J5740" t="str">
            <v>UNLOCKREF</v>
          </cell>
          <cell r="K5740" t="str">
            <v>UNLOCK / UNLATCH REFUSE</v>
          </cell>
          <cell r="S5740">
            <v>0</v>
          </cell>
          <cell r="T5740">
            <v>0</v>
          </cell>
          <cell r="U5740">
            <v>0</v>
          </cell>
          <cell r="V5740">
            <v>0</v>
          </cell>
          <cell r="W5740">
            <v>0</v>
          </cell>
          <cell r="X5740">
            <v>0</v>
          </cell>
          <cell r="Y5740">
            <v>0</v>
          </cell>
          <cell r="Z5740">
            <v>0</v>
          </cell>
          <cell r="AA5740">
            <v>0</v>
          </cell>
          <cell r="AB5740">
            <v>253</v>
          </cell>
          <cell r="AC5740">
            <v>0</v>
          </cell>
          <cell r="AD5740">
            <v>0</v>
          </cell>
        </row>
        <row r="5741">
          <cell r="B5741" t="str">
            <v>MASON CO-REGULATEDCOMMERCIAL - REARLOADCDELC</v>
          </cell>
          <cell r="J5741" t="str">
            <v>CDELC</v>
          </cell>
          <cell r="K5741" t="str">
            <v>CONTAINER DELIVERY CHARGE</v>
          </cell>
          <cell r="S5741">
            <v>0</v>
          </cell>
          <cell r="T5741">
            <v>0</v>
          </cell>
          <cell r="U5741">
            <v>0</v>
          </cell>
          <cell r="V5741">
            <v>0</v>
          </cell>
          <cell r="W5741">
            <v>0</v>
          </cell>
          <cell r="X5741">
            <v>0</v>
          </cell>
          <cell r="Y5741">
            <v>0</v>
          </cell>
          <cell r="Z5741">
            <v>0</v>
          </cell>
          <cell r="AA5741">
            <v>0</v>
          </cell>
          <cell r="AB5741">
            <v>81</v>
          </cell>
          <cell r="AC5741">
            <v>0</v>
          </cell>
          <cell r="AD5741">
            <v>0</v>
          </cell>
        </row>
        <row r="5742">
          <cell r="B5742" t="str">
            <v>MASON CO-REGULATEDCOMMERCIAL - REARLOADCEXYD</v>
          </cell>
          <cell r="J5742" t="str">
            <v>CEXYD</v>
          </cell>
          <cell r="K5742" t="str">
            <v>CMML EXTRA YARDAGE</v>
          </cell>
          <cell r="S5742">
            <v>0</v>
          </cell>
          <cell r="T5742">
            <v>0</v>
          </cell>
          <cell r="U5742">
            <v>0</v>
          </cell>
          <cell r="V5742">
            <v>0</v>
          </cell>
          <cell r="W5742">
            <v>0</v>
          </cell>
          <cell r="X5742">
            <v>0</v>
          </cell>
          <cell r="Y5742">
            <v>0</v>
          </cell>
          <cell r="Z5742">
            <v>0</v>
          </cell>
          <cell r="AA5742">
            <v>0</v>
          </cell>
          <cell r="AB5742">
            <v>799.68</v>
          </cell>
          <cell r="AC5742">
            <v>0</v>
          </cell>
          <cell r="AD5742">
            <v>0</v>
          </cell>
        </row>
        <row r="5743">
          <cell r="B5743" t="str">
            <v>MASON CO-REGULATEDCOMMERCIAL - REARLOADCLSECOL</v>
          </cell>
          <cell r="J5743" t="str">
            <v>CLSECOL</v>
          </cell>
          <cell r="K5743" t="str">
            <v>LOOSE MATERIAL-COLLECTOR</v>
          </cell>
          <cell r="S5743">
            <v>0</v>
          </cell>
          <cell r="T5743">
            <v>0</v>
          </cell>
          <cell r="U5743">
            <v>0</v>
          </cell>
          <cell r="V5743">
            <v>0</v>
          </cell>
          <cell r="W5743">
            <v>0</v>
          </cell>
          <cell r="X5743">
            <v>0</v>
          </cell>
          <cell r="Y5743">
            <v>0</v>
          </cell>
          <cell r="Z5743">
            <v>0</v>
          </cell>
          <cell r="AA5743">
            <v>0</v>
          </cell>
          <cell r="AB5743">
            <v>27.61</v>
          </cell>
          <cell r="AC5743">
            <v>0</v>
          </cell>
          <cell r="AD5743">
            <v>0</v>
          </cell>
        </row>
        <row r="5744">
          <cell r="B5744" t="str">
            <v>MASON CO-REGULATEDCOMMERCIAL - REARLOADCOMCAN</v>
          </cell>
          <cell r="J5744" t="str">
            <v>COMCAN</v>
          </cell>
          <cell r="K5744" t="str">
            <v>COMMERCIAL CAN EXTRA</v>
          </cell>
          <cell r="S5744">
            <v>0</v>
          </cell>
          <cell r="T5744">
            <v>0</v>
          </cell>
          <cell r="U5744">
            <v>0</v>
          </cell>
          <cell r="V5744">
            <v>0</v>
          </cell>
          <cell r="W5744">
            <v>0</v>
          </cell>
          <cell r="X5744">
            <v>0</v>
          </cell>
          <cell r="Y5744">
            <v>0</v>
          </cell>
          <cell r="Z5744">
            <v>0</v>
          </cell>
          <cell r="AA5744">
            <v>0</v>
          </cell>
          <cell r="AB5744">
            <v>411.84</v>
          </cell>
          <cell r="AC5744">
            <v>0</v>
          </cell>
          <cell r="AD5744">
            <v>0</v>
          </cell>
        </row>
        <row r="5745">
          <cell r="B5745" t="str">
            <v>MASON CO-REGULATEDCOMMERCIAL - REARLOADR1.5YDEM</v>
          </cell>
          <cell r="J5745" t="str">
            <v>R1.5YDEM</v>
          </cell>
          <cell r="K5745" t="str">
            <v>1.5 YD 1X EOW</v>
          </cell>
          <cell r="S5745">
            <v>0</v>
          </cell>
          <cell r="T5745">
            <v>0</v>
          </cell>
          <cell r="U5745">
            <v>0</v>
          </cell>
          <cell r="V5745">
            <v>0</v>
          </cell>
          <cell r="W5745">
            <v>0</v>
          </cell>
          <cell r="X5745">
            <v>0</v>
          </cell>
          <cell r="Y5745">
            <v>0</v>
          </cell>
          <cell r="Z5745">
            <v>0</v>
          </cell>
          <cell r="AA5745">
            <v>0</v>
          </cell>
          <cell r="AB5745">
            <v>-3.86</v>
          </cell>
          <cell r="AC5745">
            <v>0</v>
          </cell>
          <cell r="AD5745">
            <v>0</v>
          </cell>
        </row>
        <row r="5746">
          <cell r="B5746" t="str">
            <v>MASON CO-REGULATEDCOMMERCIAL - REARLOADR1.5YDPU</v>
          </cell>
          <cell r="J5746" t="str">
            <v>R1.5YDPU</v>
          </cell>
          <cell r="K5746" t="str">
            <v>1.5YD CONTAINER PICKUP</v>
          </cell>
          <cell r="S5746">
            <v>0</v>
          </cell>
          <cell r="T5746">
            <v>0</v>
          </cell>
          <cell r="U5746">
            <v>0</v>
          </cell>
          <cell r="V5746">
            <v>0</v>
          </cell>
          <cell r="W5746">
            <v>0</v>
          </cell>
          <cell r="X5746">
            <v>0</v>
          </cell>
          <cell r="Y5746">
            <v>0</v>
          </cell>
          <cell r="Z5746">
            <v>0</v>
          </cell>
          <cell r="AA5746">
            <v>0</v>
          </cell>
          <cell r="AB5746">
            <v>56.52</v>
          </cell>
          <cell r="AC5746">
            <v>0</v>
          </cell>
          <cell r="AD5746">
            <v>0</v>
          </cell>
        </row>
        <row r="5747">
          <cell r="B5747" t="str">
            <v>MASON CO-REGULATEDCOMMERCIAL - REARLOADR1.5YDRENTM</v>
          </cell>
          <cell r="J5747" t="str">
            <v>R1.5YDRENTM</v>
          </cell>
          <cell r="K5747" t="str">
            <v>1.5YD CONTAINER RENT-MTH</v>
          </cell>
          <cell r="S5747">
            <v>0</v>
          </cell>
          <cell r="T5747">
            <v>0</v>
          </cell>
          <cell r="U5747">
            <v>0</v>
          </cell>
          <cell r="V5747">
            <v>0</v>
          </cell>
          <cell r="W5747">
            <v>0</v>
          </cell>
          <cell r="X5747">
            <v>0</v>
          </cell>
          <cell r="Y5747">
            <v>0</v>
          </cell>
          <cell r="Z5747">
            <v>0</v>
          </cell>
          <cell r="AA5747">
            <v>0</v>
          </cell>
          <cell r="AB5747">
            <v>-9.5399999999999991</v>
          </cell>
          <cell r="AC5747">
            <v>0</v>
          </cell>
          <cell r="AD5747">
            <v>0</v>
          </cell>
        </row>
        <row r="5748">
          <cell r="B5748" t="str">
            <v>MASON CO-REGULATEDCOMMERCIAL - REARLOADR1.5YDWM</v>
          </cell>
          <cell r="J5748" t="str">
            <v>R1.5YDWM</v>
          </cell>
          <cell r="K5748" t="str">
            <v>1.5 YD 1X WEEKLY</v>
          </cell>
          <cell r="S5748">
            <v>0</v>
          </cell>
          <cell r="T5748">
            <v>0</v>
          </cell>
          <cell r="U5748">
            <v>0</v>
          </cell>
          <cell r="V5748">
            <v>0</v>
          </cell>
          <cell r="W5748">
            <v>0</v>
          </cell>
          <cell r="X5748">
            <v>0</v>
          </cell>
          <cell r="Y5748">
            <v>0</v>
          </cell>
          <cell r="Z5748">
            <v>0</v>
          </cell>
          <cell r="AA5748">
            <v>0</v>
          </cell>
          <cell r="AB5748">
            <v>-101.98</v>
          </cell>
          <cell r="AC5748">
            <v>0</v>
          </cell>
          <cell r="AD5748">
            <v>0</v>
          </cell>
        </row>
        <row r="5749">
          <cell r="B5749" t="str">
            <v>MASON CO-REGULATEDCOMMERCIAL - REARLOADR2YDPU</v>
          </cell>
          <cell r="J5749" t="str">
            <v>R2YDPU</v>
          </cell>
          <cell r="K5749" t="str">
            <v>2YD CONTAINER PICKUP</v>
          </cell>
          <cell r="S5749">
            <v>0</v>
          </cell>
          <cell r="T5749">
            <v>0</v>
          </cell>
          <cell r="U5749">
            <v>0</v>
          </cell>
          <cell r="V5749">
            <v>0</v>
          </cell>
          <cell r="W5749">
            <v>0</v>
          </cell>
          <cell r="X5749">
            <v>0</v>
          </cell>
          <cell r="Y5749">
            <v>0</v>
          </cell>
          <cell r="Z5749">
            <v>0</v>
          </cell>
          <cell r="AA5749">
            <v>0</v>
          </cell>
          <cell r="AB5749">
            <v>323.7</v>
          </cell>
          <cell r="AC5749">
            <v>0</v>
          </cell>
          <cell r="AD5749">
            <v>0</v>
          </cell>
        </row>
        <row r="5750">
          <cell r="B5750" t="str">
            <v>MASON CO-REGULATEDCOMMERCIAL - REARLOADR2YDRENTM</v>
          </cell>
          <cell r="J5750" t="str">
            <v>R2YDRENTM</v>
          </cell>
          <cell r="K5750" t="str">
            <v>2YD CONTAINER RENT-MTHLY</v>
          </cell>
          <cell r="S5750">
            <v>0</v>
          </cell>
          <cell r="T5750">
            <v>0</v>
          </cell>
          <cell r="U5750">
            <v>0</v>
          </cell>
          <cell r="V5750">
            <v>0</v>
          </cell>
          <cell r="W5750">
            <v>0</v>
          </cell>
          <cell r="X5750">
            <v>0</v>
          </cell>
          <cell r="Y5750">
            <v>0</v>
          </cell>
          <cell r="Z5750">
            <v>0</v>
          </cell>
          <cell r="AA5750">
            <v>0</v>
          </cell>
          <cell r="AB5750">
            <v>-2.2999999999999998</v>
          </cell>
          <cell r="AC5750">
            <v>0</v>
          </cell>
          <cell r="AD5750">
            <v>0</v>
          </cell>
        </row>
        <row r="5751">
          <cell r="B5751" t="str">
            <v>MASON CO-REGULATEDCOMMERCIAL - REARLOADROLLOUTOC</v>
          </cell>
          <cell r="J5751" t="str">
            <v>ROLLOUTOC</v>
          </cell>
          <cell r="K5751" t="str">
            <v>ROLL OUT</v>
          </cell>
          <cell r="S5751">
            <v>0</v>
          </cell>
          <cell r="T5751">
            <v>0</v>
          </cell>
          <cell r="U5751">
            <v>0</v>
          </cell>
          <cell r="V5751">
            <v>0</v>
          </cell>
          <cell r="W5751">
            <v>0</v>
          </cell>
          <cell r="X5751">
            <v>0</v>
          </cell>
          <cell r="Y5751">
            <v>0</v>
          </cell>
          <cell r="Z5751">
            <v>0</v>
          </cell>
          <cell r="AA5751">
            <v>0</v>
          </cell>
          <cell r="AB5751">
            <v>486</v>
          </cell>
          <cell r="AC5751">
            <v>0</v>
          </cell>
          <cell r="AD5751">
            <v>0</v>
          </cell>
        </row>
        <row r="5752">
          <cell r="B5752" t="str">
            <v>MASON CO-REGULATEDCOMMERCIAL - REARLOADUNLOCKREF</v>
          </cell>
          <cell r="J5752" t="str">
            <v>UNLOCKREF</v>
          </cell>
          <cell r="K5752" t="str">
            <v>UNLOCK / UNLATCH REFUSE</v>
          </cell>
          <cell r="S5752">
            <v>0</v>
          </cell>
          <cell r="T5752">
            <v>0</v>
          </cell>
          <cell r="U5752">
            <v>0</v>
          </cell>
          <cell r="V5752">
            <v>0</v>
          </cell>
          <cell r="W5752">
            <v>0</v>
          </cell>
          <cell r="X5752">
            <v>0</v>
          </cell>
          <cell r="Y5752">
            <v>0</v>
          </cell>
          <cell r="Z5752">
            <v>0</v>
          </cell>
          <cell r="AA5752">
            <v>0</v>
          </cell>
          <cell r="AB5752">
            <v>12.65</v>
          </cell>
          <cell r="AC5752">
            <v>0</v>
          </cell>
          <cell r="AD5752">
            <v>0</v>
          </cell>
        </row>
        <row r="5753">
          <cell r="B5753" t="str">
            <v>MASON CO-REGULATEDCOMMERCIAL RECYCLEWLKNRE1RECY</v>
          </cell>
          <cell r="J5753" t="str">
            <v>WLKNRE1RECY</v>
          </cell>
          <cell r="K5753" t="str">
            <v>WALK IN 5-25FT EOW-RECYCL</v>
          </cell>
          <cell r="S5753">
            <v>0</v>
          </cell>
          <cell r="T5753">
            <v>0</v>
          </cell>
          <cell r="U5753">
            <v>0</v>
          </cell>
          <cell r="V5753">
            <v>0</v>
          </cell>
          <cell r="W5753">
            <v>0</v>
          </cell>
          <cell r="X5753">
            <v>0</v>
          </cell>
          <cell r="Y5753">
            <v>0</v>
          </cell>
          <cell r="Z5753">
            <v>0</v>
          </cell>
          <cell r="AA5753">
            <v>0</v>
          </cell>
          <cell r="AB5753">
            <v>1.26</v>
          </cell>
          <cell r="AC5753">
            <v>0</v>
          </cell>
          <cell r="AD5753">
            <v>0</v>
          </cell>
        </row>
        <row r="5754">
          <cell r="B5754" t="str">
            <v>MASON CO-REGULATEDCOMMERCIAL RECYCLEWLKNRE1RECY</v>
          </cell>
          <cell r="J5754" t="str">
            <v>WLKNRE1RECY</v>
          </cell>
          <cell r="K5754" t="str">
            <v>WALK IN 5-25FT EOW-RECYCL</v>
          </cell>
          <cell r="S5754">
            <v>0</v>
          </cell>
          <cell r="T5754">
            <v>0</v>
          </cell>
          <cell r="U5754">
            <v>0</v>
          </cell>
          <cell r="V5754">
            <v>0</v>
          </cell>
          <cell r="W5754">
            <v>0</v>
          </cell>
          <cell r="X5754">
            <v>0</v>
          </cell>
          <cell r="Y5754">
            <v>0</v>
          </cell>
          <cell r="Z5754">
            <v>0</v>
          </cell>
          <cell r="AA5754">
            <v>0</v>
          </cell>
          <cell r="AB5754">
            <v>-8.0500000000000007</v>
          </cell>
          <cell r="AC5754">
            <v>0</v>
          </cell>
          <cell r="AD5754">
            <v>0</v>
          </cell>
        </row>
        <row r="5755">
          <cell r="B5755" t="str">
            <v>MASON CO-REGULATEDCOMMERCIAL RECYCLE96CRCOGW1</v>
          </cell>
          <cell r="J5755" t="str">
            <v>96CRCOGW1</v>
          </cell>
          <cell r="K5755" t="str">
            <v>96 COMMINGLE WG-WEEKLY</v>
          </cell>
          <cell r="S5755">
            <v>0</v>
          </cell>
          <cell r="T5755">
            <v>0</v>
          </cell>
          <cell r="U5755">
            <v>0</v>
          </cell>
          <cell r="V5755">
            <v>0</v>
          </cell>
          <cell r="W5755">
            <v>0</v>
          </cell>
          <cell r="X5755">
            <v>0</v>
          </cell>
          <cell r="Y5755">
            <v>0</v>
          </cell>
          <cell r="Z5755">
            <v>0</v>
          </cell>
          <cell r="AA5755">
            <v>0</v>
          </cell>
          <cell r="AB5755">
            <v>28.23</v>
          </cell>
          <cell r="AC5755">
            <v>0</v>
          </cell>
          <cell r="AD5755">
            <v>0</v>
          </cell>
        </row>
        <row r="5756">
          <cell r="B5756" t="str">
            <v>MASON CO-REGULATEDCOMMERCIAL RECYCLE96CRCONGE1</v>
          </cell>
          <cell r="J5756" t="str">
            <v>96CRCONGE1</v>
          </cell>
          <cell r="K5756" t="str">
            <v>96 COMMINGLE NG-EOW</v>
          </cell>
          <cell r="S5756">
            <v>0</v>
          </cell>
          <cell r="T5756">
            <v>0</v>
          </cell>
          <cell r="U5756">
            <v>0</v>
          </cell>
          <cell r="V5756">
            <v>0</v>
          </cell>
          <cell r="W5756">
            <v>0</v>
          </cell>
          <cell r="X5756">
            <v>0</v>
          </cell>
          <cell r="Y5756">
            <v>0</v>
          </cell>
          <cell r="Z5756">
            <v>0</v>
          </cell>
          <cell r="AA5756">
            <v>0</v>
          </cell>
          <cell r="AB5756">
            <v>64.95</v>
          </cell>
          <cell r="AC5756">
            <v>0</v>
          </cell>
          <cell r="AD5756">
            <v>0</v>
          </cell>
        </row>
        <row r="5757">
          <cell r="B5757" t="str">
            <v>MASON CO-REGULATEDCOMMERCIAL RECYCLE96CRCONGM1</v>
          </cell>
          <cell r="J5757" t="str">
            <v>96CRCONGM1</v>
          </cell>
          <cell r="K5757" t="str">
            <v>96 COMMINGLE NG-MNTHLY</v>
          </cell>
          <cell r="S5757">
            <v>0</v>
          </cell>
          <cell r="T5757">
            <v>0</v>
          </cell>
          <cell r="U5757">
            <v>0</v>
          </cell>
          <cell r="V5757">
            <v>0</v>
          </cell>
          <cell r="W5757">
            <v>0</v>
          </cell>
          <cell r="X5757">
            <v>0</v>
          </cell>
          <cell r="Y5757">
            <v>0</v>
          </cell>
          <cell r="Z5757">
            <v>0</v>
          </cell>
          <cell r="AA5757">
            <v>0</v>
          </cell>
          <cell r="AB5757">
            <v>16.670000000000002</v>
          </cell>
          <cell r="AC5757">
            <v>0</v>
          </cell>
          <cell r="AD5757">
            <v>0</v>
          </cell>
        </row>
        <row r="5758">
          <cell r="B5758" t="str">
            <v>MASON CO-REGULATEDCOMMERCIAL RECYCLE96CRCONGW1</v>
          </cell>
          <cell r="J5758" t="str">
            <v>96CRCONGW1</v>
          </cell>
          <cell r="K5758" t="str">
            <v>96 COMMINGLE NG-WEEKLY</v>
          </cell>
          <cell r="S5758">
            <v>0</v>
          </cell>
          <cell r="T5758">
            <v>0</v>
          </cell>
          <cell r="U5758">
            <v>0</v>
          </cell>
          <cell r="V5758">
            <v>0</v>
          </cell>
          <cell r="W5758">
            <v>0</v>
          </cell>
          <cell r="X5758">
            <v>0</v>
          </cell>
          <cell r="Y5758">
            <v>0</v>
          </cell>
          <cell r="Z5758">
            <v>0</v>
          </cell>
          <cell r="AA5758">
            <v>0</v>
          </cell>
          <cell r="AB5758">
            <v>56.46</v>
          </cell>
          <cell r="AC5758">
            <v>0</v>
          </cell>
          <cell r="AD5758">
            <v>0</v>
          </cell>
        </row>
        <row r="5759">
          <cell r="B5759" t="str">
            <v>MASON CO-REGULATEDCOMMERCIAL RECYCLER2YDOCCW</v>
          </cell>
          <cell r="J5759" t="str">
            <v>R2YDOCCW</v>
          </cell>
          <cell r="K5759" t="str">
            <v>2YD OCC-WEEKLY</v>
          </cell>
          <cell r="S5759">
            <v>0</v>
          </cell>
          <cell r="T5759">
            <v>0</v>
          </cell>
          <cell r="U5759">
            <v>0</v>
          </cell>
          <cell r="V5759">
            <v>0</v>
          </cell>
          <cell r="W5759">
            <v>0</v>
          </cell>
          <cell r="X5759">
            <v>0</v>
          </cell>
          <cell r="Y5759">
            <v>0</v>
          </cell>
          <cell r="Z5759">
            <v>0</v>
          </cell>
          <cell r="AA5759">
            <v>0</v>
          </cell>
          <cell r="AB5759">
            <v>67.97</v>
          </cell>
          <cell r="AC5759">
            <v>0</v>
          </cell>
          <cell r="AD5759">
            <v>0</v>
          </cell>
        </row>
        <row r="5760">
          <cell r="B5760" t="str">
            <v>MASON CO-REGULATEDCOMMERCIAL RECYCLERECYCLERMA</v>
          </cell>
          <cell r="J5760" t="str">
            <v>RECYCLERMA</v>
          </cell>
          <cell r="K5760" t="str">
            <v>VALUE OF RECYCLEABLES</v>
          </cell>
          <cell r="S5760">
            <v>0</v>
          </cell>
          <cell r="T5760">
            <v>0</v>
          </cell>
          <cell r="U5760">
            <v>0</v>
          </cell>
          <cell r="V5760">
            <v>0</v>
          </cell>
          <cell r="W5760">
            <v>0</v>
          </cell>
          <cell r="X5760">
            <v>0</v>
          </cell>
          <cell r="Y5760">
            <v>0</v>
          </cell>
          <cell r="Z5760">
            <v>0</v>
          </cell>
          <cell r="AA5760">
            <v>0</v>
          </cell>
          <cell r="AB5760">
            <v>-991.1</v>
          </cell>
          <cell r="AC5760">
            <v>0</v>
          </cell>
          <cell r="AD5760">
            <v>0</v>
          </cell>
        </row>
        <row r="5761">
          <cell r="B5761" t="str">
            <v>MASON CO-REGULATEDCOMMERCIAL RECYCLERECYCRMA</v>
          </cell>
          <cell r="J5761" t="str">
            <v>RECYCRMA</v>
          </cell>
          <cell r="K5761" t="str">
            <v>RECYCLE MONTHLY ARREARS</v>
          </cell>
          <cell r="S5761">
            <v>0</v>
          </cell>
          <cell r="T5761">
            <v>0</v>
          </cell>
          <cell r="U5761">
            <v>0</v>
          </cell>
          <cell r="V5761">
            <v>0</v>
          </cell>
          <cell r="W5761">
            <v>0</v>
          </cell>
          <cell r="X5761">
            <v>0</v>
          </cell>
          <cell r="Y5761">
            <v>0</v>
          </cell>
          <cell r="Z5761">
            <v>0</v>
          </cell>
          <cell r="AA5761">
            <v>0</v>
          </cell>
          <cell r="AB5761">
            <v>4712.82</v>
          </cell>
          <cell r="AC5761">
            <v>0</v>
          </cell>
          <cell r="AD5761">
            <v>0</v>
          </cell>
        </row>
        <row r="5762">
          <cell r="B5762" t="str">
            <v>MASON CO-REGULATEDCOMMERCIAL RECYCLERECYRNBMA</v>
          </cell>
          <cell r="J5762" t="str">
            <v>RECYRNBMA</v>
          </cell>
          <cell r="K5762" t="str">
            <v>RECYCLE NO BIN MONTHLY AR</v>
          </cell>
          <cell r="S5762">
            <v>0</v>
          </cell>
          <cell r="T5762">
            <v>0</v>
          </cell>
          <cell r="U5762">
            <v>0</v>
          </cell>
          <cell r="V5762">
            <v>0</v>
          </cell>
          <cell r="W5762">
            <v>0</v>
          </cell>
          <cell r="X5762">
            <v>0</v>
          </cell>
          <cell r="Y5762">
            <v>0</v>
          </cell>
          <cell r="Z5762">
            <v>0</v>
          </cell>
          <cell r="AA5762">
            <v>0</v>
          </cell>
          <cell r="AB5762">
            <v>9.16</v>
          </cell>
          <cell r="AC5762">
            <v>0</v>
          </cell>
          <cell r="AD5762">
            <v>0</v>
          </cell>
        </row>
        <row r="5763">
          <cell r="B5763" t="str">
            <v>MASON CO-REGULATEDCOMMERCIAL RECYCLERECYCRMA</v>
          </cell>
          <cell r="J5763" t="str">
            <v>RECYCRMA</v>
          </cell>
          <cell r="K5763" t="str">
            <v>RECYCLE MONTHLY ARREARS</v>
          </cell>
          <cell r="S5763">
            <v>0</v>
          </cell>
          <cell r="T5763">
            <v>0</v>
          </cell>
          <cell r="U5763">
            <v>0</v>
          </cell>
          <cell r="V5763">
            <v>0</v>
          </cell>
          <cell r="W5763">
            <v>0</v>
          </cell>
          <cell r="X5763">
            <v>0</v>
          </cell>
          <cell r="Y5763">
            <v>0</v>
          </cell>
          <cell r="Z5763">
            <v>0</v>
          </cell>
          <cell r="AA5763">
            <v>0</v>
          </cell>
          <cell r="AB5763">
            <v>-7.09</v>
          </cell>
          <cell r="AC5763">
            <v>0</v>
          </cell>
          <cell r="AD5763">
            <v>0</v>
          </cell>
        </row>
        <row r="5764">
          <cell r="B5764" t="str">
            <v>MASON CO-REGULATEDCOMMERCIAL RECYCLEWLKNRE1RECY</v>
          </cell>
          <cell r="J5764" t="str">
            <v>WLKNRE1RECY</v>
          </cell>
          <cell r="K5764" t="str">
            <v>WALK IN 5-25FT EOW-RECYCL</v>
          </cell>
          <cell r="S5764">
            <v>0</v>
          </cell>
          <cell r="T5764">
            <v>0</v>
          </cell>
          <cell r="U5764">
            <v>0</v>
          </cell>
          <cell r="V5764">
            <v>0</v>
          </cell>
          <cell r="W5764">
            <v>0</v>
          </cell>
          <cell r="X5764">
            <v>0</v>
          </cell>
          <cell r="Y5764">
            <v>0</v>
          </cell>
          <cell r="Z5764">
            <v>0</v>
          </cell>
          <cell r="AA5764">
            <v>0</v>
          </cell>
          <cell r="AB5764">
            <v>0.63</v>
          </cell>
          <cell r="AC5764">
            <v>0</v>
          </cell>
          <cell r="AD5764">
            <v>0</v>
          </cell>
        </row>
        <row r="5765">
          <cell r="B5765" t="str">
            <v>MASON CO-REGULATEDCOMMERCIAL RECYCLEWLKNRECY</v>
          </cell>
          <cell r="J5765" t="str">
            <v>WLKNRECY</v>
          </cell>
          <cell r="K5765" t="str">
            <v>WALK IN RECYCLE</v>
          </cell>
          <cell r="S5765">
            <v>0</v>
          </cell>
          <cell r="T5765">
            <v>0</v>
          </cell>
          <cell r="U5765">
            <v>0</v>
          </cell>
          <cell r="V5765">
            <v>0</v>
          </cell>
          <cell r="W5765">
            <v>0</v>
          </cell>
          <cell r="X5765">
            <v>0</v>
          </cell>
          <cell r="Y5765">
            <v>0</v>
          </cell>
          <cell r="Z5765">
            <v>0</v>
          </cell>
          <cell r="AA5765">
            <v>0</v>
          </cell>
          <cell r="AB5765">
            <v>2.66</v>
          </cell>
          <cell r="AC5765">
            <v>0</v>
          </cell>
          <cell r="AD5765">
            <v>0</v>
          </cell>
        </row>
        <row r="5766">
          <cell r="B5766" t="str">
            <v>MASON CO-REGULATEDPAYMENTSRETCK-USBL</v>
          </cell>
          <cell r="J5766" t="str">
            <v>RETCK-USBL</v>
          </cell>
          <cell r="K5766" t="str">
            <v>RETURNED CHECK - US BANK LOCKBOX</v>
          </cell>
          <cell r="S5766">
            <v>0</v>
          </cell>
          <cell r="T5766">
            <v>0</v>
          </cell>
          <cell r="U5766">
            <v>0</v>
          </cell>
          <cell r="V5766">
            <v>0</v>
          </cell>
          <cell r="W5766">
            <v>0</v>
          </cell>
          <cell r="X5766">
            <v>0</v>
          </cell>
          <cell r="Y5766">
            <v>0</v>
          </cell>
          <cell r="Z5766">
            <v>0</v>
          </cell>
          <cell r="AA5766">
            <v>0</v>
          </cell>
          <cell r="AB5766">
            <v>343.74</v>
          </cell>
          <cell r="AC5766">
            <v>0</v>
          </cell>
          <cell r="AD5766">
            <v>0</v>
          </cell>
        </row>
        <row r="5767">
          <cell r="B5767" t="str">
            <v>MASON CO-REGULATEDPAYMENTSCC-KOL</v>
          </cell>
          <cell r="J5767" t="str">
            <v>CC-KOL</v>
          </cell>
          <cell r="K5767" t="str">
            <v>ONLINE PAYMENT-CC</v>
          </cell>
          <cell r="S5767">
            <v>0</v>
          </cell>
          <cell r="T5767">
            <v>0</v>
          </cell>
          <cell r="U5767">
            <v>0</v>
          </cell>
          <cell r="V5767">
            <v>0</v>
          </cell>
          <cell r="W5767">
            <v>0</v>
          </cell>
          <cell r="X5767">
            <v>0</v>
          </cell>
          <cell r="Y5767">
            <v>0</v>
          </cell>
          <cell r="Z5767">
            <v>0</v>
          </cell>
          <cell r="AA5767">
            <v>0</v>
          </cell>
          <cell r="AB5767">
            <v>-160307.60999999999</v>
          </cell>
          <cell r="AC5767">
            <v>0</v>
          </cell>
          <cell r="AD5767">
            <v>0</v>
          </cell>
        </row>
        <row r="5768">
          <cell r="B5768" t="str">
            <v>MASON CO-REGULATEDPAYMENTSCCREF-KOL</v>
          </cell>
          <cell r="J5768" t="str">
            <v>CCREF-KOL</v>
          </cell>
          <cell r="K5768" t="str">
            <v>CREDIT CARD REFUND</v>
          </cell>
          <cell r="S5768">
            <v>0</v>
          </cell>
          <cell r="T5768">
            <v>0</v>
          </cell>
          <cell r="U5768">
            <v>0</v>
          </cell>
          <cell r="V5768">
            <v>0</v>
          </cell>
          <cell r="W5768">
            <v>0</v>
          </cell>
          <cell r="X5768">
            <v>0</v>
          </cell>
          <cell r="Y5768">
            <v>0</v>
          </cell>
          <cell r="Z5768">
            <v>0</v>
          </cell>
          <cell r="AA5768">
            <v>0</v>
          </cell>
          <cell r="AB5768">
            <v>213.8</v>
          </cell>
          <cell r="AC5768">
            <v>0</v>
          </cell>
          <cell r="AD5768">
            <v>0</v>
          </cell>
        </row>
        <row r="5769">
          <cell r="B5769" t="str">
            <v>MASON CO-REGULATEDPAYMENTSPAY</v>
          </cell>
          <cell r="J5769" t="str">
            <v>PAY</v>
          </cell>
          <cell r="K5769" t="str">
            <v>PAYMENT-THANK YOU!</v>
          </cell>
          <cell r="S5769">
            <v>0</v>
          </cell>
          <cell r="T5769">
            <v>0</v>
          </cell>
          <cell r="U5769">
            <v>0</v>
          </cell>
          <cell r="V5769">
            <v>0</v>
          </cell>
          <cell r="W5769">
            <v>0</v>
          </cell>
          <cell r="X5769">
            <v>0</v>
          </cell>
          <cell r="Y5769">
            <v>0</v>
          </cell>
          <cell r="Z5769">
            <v>0</v>
          </cell>
          <cell r="AA5769">
            <v>0</v>
          </cell>
          <cell r="AB5769">
            <v>-12109.18</v>
          </cell>
          <cell r="AC5769">
            <v>0</v>
          </cell>
          <cell r="AD5769">
            <v>0</v>
          </cell>
        </row>
        <row r="5770">
          <cell r="B5770" t="str">
            <v>MASON CO-REGULATEDPAYMENTSPAY ICT</v>
          </cell>
          <cell r="J5770" t="str">
            <v>PAY ICT</v>
          </cell>
          <cell r="K5770" t="str">
            <v>I/C PAYMENT THANK YOU!</v>
          </cell>
          <cell r="S5770">
            <v>0</v>
          </cell>
          <cell r="T5770">
            <v>0</v>
          </cell>
          <cell r="U5770">
            <v>0</v>
          </cell>
          <cell r="V5770">
            <v>0</v>
          </cell>
          <cell r="W5770">
            <v>0</v>
          </cell>
          <cell r="X5770">
            <v>0</v>
          </cell>
          <cell r="Y5770">
            <v>0</v>
          </cell>
          <cell r="Z5770">
            <v>0</v>
          </cell>
          <cell r="AA5770">
            <v>0</v>
          </cell>
          <cell r="AB5770">
            <v>-64.58</v>
          </cell>
          <cell r="AC5770">
            <v>0</v>
          </cell>
          <cell r="AD5770">
            <v>0</v>
          </cell>
        </row>
        <row r="5771">
          <cell r="B5771" t="str">
            <v>MASON CO-REGULATEDPAYMENTSPAY-CFREE</v>
          </cell>
          <cell r="J5771" t="str">
            <v>PAY-CFREE</v>
          </cell>
          <cell r="K5771" t="str">
            <v>PAYMENT-THANK YOU</v>
          </cell>
          <cell r="S5771">
            <v>0</v>
          </cell>
          <cell r="T5771">
            <v>0</v>
          </cell>
          <cell r="U5771">
            <v>0</v>
          </cell>
          <cell r="V5771">
            <v>0</v>
          </cell>
          <cell r="W5771">
            <v>0</v>
          </cell>
          <cell r="X5771">
            <v>0</v>
          </cell>
          <cell r="Y5771">
            <v>0</v>
          </cell>
          <cell r="Z5771">
            <v>0</v>
          </cell>
          <cell r="AA5771">
            <v>0</v>
          </cell>
          <cell r="AB5771">
            <v>-64382.98</v>
          </cell>
          <cell r="AC5771">
            <v>0</v>
          </cell>
          <cell r="AD5771">
            <v>0</v>
          </cell>
        </row>
        <row r="5772">
          <cell r="B5772" t="str">
            <v>MASON CO-REGULATEDPAYMENTSPAY-KOL</v>
          </cell>
          <cell r="J5772" t="str">
            <v>PAY-KOL</v>
          </cell>
          <cell r="K5772" t="str">
            <v>PAYMENT-THANK YOU - OL</v>
          </cell>
          <cell r="S5772">
            <v>0</v>
          </cell>
          <cell r="T5772">
            <v>0</v>
          </cell>
          <cell r="U5772">
            <v>0</v>
          </cell>
          <cell r="V5772">
            <v>0</v>
          </cell>
          <cell r="W5772">
            <v>0</v>
          </cell>
          <cell r="X5772">
            <v>0</v>
          </cell>
          <cell r="Y5772">
            <v>0</v>
          </cell>
          <cell r="Z5772">
            <v>0</v>
          </cell>
          <cell r="AA5772">
            <v>0</v>
          </cell>
          <cell r="AB5772">
            <v>-55253.68</v>
          </cell>
          <cell r="AC5772">
            <v>0</v>
          </cell>
          <cell r="AD5772">
            <v>0</v>
          </cell>
        </row>
        <row r="5773">
          <cell r="B5773" t="str">
            <v>MASON CO-REGULATEDPAYMENTSPAY-ORCC</v>
          </cell>
          <cell r="J5773" t="str">
            <v>PAY-ORCC</v>
          </cell>
          <cell r="K5773" t="str">
            <v>ORCC PAYMENT</v>
          </cell>
          <cell r="S5773">
            <v>0</v>
          </cell>
          <cell r="T5773">
            <v>0</v>
          </cell>
          <cell r="U5773">
            <v>0</v>
          </cell>
          <cell r="V5773">
            <v>0</v>
          </cell>
          <cell r="W5773">
            <v>0</v>
          </cell>
          <cell r="X5773">
            <v>0</v>
          </cell>
          <cell r="Y5773">
            <v>0</v>
          </cell>
          <cell r="Z5773">
            <v>0</v>
          </cell>
          <cell r="AA5773">
            <v>0</v>
          </cell>
          <cell r="AB5773">
            <v>-1496.19</v>
          </cell>
          <cell r="AC5773">
            <v>0</v>
          </cell>
          <cell r="AD5773">
            <v>0</v>
          </cell>
        </row>
        <row r="5774">
          <cell r="B5774" t="str">
            <v>MASON CO-REGULATEDPAYMENTSPAY-RPPS</v>
          </cell>
          <cell r="J5774" t="str">
            <v>PAY-RPPS</v>
          </cell>
          <cell r="K5774" t="str">
            <v>RPSS PAYMENT</v>
          </cell>
          <cell r="S5774">
            <v>0</v>
          </cell>
          <cell r="T5774">
            <v>0</v>
          </cell>
          <cell r="U5774">
            <v>0</v>
          </cell>
          <cell r="V5774">
            <v>0</v>
          </cell>
          <cell r="W5774">
            <v>0</v>
          </cell>
          <cell r="X5774">
            <v>0</v>
          </cell>
          <cell r="Y5774">
            <v>0</v>
          </cell>
          <cell r="Z5774">
            <v>0</v>
          </cell>
          <cell r="AA5774">
            <v>0</v>
          </cell>
          <cell r="AB5774">
            <v>-9930.3799999999992</v>
          </cell>
          <cell r="AC5774">
            <v>0</v>
          </cell>
          <cell r="AD5774">
            <v>0</v>
          </cell>
        </row>
        <row r="5775">
          <cell r="B5775" t="str">
            <v>MASON CO-REGULATEDPAYMENTSPAYAD</v>
          </cell>
          <cell r="J5775" t="str">
            <v>PAYAD</v>
          </cell>
          <cell r="K5775" t="str">
            <v>CORRECT PAYMENT AMOUNT</v>
          </cell>
          <cell r="S5775">
            <v>0</v>
          </cell>
          <cell r="T5775">
            <v>0</v>
          </cell>
          <cell r="U5775">
            <v>0</v>
          </cell>
          <cell r="V5775">
            <v>0</v>
          </cell>
          <cell r="W5775">
            <v>0</v>
          </cell>
          <cell r="X5775">
            <v>0</v>
          </cell>
          <cell r="Y5775">
            <v>0</v>
          </cell>
          <cell r="Z5775">
            <v>0</v>
          </cell>
          <cell r="AA5775">
            <v>0</v>
          </cell>
          <cell r="AB5775">
            <v>280</v>
          </cell>
          <cell r="AC5775">
            <v>0</v>
          </cell>
          <cell r="AD5775">
            <v>0</v>
          </cell>
        </row>
        <row r="5776">
          <cell r="B5776" t="str">
            <v>MASON CO-REGULATEDPAYMENTSPAYL</v>
          </cell>
          <cell r="J5776" t="str">
            <v>PAYL</v>
          </cell>
          <cell r="K5776" t="str">
            <v>PAYMENT-THANK YOU!</v>
          </cell>
          <cell r="S5776">
            <v>0</v>
          </cell>
          <cell r="T5776">
            <v>0</v>
          </cell>
          <cell r="U5776">
            <v>0</v>
          </cell>
          <cell r="V5776">
            <v>0</v>
          </cell>
          <cell r="W5776">
            <v>0</v>
          </cell>
          <cell r="X5776">
            <v>0</v>
          </cell>
          <cell r="Y5776">
            <v>0</v>
          </cell>
          <cell r="Z5776">
            <v>0</v>
          </cell>
          <cell r="AA5776">
            <v>0</v>
          </cell>
          <cell r="AB5776">
            <v>-195.63</v>
          </cell>
          <cell r="AC5776">
            <v>0</v>
          </cell>
          <cell r="AD5776">
            <v>0</v>
          </cell>
        </row>
        <row r="5777">
          <cell r="B5777" t="str">
            <v>MASON CO-REGULATEDPAYMENTSPAYMET</v>
          </cell>
          <cell r="J5777" t="str">
            <v>PAYMET</v>
          </cell>
          <cell r="K5777" t="str">
            <v>METAVANTE ONLINE PAYMENT</v>
          </cell>
          <cell r="S5777">
            <v>0</v>
          </cell>
          <cell r="T5777">
            <v>0</v>
          </cell>
          <cell r="U5777">
            <v>0</v>
          </cell>
          <cell r="V5777">
            <v>0</v>
          </cell>
          <cell r="W5777">
            <v>0</v>
          </cell>
          <cell r="X5777">
            <v>0</v>
          </cell>
          <cell r="Y5777">
            <v>0</v>
          </cell>
          <cell r="Z5777">
            <v>0</v>
          </cell>
          <cell r="AA5777">
            <v>0</v>
          </cell>
          <cell r="AB5777">
            <v>-10368.66</v>
          </cell>
          <cell r="AC5777">
            <v>0</v>
          </cell>
          <cell r="AD5777">
            <v>0</v>
          </cell>
        </row>
        <row r="5778">
          <cell r="B5778" t="str">
            <v>MASON CO-REGULATEDPAYMENTSPAYUSBL</v>
          </cell>
          <cell r="J5778" t="str">
            <v>PAYUSBL</v>
          </cell>
          <cell r="K5778" t="str">
            <v>PAYMENT THANK YOU</v>
          </cell>
          <cell r="S5778">
            <v>0</v>
          </cell>
          <cell r="T5778">
            <v>0</v>
          </cell>
          <cell r="U5778">
            <v>0</v>
          </cell>
          <cell r="V5778">
            <v>0</v>
          </cell>
          <cell r="W5778">
            <v>0</v>
          </cell>
          <cell r="X5778">
            <v>0</v>
          </cell>
          <cell r="Y5778">
            <v>0</v>
          </cell>
          <cell r="Z5778">
            <v>0</v>
          </cell>
          <cell r="AA5778">
            <v>0</v>
          </cell>
          <cell r="AB5778">
            <v>-112329.34</v>
          </cell>
          <cell r="AC5778">
            <v>0</v>
          </cell>
          <cell r="AD5778">
            <v>0</v>
          </cell>
        </row>
        <row r="5779">
          <cell r="B5779" t="str">
            <v>MASON CO-REGULATEDPAYMENTSRET-KOL</v>
          </cell>
          <cell r="J5779" t="str">
            <v>RET-KOL</v>
          </cell>
          <cell r="K5779" t="str">
            <v>ONLINE PAYMENT RETURN</v>
          </cell>
          <cell r="S5779">
            <v>0</v>
          </cell>
          <cell r="T5779">
            <v>0</v>
          </cell>
          <cell r="U5779">
            <v>0</v>
          </cell>
          <cell r="V5779">
            <v>0</v>
          </cell>
          <cell r="W5779">
            <v>0</v>
          </cell>
          <cell r="X5779">
            <v>0</v>
          </cell>
          <cell r="Y5779">
            <v>0</v>
          </cell>
          <cell r="Z5779">
            <v>0</v>
          </cell>
          <cell r="AA5779">
            <v>0</v>
          </cell>
          <cell r="AB5779">
            <v>622.73</v>
          </cell>
          <cell r="AC5779">
            <v>0</v>
          </cell>
          <cell r="AD5779">
            <v>0</v>
          </cell>
        </row>
        <row r="5780">
          <cell r="B5780" t="str">
            <v>MASON CO-REGULATEDPAYMENTSCC-KOL</v>
          </cell>
          <cell r="J5780" t="str">
            <v>CC-KOL</v>
          </cell>
          <cell r="K5780" t="str">
            <v>ONLINE PAYMENT-CC</v>
          </cell>
          <cell r="S5780">
            <v>0</v>
          </cell>
          <cell r="T5780">
            <v>0</v>
          </cell>
          <cell r="U5780">
            <v>0</v>
          </cell>
          <cell r="V5780">
            <v>0</v>
          </cell>
          <cell r="W5780">
            <v>0</v>
          </cell>
          <cell r="X5780">
            <v>0</v>
          </cell>
          <cell r="Y5780">
            <v>0</v>
          </cell>
          <cell r="Z5780">
            <v>0</v>
          </cell>
          <cell r="AA5780">
            <v>0</v>
          </cell>
          <cell r="AB5780">
            <v>-48240.14</v>
          </cell>
          <cell r="AC5780">
            <v>0</v>
          </cell>
          <cell r="AD5780">
            <v>0</v>
          </cell>
        </row>
        <row r="5781">
          <cell r="B5781" t="str">
            <v>MASON CO-REGULATEDPAYMENTSCCREF-KOL</v>
          </cell>
          <cell r="J5781" t="str">
            <v>CCREF-KOL</v>
          </cell>
          <cell r="K5781" t="str">
            <v>CREDIT CARD REFUND</v>
          </cell>
          <cell r="S5781">
            <v>0</v>
          </cell>
          <cell r="T5781">
            <v>0</v>
          </cell>
          <cell r="U5781">
            <v>0</v>
          </cell>
          <cell r="V5781">
            <v>0</v>
          </cell>
          <cell r="W5781">
            <v>0</v>
          </cell>
          <cell r="X5781">
            <v>0</v>
          </cell>
          <cell r="Y5781">
            <v>0</v>
          </cell>
          <cell r="Z5781">
            <v>0</v>
          </cell>
          <cell r="AA5781">
            <v>0</v>
          </cell>
          <cell r="AB5781">
            <v>2404.39</v>
          </cell>
          <cell r="AC5781">
            <v>0</v>
          </cell>
          <cell r="AD5781">
            <v>0</v>
          </cell>
        </row>
        <row r="5782">
          <cell r="B5782" t="str">
            <v>MASON CO-REGULATEDPAYMENTSPAY</v>
          </cell>
          <cell r="J5782" t="str">
            <v>PAY</v>
          </cell>
          <cell r="K5782" t="str">
            <v>PAYMENT-THANK YOU!</v>
          </cell>
          <cell r="S5782">
            <v>0</v>
          </cell>
          <cell r="T5782">
            <v>0</v>
          </cell>
          <cell r="U5782">
            <v>0</v>
          </cell>
          <cell r="V5782">
            <v>0</v>
          </cell>
          <cell r="W5782">
            <v>0</v>
          </cell>
          <cell r="X5782">
            <v>0</v>
          </cell>
          <cell r="Y5782">
            <v>0</v>
          </cell>
          <cell r="Z5782">
            <v>0</v>
          </cell>
          <cell r="AA5782">
            <v>0</v>
          </cell>
          <cell r="AB5782">
            <v>-18227.3</v>
          </cell>
          <cell r="AC5782">
            <v>0</v>
          </cell>
          <cell r="AD5782">
            <v>0</v>
          </cell>
        </row>
        <row r="5783">
          <cell r="B5783" t="str">
            <v>MASON CO-REGULATEDPAYMENTSPAY EFT</v>
          </cell>
          <cell r="J5783" t="str">
            <v>PAY EFT</v>
          </cell>
          <cell r="K5783" t="str">
            <v>ELECTRONIC PAYMENT</v>
          </cell>
          <cell r="S5783">
            <v>0</v>
          </cell>
          <cell r="T5783">
            <v>0</v>
          </cell>
          <cell r="U5783">
            <v>0</v>
          </cell>
          <cell r="V5783">
            <v>0</v>
          </cell>
          <cell r="W5783">
            <v>0</v>
          </cell>
          <cell r="X5783">
            <v>0</v>
          </cell>
          <cell r="Y5783">
            <v>0</v>
          </cell>
          <cell r="Z5783">
            <v>0</v>
          </cell>
          <cell r="AA5783">
            <v>0</v>
          </cell>
          <cell r="AB5783">
            <v>-3397.36</v>
          </cell>
          <cell r="AC5783">
            <v>0</v>
          </cell>
          <cell r="AD5783">
            <v>0</v>
          </cell>
        </row>
        <row r="5784">
          <cell r="B5784" t="str">
            <v>MASON CO-REGULATEDPAYMENTSPAY ICT</v>
          </cell>
          <cell r="J5784" t="str">
            <v>PAY ICT</v>
          </cell>
          <cell r="K5784" t="str">
            <v>I/C PAYMENT THANK YOU!</v>
          </cell>
          <cell r="S5784">
            <v>0</v>
          </cell>
          <cell r="T5784">
            <v>0</v>
          </cell>
          <cell r="U5784">
            <v>0</v>
          </cell>
          <cell r="V5784">
            <v>0</v>
          </cell>
          <cell r="W5784">
            <v>0</v>
          </cell>
          <cell r="X5784">
            <v>0</v>
          </cell>
          <cell r="Y5784">
            <v>0</v>
          </cell>
          <cell r="Z5784">
            <v>0</v>
          </cell>
          <cell r="AA5784">
            <v>0</v>
          </cell>
          <cell r="AB5784">
            <v>-289.05</v>
          </cell>
          <cell r="AC5784">
            <v>0</v>
          </cell>
          <cell r="AD5784">
            <v>0</v>
          </cell>
        </row>
        <row r="5785">
          <cell r="B5785" t="str">
            <v>MASON CO-REGULATEDPAYMENTSPAY-CFREE</v>
          </cell>
          <cell r="J5785" t="str">
            <v>PAY-CFREE</v>
          </cell>
          <cell r="K5785" t="str">
            <v>PAYMENT-THANK YOU</v>
          </cell>
          <cell r="S5785">
            <v>0</v>
          </cell>
          <cell r="T5785">
            <v>0</v>
          </cell>
          <cell r="U5785">
            <v>0</v>
          </cell>
          <cell r="V5785">
            <v>0</v>
          </cell>
          <cell r="W5785">
            <v>0</v>
          </cell>
          <cell r="X5785">
            <v>0</v>
          </cell>
          <cell r="Y5785">
            <v>0</v>
          </cell>
          <cell r="Z5785">
            <v>0</v>
          </cell>
          <cell r="AA5785">
            <v>0</v>
          </cell>
          <cell r="AB5785">
            <v>-3338.96</v>
          </cell>
          <cell r="AC5785">
            <v>0</v>
          </cell>
          <cell r="AD5785">
            <v>0</v>
          </cell>
        </row>
        <row r="5786">
          <cell r="B5786" t="str">
            <v>MASON CO-REGULATEDPAYMENTSPAY-KOL</v>
          </cell>
          <cell r="J5786" t="str">
            <v>PAY-KOL</v>
          </cell>
          <cell r="K5786" t="str">
            <v>PAYMENT-THANK YOU - OL</v>
          </cell>
          <cell r="S5786">
            <v>0</v>
          </cell>
          <cell r="T5786">
            <v>0</v>
          </cell>
          <cell r="U5786">
            <v>0</v>
          </cell>
          <cell r="V5786">
            <v>0</v>
          </cell>
          <cell r="W5786">
            <v>0</v>
          </cell>
          <cell r="X5786">
            <v>0</v>
          </cell>
          <cell r="Y5786">
            <v>0</v>
          </cell>
          <cell r="Z5786">
            <v>0</v>
          </cell>
          <cell r="AA5786">
            <v>0</v>
          </cell>
          <cell r="AB5786">
            <v>-13131.9</v>
          </cell>
          <cell r="AC5786">
            <v>0</v>
          </cell>
          <cell r="AD5786">
            <v>0</v>
          </cell>
        </row>
        <row r="5787">
          <cell r="B5787" t="str">
            <v>MASON CO-REGULATEDPAYMENTSPAY-ORCC</v>
          </cell>
          <cell r="J5787" t="str">
            <v>PAY-ORCC</v>
          </cell>
          <cell r="K5787" t="str">
            <v>ORCC PAYMENT</v>
          </cell>
          <cell r="S5787">
            <v>0</v>
          </cell>
          <cell r="T5787">
            <v>0</v>
          </cell>
          <cell r="U5787">
            <v>0</v>
          </cell>
          <cell r="V5787">
            <v>0</v>
          </cell>
          <cell r="W5787">
            <v>0</v>
          </cell>
          <cell r="X5787">
            <v>0</v>
          </cell>
          <cell r="Y5787">
            <v>0</v>
          </cell>
          <cell r="Z5787">
            <v>0</v>
          </cell>
          <cell r="AA5787">
            <v>0</v>
          </cell>
          <cell r="AB5787">
            <v>-127.11</v>
          </cell>
          <cell r="AC5787">
            <v>0</v>
          </cell>
          <cell r="AD5787">
            <v>0</v>
          </cell>
        </row>
        <row r="5788">
          <cell r="B5788" t="str">
            <v>MASON CO-REGULATEDPAYMENTSPAY-RPPS</v>
          </cell>
          <cell r="J5788" t="str">
            <v>PAY-RPPS</v>
          </cell>
          <cell r="K5788" t="str">
            <v>RPSS PAYMENT</v>
          </cell>
          <cell r="S5788">
            <v>0</v>
          </cell>
          <cell r="T5788">
            <v>0</v>
          </cell>
          <cell r="U5788">
            <v>0</v>
          </cell>
          <cell r="V5788">
            <v>0</v>
          </cell>
          <cell r="W5788">
            <v>0</v>
          </cell>
          <cell r="X5788">
            <v>0</v>
          </cell>
          <cell r="Y5788">
            <v>0</v>
          </cell>
          <cell r="Z5788">
            <v>0</v>
          </cell>
          <cell r="AA5788">
            <v>0</v>
          </cell>
          <cell r="AB5788">
            <v>-1347.4</v>
          </cell>
          <cell r="AC5788">
            <v>0</v>
          </cell>
          <cell r="AD5788">
            <v>0</v>
          </cell>
        </row>
        <row r="5789">
          <cell r="B5789" t="str">
            <v>MASON CO-REGULATEDPAYMENTSPAYL</v>
          </cell>
          <cell r="J5789" t="str">
            <v>PAYL</v>
          </cell>
          <cell r="K5789" t="str">
            <v>PAYMENT-THANK YOU!</v>
          </cell>
          <cell r="S5789">
            <v>0</v>
          </cell>
          <cell r="T5789">
            <v>0</v>
          </cell>
          <cell r="U5789">
            <v>0</v>
          </cell>
          <cell r="V5789">
            <v>0</v>
          </cell>
          <cell r="W5789">
            <v>0</v>
          </cell>
          <cell r="X5789">
            <v>0</v>
          </cell>
          <cell r="Y5789">
            <v>0</v>
          </cell>
          <cell r="Z5789">
            <v>0</v>
          </cell>
          <cell r="AA5789">
            <v>0</v>
          </cell>
          <cell r="AB5789">
            <v>-12663.44</v>
          </cell>
          <cell r="AC5789">
            <v>0</v>
          </cell>
          <cell r="AD5789">
            <v>0</v>
          </cell>
        </row>
        <row r="5790">
          <cell r="B5790" t="str">
            <v>MASON CO-REGULATEDPAYMENTSPAYMET</v>
          </cell>
          <cell r="J5790" t="str">
            <v>PAYMET</v>
          </cell>
          <cell r="K5790" t="str">
            <v>METAVANTE ONLINE PAYMENT</v>
          </cell>
          <cell r="S5790">
            <v>0</v>
          </cell>
          <cell r="T5790">
            <v>0</v>
          </cell>
          <cell r="U5790">
            <v>0</v>
          </cell>
          <cell r="V5790">
            <v>0</v>
          </cell>
          <cell r="W5790">
            <v>0</v>
          </cell>
          <cell r="X5790">
            <v>0</v>
          </cell>
          <cell r="Y5790">
            <v>0</v>
          </cell>
          <cell r="Z5790">
            <v>0</v>
          </cell>
          <cell r="AA5790">
            <v>0</v>
          </cell>
          <cell r="AB5790">
            <v>-1061.8399999999999</v>
          </cell>
          <cell r="AC5790">
            <v>0</v>
          </cell>
          <cell r="AD5790">
            <v>0</v>
          </cell>
        </row>
        <row r="5791">
          <cell r="B5791" t="str">
            <v>MASON CO-REGULATEDPAYMENTSPAYUSBL</v>
          </cell>
          <cell r="J5791" t="str">
            <v>PAYUSBL</v>
          </cell>
          <cell r="K5791" t="str">
            <v>PAYMENT THANK YOU</v>
          </cell>
          <cell r="S5791">
            <v>0</v>
          </cell>
          <cell r="T5791">
            <v>0</v>
          </cell>
          <cell r="U5791">
            <v>0</v>
          </cell>
          <cell r="V5791">
            <v>0</v>
          </cell>
          <cell r="W5791">
            <v>0</v>
          </cell>
          <cell r="X5791">
            <v>0</v>
          </cell>
          <cell r="Y5791">
            <v>0</v>
          </cell>
          <cell r="Z5791">
            <v>0</v>
          </cell>
          <cell r="AA5791">
            <v>0</v>
          </cell>
          <cell r="AB5791">
            <v>-41445.910000000003</v>
          </cell>
          <cell r="AC5791">
            <v>0</v>
          </cell>
          <cell r="AD5791">
            <v>0</v>
          </cell>
        </row>
        <row r="5792">
          <cell r="B5792" t="str">
            <v>MASON CO-REGULATEDPAYMENTSRET-KOL</v>
          </cell>
          <cell r="J5792" t="str">
            <v>RET-KOL</v>
          </cell>
          <cell r="K5792" t="str">
            <v>ONLINE PAYMENT RETURN</v>
          </cell>
          <cell r="S5792">
            <v>0</v>
          </cell>
          <cell r="T5792">
            <v>0</v>
          </cell>
          <cell r="U5792">
            <v>0</v>
          </cell>
          <cell r="V5792">
            <v>0</v>
          </cell>
          <cell r="W5792">
            <v>0</v>
          </cell>
          <cell r="X5792">
            <v>0</v>
          </cell>
          <cell r="Y5792">
            <v>0</v>
          </cell>
          <cell r="Z5792">
            <v>0</v>
          </cell>
          <cell r="AA5792">
            <v>0</v>
          </cell>
          <cell r="AB5792">
            <v>94.87</v>
          </cell>
          <cell r="AC5792">
            <v>0</v>
          </cell>
          <cell r="AD5792">
            <v>0</v>
          </cell>
        </row>
        <row r="5793">
          <cell r="B5793" t="str">
            <v>MASON CO-REGULATEDRESIDENTIAL35RE1</v>
          </cell>
          <cell r="J5793" t="str">
            <v>35RE1</v>
          </cell>
          <cell r="K5793" t="str">
            <v>1-35 GAL CART EOW SVC</v>
          </cell>
          <cell r="S5793">
            <v>0</v>
          </cell>
          <cell r="T5793">
            <v>0</v>
          </cell>
          <cell r="U5793">
            <v>0</v>
          </cell>
          <cell r="V5793">
            <v>0</v>
          </cell>
          <cell r="W5793">
            <v>0</v>
          </cell>
          <cell r="X5793">
            <v>0</v>
          </cell>
          <cell r="Y5793">
            <v>0</v>
          </cell>
          <cell r="Z5793">
            <v>0</v>
          </cell>
          <cell r="AA5793">
            <v>0</v>
          </cell>
          <cell r="AB5793">
            <v>295.88</v>
          </cell>
          <cell r="AC5793">
            <v>0</v>
          </cell>
          <cell r="AD5793">
            <v>0</v>
          </cell>
        </row>
        <row r="5794">
          <cell r="B5794" t="str">
            <v>MASON CO-REGULATEDRESIDENTIAL35RM1</v>
          </cell>
          <cell r="J5794" t="str">
            <v>35RM1</v>
          </cell>
          <cell r="K5794" t="str">
            <v>1-35 GAL CART MONTHLY SVC</v>
          </cell>
          <cell r="S5794">
            <v>0</v>
          </cell>
          <cell r="T5794">
            <v>0</v>
          </cell>
          <cell r="U5794">
            <v>0</v>
          </cell>
          <cell r="V5794">
            <v>0</v>
          </cell>
          <cell r="W5794">
            <v>0</v>
          </cell>
          <cell r="X5794">
            <v>0</v>
          </cell>
          <cell r="Y5794">
            <v>0</v>
          </cell>
          <cell r="Z5794">
            <v>0</v>
          </cell>
          <cell r="AA5794">
            <v>0</v>
          </cell>
          <cell r="AB5794">
            <v>0</v>
          </cell>
          <cell r="AC5794">
            <v>0</v>
          </cell>
          <cell r="AD5794">
            <v>0</v>
          </cell>
        </row>
        <row r="5795">
          <cell r="B5795" t="str">
            <v>MASON CO-REGULATEDRESIDENTIAL35RW1</v>
          </cell>
          <cell r="J5795" t="str">
            <v>35RW1</v>
          </cell>
          <cell r="K5795" t="str">
            <v>1-35 GAL CART WEEKLY SVC</v>
          </cell>
          <cell r="S5795">
            <v>0</v>
          </cell>
          <cell r="T5795">
            <v>0</v>
          </cell>
          <cell r="U5795">
            <v>0</v>
          </cell>
          <cell r="V5795">
            <v>0</v>
          </cell>
          <cell r="W5795">
            <v>0</v>
          </cell>
          <cell r="X5795">
            <v>0</v>
          </cell>
          <cell r="Y5795">
            <v>0</v>
          </cell>
          <cell r="Z5795">
            <v>0</v>
          </cell>
          <cell r="AA5795">
            <v>0</v>
          </cell>
          <cell r="AB5795">
            <v>537.64</v>
          </cell>
          <cell r="AC5795">
            <v>0</v>
          </cell>
          <cell r="AD5795">
            <v>0</v>
          </cell>
        </row>
        <row r="5796">
          <cell r="B5796" t="str">
            <v>MASON CO-REGULATEDRESIDENTIAL48RE1</v>
          </cell>
          <cell r="J5796" t="str">
            <v>48RE1</v>
          </cell>
          <cell r="K5796" t="str">
            <v>1-48 GAL EOW</v>
          </cell>
          <cell r="S5796">
            <v>0</v>
          </cell>
          <cell r="T5796">
            <v>0</v>
          </cell>
          <cell r="U5796">
            <v>0</v>
          </cell>
          <cell r="V5796">
            <v>0</v>
          </cell>
          <cell r="W5796">
            <v>0</v>
          </cell>
          <cell r="X5796">
            <v>0</v>
          </cell>
          <cell r="Y5796">
            <v>0</v>
          </cell>
          <cell r="Z5796">
            <v>0</v>
          </cell>
          <cell r="AA5796">
            <v>0</v>
          </cell>
          <cell r="AB5796">
            <v>348.66</v>
          </cell>
          <cell r="AC5796">
            <v>0</v>
          </cell>
          <cell r="AD5796">
            <v>0</v>
          </cell>
        </row>
        <row r="5797">
          <cell r="B5797" t="str">
            <v>MASON CO-REGULATEDRESIDENTIAL48RM1</v>
          </cell>
          <cell r="J5797" t="str">
            <v>48RM1</v>
          </cell>
          <cell r="K5797" t="str">
            <v>1-48 GAL MONTHLY</v>
          </cell>
          <cell r="S5797">
            <v>0</v>
          </cell>
          <cell r="T5797">
            <v>0</v>
          </cell>
          <cell r="U5797">
            <v>0</v>
          </cell>
          <cell r="V5797">
            <v>0</v>
          </cell>
          <cell r="W5797">
            <v>0</v>
          </cell>
          <cell r="X5797">
            <v>0</v>
          </cell>
          <cell r="Y5797">
            <v>0</v>
          </cell>
          <cell r="Z5797">
            <v>0</v>
          </cell>
          <cell r="AA5797">
            <v>0</v>
          </cell>
          <cell r="AB5797">
            <v>0</v>
          </cell>
          <cell r="AC5797">
            <v>0</v>
          </cell>
          <cell r="AD5797">
            <v>0</v>
          </cell>
        </row>
        <row r="5798">
          <cell r="B5798" t="str">
            <v>MASON CO-REGULATEDRESIDENTIAL48RW1</v>
          </cell>
          <cell r="J5798" t="str">
            <v>48RW1</v>
          </cell>
          <cell r="K5798" t="str">
            <v>1-48 GAL WEEKLY</v>
          </cell>
          <cell r="S5798">
            <v>0</v>
          </cell>
          <cell r="T5798">
            <v>0</v>
          </cell>
          <cell r="U5798">
            <v>0</v>
          </cell>
          <cell r="V5798">
            <v>0</v>
          </cell>
          <cell r="W5798">
            <v>0</v>
          </cell>
          <cell r="X5798">
            <v>0</v>
          </cell>
          <cell r="Y5798">
            <v>0</v>
          </cell>
          <cell r="Z5798">
            <v>0</v>
          </cell>
          <cell r="AA5798">
            <v>0</v>
          </cell>
          <cell r="AB5798">
            <v>397.54</v>
          </cell>
          <cell r="AC5798">
            <v>0</v>
          </cell>
          <cell r="AD5798">
            <v>0</v>
          </cell>
        </row>
        <row r="5799">
          <cell r="B5799" t="str">
            <v>MASON CO-REGULATEDRESIDENTIAL64RE1</v>
          </cell>
          <cell r="J5799" t="str">
            <v>64RE1</v>
          </cell>
          <cell r="K5799" t="str">
            <v>1-64 GAL EOW</v>
          </cell>
          <cell r="S5799">
            <v>0</v>
          </cell>
          <cell r="T5799">
            <v>0</v>
          </cell>
          <cell r="U5799">
            <v>0</v>
          </cell>
          <cell r="V5799">
            <v>0</v>
          </cell>
          <cell r="W5799">
            <v>0</v>
          </cell>
          <cell r="X5799">
            <v>0</v>
          </cell>
          <cell r="Y5799">
            <v>0</v>
          </cell>
          <cell r="Z5799">
            <v>0</v>
          </cell>
          <cell r="AA5799">
            <v>0</v>
          </cell>
          <cell r="AB5799">
            <v>199.24</v>
          </cell>
          <cell r="AC5799">
            <v>0</v>
          </cell>
          <cell r="AD5799">
            <v>0</v>
          </cell>
        </row>
        <row r="5800">
          <cell r="B5800" t="str">
            <v>MASON CO-REGULATEDRESIDENTIAL64RM1</v>
          </cell>
          <cell r="J5800" t="str">
            <v>64RM1</v>
          </cell>
          <cell r="K5800" t="str">
            <v>1-64 GAL MONTHLY</v>
          </cell>
          <cell r="S5800">
            <v>0</v>
          </cell>
          <cell r="T5800">
            <v>0</v>
          </cell>
          <cell r="U5800">
            <v>0</v>
          </cell>
          <cell r="V5800">
            <v>0</v>
          </cell>
          <cell r="W5800">
            <v>0</v>
          </cell>
          <cell r="X5800">
            <v>0</v>
          </cell>
          <cell r="Y5800">
            <v>0</v>
          </cell>
          <cell r="Z5800">
            <v>0</v>
          </cell>
          <cell r="AA5800">
            <v>0</v>
          </cell>
          <cell r="AB5800">
            <v>18.940000000000001</v>
          </cell>
          <cell r="AC5800">
            <v>0</v>
          </cell>
          <cell r="AD5800">
            <v>0</v>
          </cell>
        </row>
        <row r="5801">
          <cell r="B5801" t="str">
            <v>MASON CO-REGULATEDRESIDENTIAL64RW1</v>
          </cell>
          <cell r="J5801" t="str">
            <v>64RW1</v>
          </cell>
          <cell r="K5801" t="str">
            <v>1-64 GAL CART WEEKLY SVC</v>
          </cell>
          <cell r="S5801">
            <v>0</v>
          </cell>
          <cell r="T5801">
            <v>0</v>
          </cell>
          <cell r="U5801">
            <v>0</v>
          </cell>
          <cell r="V5801">
            <v>0</v>
          </cell>
          <cell r="W5801">
            <v>0</v>
          </cell>
          <cell r="X5801">
            <v>0</v>
          </cell>
          <cell r="Y5801">
            <v>0</v>
          </cell>
          <cell r="Z5801">
            <v>0</v>
          </cell>
          <cell r="AA5801">
            <v>0</v>
          </cell>
          <cell r="AB5801">
            <v>267.67</v>
          </cell>
          <cell r="AC5801">
            <v>0</v>
          </cell>
          <cell r="AD5801">
            <v>0</v>
          </cell>
        </row>
        <row r="5802">
          <cell r="B5802" t="str">
            <v>MASON CO-REGULATEDRESIDENTIAL96RE1</v>
          </cell>
          <cell r="J5802" t="str">
            <v>96RE1</v>
          </cell>
          <cell r="K5802" t="str">
            <v>1-96 GAL EOW</v>
          </cell>
          <cell r="S5802">
            <v>0</v>
          </cell>
          <cell r="T5802">
            <v>0</v>
          </cell>
          <cell r="U5802">
            <v>0</v>
          </cell>
          <cell r="V5802">
            <v>0</v>
          </cell>
          <cell r="W5802">
            <v>0</v>
          </cell>
          <cell r="X5802">
            <v>0</v>
          </cell>
          <cell r="Y5802">
            <v>0</v>
          </cell>
          <cell r="Z5802">
            <v>0</v>
          </cell>
          <cell r="AA5802">
            <v>0</v>
          </cell>
          <cell r="AB5802">
            <v>104.17</v>
          </cell>
          <cell r="AC5802">
            <v>0</v>
          </cell>
          <cell r="AD5802">
            <v>0</v>
          </cell>
        </row>
        <row r="5803">
          <cell r="B5803" t="str">
            <v>MASON CO-REGULATEDRESIDENTIAL96RM1</v>
          </cell>
          <cell r="J5803" t="str">
            <v>96RM1</v>
          </cell>
          <cell r="K5803" t="str">
            <v>1-96 GAL MONTHLY</v>
          </cell>
          <cell r="S5803">
            <v>0</v>
          </cell>
          <cell r="T5803">
            <v>0</v>
          </cell>
          <cell r="U5803">
            <v>0</v>
          </cell>
          <cell r="V5803">
            <v>0</v>
          </cell>
          <cell r="W5803">
            <v>0</v>
          </cell>
          <cell r="X5803">
            <v>0</v>
          </cell>
          <cell r="Y5803">
            <v>0</v>
          </cell>
          <cell r="Z5803">
            <v>0</v>
          </cell>
          <cell r="AA5803">
            <v>0</v>
          </cell>
          <cell r="AB5803">
            <v>11.67</v>
          </cell>
          <cell r="AC5803">
            <v>0</v>
          </cell>
          <cell r="AD5803">
            <v>0</v>
          </cell>
        </row>
        <row r="5804">
          <cell r="B5804" t="str">
            <v>MASON CO-REGULATEDRESIDENTIAL96RW1</v>
          </cell>
          <cell r="J5804" t="str">
            <v>96RW1</v>
          </cell>
          <cell r="K5804" t="str">
            <v>1-96 GAL CART WEEKLY SVC</v>
          </cell>
          <cell r="S5804">
            <v>0</v>
          </cell>
          <cell r="T5804">
            <v>0</v>
          </cell>
          <cell r="U5804">
            <v>0</v>
          </cell>
          <cell r="V5804">
            <v>0</v>
          </cell>
          <cell r="W5804">
            <v>0</v>
          </cell>
          <cell r="X5804">
            <v>0</v>
          </cell>
          <cell r="Y5804">
            <v>0</v>
          </cell>
          <cell r="Z5804">
            <v>0</v>
          </cell>
          <cell r="AA5804">
            <v>0</v>
          </cell>
          <cell r="AB5804">
            <v>-27.19</v>
          </cell>
          <cell r="AC5804">
            <v>0</v>
          </cell>
          <cell r="AD5804">
            <v>0</v>
          </cell>
        </row>
        <row r="5805">
          <cell r="B5805" t="str">
            <v>MASON CO-REGULATEDRESIDENTIALDRVNRE1</v>
          </cell>
          <cell r="J5805" t="str">
            <v>DRVNRE1</v>
          </cell>
          <cell r="K5805" t="str">
            <v>DRIVE IN UP TO 250'-EOW</v>
          </cell>
          <cell r="S5805">
            <v>0</v>
          </cell>
          <cell r="T5805">
            <v>0</v>
          </cell>
          <cell r="U5805">
            <v>0</v>
          </cell>
          <cell r="V5805">
            <v>0</v>
          </cell>
          <cell r="W5805">
            <v>0</v>
          </cell>
          <cell r="X5805">
            <v>0</v>
          </cell>
          <cell r="Y5805">
            <v>0</v>
          </cell>
          <cell r="Z5805">
            <v>0</v>
          </cell>
          <cell r="AA5805">
            <v>0</v>
          </cell>
          <cell r="AB5805">
            <v>4.34</v>
          </cell>
          <cell r="AC5805">
            <v>0</v>
          </cell>
          <cell r="AD5805">
            <v>0</v>
          </cell>
        </row>
        <row r="5806">
          <cell r="B5806" t="str">
            <v>MASON CO-REGULATEDRESIDENTIALDRVNRE1RECY</v>
          </cell>
          <cell r="J5806" t="str">
            <v>DRVNRE1RECY</v>
          </cell>
          <cell r="K5806" t="str">
            <v>DRIVE IN UP TO 250 EOW-RE</v>
          </cell>
          <cell r="S5806">
            <v>0</v>
          </cell>
          <cell r="T5806">
            <v>0</v>
          </cell>
          <cell r="U5806">
            <v>0</v>
          </cell>
          <cell r="V5806">
            <v>0</v>
          </cell>
          <cell r="W5806">
            <v>0</v>
          </cell>
          <cell r="X5806">
            <v>0</v>
          </cell>
          <cell r="Y5806">
            <v>0</v>
          </cell>
          <cell r="Z5806">
            <v>0</v>
          </cell>
          <cell r="AA5806">
            <v>0</v>
          </cell>
          <cell r="AB5806">
            <v>1.32</v>
          </cell>
          <cell r="AC5806">
            <v>0</v>
          </cell>
          <cell r="AD5806">
            <v>0</v>
          </cell>
        </row>
        <row r="5807">
          <cell r="B5807" t="str">
            <v>MASON CO-REGULATEDRESIDENTIALDRVNRW1</v>
          </cell>
          <cell r="J5807" t="str">
            <v>DRVNRW1</v>
          </cell>
          <cell r="K5807" t="str">
            <v>DRIVE IN UP TO 250'</v>
          </cell>
          <cell r="S5807">
            <v>0</v>
          </cell>
          <cell r="T5807">
            <v>0</v>
          </cell>
          <cell r="U5807">
            <v>0</v>
          </cell>
          <cell r="V5807">
            <v>0</v>
          </cell>
          <cell r="W5807">
            <v>0</v>
          </cell>
          <cell r="X5807">
            <v>0</v>
          </cell>
          <cell r="Y5807">
            <v>0</v>
          </cell>
          <cell r="Z5807">
            <v>0</v>
          </cell>
          <cell r="AA5807">
            <v>0</v>
          </cell>
          <cell r="AB5807">
            <v>-2.13</v>
          </cell>
          <cell r="AC5807">
            <v>0</v>
          </cell>
          <cell r="AD5807">
            <v>0</v>
          </cell>
        </row>
        <row r="5808">
          <cell r="B5808" t="str">
            <v>MASON CO-REGULATEDRESIDENTIALRECYCLECR</v>
          </cell>
          <cell r="J5808" t="str">
            <v>RECYCLECR</v>
          </cell>
          <cell r="K5808" t="str">
            <v>VALUE OF RECYCLABLES</v>
          </cell>
          <cell r="S5808">
            <v>0</v>
          </cell>
          <cell r="T5808">
            <v>0</v>
          </cell>
          <cell r="U5808">
            <v>0</v>
          </cell>
          <cell r="V5808">
            <v>0</v>
          </cell>
          <cell r="W5808">
            <v>0</v>
          </cell>
          <cell r="X5808">
            <v>0</v>
          </cell>
          <cell r="Y5808">
            <v>0</v>
          </cell>
          <cell r="Z5808">
            <v>0</v>
          </cell>
          <cell r="AA5808">
            <v>0</v>
          </cell>
          <cell r="AB5808">
            <v>-131.87</v>
          </cell>
          <cell r="AC5808">
            <v>0</v>
          </cell>
          <cell r="AD5808">
            <v>0</v>
          </cell>
        </row>
        <row r="5809">
          <cell r="B5809" t="str">
            <v>MASON CO-REGULATEDRESIDENTIALRECYONLY</v>
          </cell>
          <cell r="J5809" t="str">
            <v>RECYONLY</v>
          </cell>
          <cell r="K5809" t="str">
            <v>RECYCLE SERVICE ONLY</v>
          </cell>
          <cell r="S5809">
            <v>0</v>
          </cell>
          <cell r="T5809">
            <v>0</v>
          </cell>
          <cell r="U5809">
            <v>0</v>
          </cell>
          <cell r="V5809">
            <v>0</v>
          </cell>
          <cell r="W5809">
            <v>0</v>
          </cell>
          <cell r="X5809">
            <v>0</v>
          </cell>
          <cell r="Y5809">
            <v>0</v>
          </cell>
          <cell r="Z5809">
            <v>0</v>
          </cell>
          <cell r="AA5809">
            <v>0</v>
          </cell>
          <cell r="AB5809">
            <v>-19.62</v>
          </cell>
          <cell r="AC5809">
            <v>0</v>
          </cell>
          <cell r="AD5809">
            <v>0</v>
          </cell>
        </row>
        <row r="5810">
          <cell r="B5810" t="str">
            <v>MASON CO-REGULATEDRESIDENTIALRECYR</v>
          </cell>
          <cell r="J5810" t="str">
            <v>RECYR</v>
          </cell>
          <cell r="K5810" t="str">
            <v>RESIDENTIAL RECYCLE</v>
          </cell>
          <cell r="S5810">
            <v>0</v>
          </cell>
          <cell r="T5810">
            <v>0</v>
          </cell>
          <cell r="U5810">
            <v>0</v>
          </cell>
          <cell r="V5810">
            <v>0</v>
          </cell>
          <cell r="W5810">
            <v>0</v>
          </cell>
          <cell r="X5810">
            <v>0</v>
          </cell>
          <cell r="Y5810">
            <v>0</v>
          </cell>
          <cell r="Z5810">
            <v>0</v>
          </cell>
          <cell r="AA5810">
            <v>0</v>
          </cell>
          <cell r="AB5810">
            <v>623.11</v>
          </cell>
          <cell r="AC5810">
            <v>0</v>
          </cell>
          <cell r="AD5810">
            <v>0</v>
          </cell>
        </row>
        <row r="5811">
          <cell r="B5811" t="str">
            <v>MASON CO-REGULATEDRESIDENTIALWLKNRE1</v>
          </cell>
          <cell r="J5811" t="str">
            <v>WLKNRE1</v>
          </cell>
          <cell r="K5811" t="str">
            <v>WALK IN 5'-25'-EOW</v>
          </cell>
          <cell r="S5811">
            <v>0</v>
          </cell>
          <cell r="T5811">
            <v>0</v>
          </cell>
          <cell r="U5811">
            <v>0</v>
          </cell>
          <cell r="V5811">
            <v>0</v>
          </cell>
          <cell r="W5811">
            <v>0</v>
          </cell>
          <cell r="X5811">
            <v>0</v>
          </cell>
          <cell r="Y5811">
            <v>0</v>
          </cell>
          <cell r="Z5811">
            <v>0</v>
          </cell>
          <cell r="AA5811">
            <v>0</v>
          </cell>
          <cell r="AB5811">
            <v>3.2</v>
          </cell>
          <cell r="AC5811">
            <v>0</v>
          </cell>
          <cell r="AD5811">
            <v>0</v>
          </cell>
        </row>
        <row r="5812">
          <cell r="B5812" t="str">
            <v>MASON CO-REGULATEDRESIDENTIALWLKNRW1</v>
          </cell>
          <cell r="J5812" t="str">
            <v>WLKNRW1</v>
          </cell>
          <cell r="K5812" t="str">
            <v>WALK IN 5'-25'</v>
          </cell>
          <cell r="S5812">
            <v>0</v>
          </cell>
          <cell r="T5812">
            <v>0</v>
          </cell>
          <cell r="U5812">
            <v>0</v>
          </cell>
          <cell r="V5812">
            <v>0</v>
          </cell>
          <cell r="W5812">
            <v>0</v>
          </cell>
          <cell r="X5812">
            <v>0</v>
          </cell>
          <cell r="Y5812">
            <v>0</v>
          </cell>
          <cell r="Z5812">
            <v>0</v>
          </cell>
          <cell r="AA5812">
            <v>0</v>
          </cell>
          <cell r="AB5812">
            <v>-3.47</v>
          </cell>
          <cell r="AC5812">
            <v>0</v>
          </cell>
          <cell r="AD5812">
            <v>0</v>
          </cell>
        </row>
        <row r="5813">
          <cell r="B5813" t="str">
            <v>MASON CO-REGULATEDRESIDENTIAL32RW1</v>
          </cell>
          <cell r="J5813" t="str">
            <v>32RW1</v>
          </cell>
          <cell r="K5813" t="str">
            <v>1-32 GAL CAN-WEEKLY SVC</v>
          </cell>
          <cell r="S5813">
            <v>0</v>
          </cell>
          <cell r="T5813">
            <v>0</v>
          </cell>
          <cell r="U5813">
            <v>0</v>
          </cell>
          <cell r="V5813">
            <v>0</v>
          </cell>
          <cell r="W5813">
            <v>0</v>
          </cell>
          <cell r="X5813">
            <v>0</v>
          </cell>
          <cell r="Y5813">
            <v>0</v>
          </cell>
          <cell r="Z5813">
            <v>0</v>
          </cell>
          <cell r="AA5813">
            <v>0</v>
          </cell>
          <cell r="AB5813">
            <v>-109.71</v>
          </cell>
          <cell r="AC5813">
            <v>0</v>
          </cell>
          <cell r="AD5813">
            <v>0</v>
          </cell>
        </row>
        <row r="5814">
          <cell r="B5814" t="str">
            <v>MASON CO-REGULATEDRESIDENTIAL35RE1</v>
          </cell>
          <cell r="J5814" t="str">
            <v>35RE1</v>
          </cell>
          <cell r="K5814" t="str">
            <v>1-35 GAL CART EOW SVC</v>
          </cell>
          <cell r="S5814">
            <v>0</v>
          </cell>
          <cell r="T5814">
            <v>0</v>
          </cell>
          <cell r="U5814">
            <v>0</v>
          </cell>
          <cell r="V5814">
            <v>0</v>
          </cell>
          <cell r="W5814">
            <v>0</v>
          </cell>
          <cell r="X5814">
            <v>0</v>
          </cell>
          <cell r="Y5814">
            <v>0</v>
          </cell>
          <cell r="Z5814">
            <v>0</v>
          </cell>
          <cell r="AA5814">
            <v>0</v>
          </cell>
          <cell r="AB5814">
            <v>-343.16</v>
          </cell>
          <cell r="AC5814">
            <v>0</v>
          </cell>
          <cell r="AD5814">
            <v>0</v>
          </cell>
        </row>
        <row r="5815">
          <cell r="B5815" t="str">
            <v>MASON CO-REGULATEDRESIDENTIAL35RM1</v>
          </cell>
          <cell r="J5815" t="str">
            <v>35RM1</v>
          </cell>
          <cell r="K5815" t="str">
            <v>1-35 GAL CART MONTHLY SVC</v>
          </cell>
          <cell r="S5815">
            <v>0</v>
          </cell>
          <cell r="T5815">
            <v>0</v>
          </cell>
          <cell r="U5815">
            <v>0</v>
          </cell>
          <cell r="V5815">
            <v>0</v>
          </cell>
          <cell r="W5815">
            <v>0</v>
          </cell>
          <cell r="X5815">
            <v>0</v>
          </cell>
          <cell r="Y5815">
            <v>0</v>
          </cell>
          <cell r="Z5815">
            <v>0</v>
          </cell>
          <cell r="AA5815">
            <v>0</v>
          </cell>
          <cell r="AB5815">
            <v>-6.4</v>
          </cell>
          <cell r="AC5815">
            <v>0</v>
          </cell>
          <cell r="AD5815">
            <v>0</v>
          </cell>
        </row>
        <row r="5816">
          <cell r="B5816" t="str">
            <v>MASON CO-REGULATEDRESIDENTIAL35ROCC1</v>
          </cell>
          <cell r="J5816" t="str">
            <v>35ROCC1</v>
          </cell>
          <cell r="K5816" t="str">
            <v>1-35 GAL ON CALL PICKUP</v>
          </cell>
          <cell r="S5816">
            <v>0</v>
          </cell>
          <cell r="T5816">
            <v>0</v>
          </cell>
          <cell r="U5816">
            <v>0</v>
          </cell>
          <cell r="V5816">
            <v>0</v>
          </cell>
          <cell r="W5816">
            <v>0</v>
          </cell>
          <cell r="X5816">
            <v>0</v>
          </cell>
          <cell r="Y5816">
            <v>0</v>
          </cell>
          <cell r="Z5816">
            <v>0</v>
          </cell>
          <cell r="AA5816">
            <v>0</v>
          </cell>
          <cell r="AB5816">
            <v>83.2</v>
          </cell>
          <cell r="AC5816">
            <v>0</v>
          </cell>
          <cell r="AD5816">
            <v>0</v>
          </cell>
        </row>
        <row r="5817">
          <cell r="B5817" t="str">
            <v>MASON CO-REGULATEDRESIDENTIAL35RW1</v>
          </cell>
          <cell r="J5817" t="str">
            <v>35RW1</v>
          </cell>
          <cell r="K5817" t="str">
            <v>1-35 GAL CART WEEKLY SVC</v>
          </cell>
          <cell r="S5817">
            <v>0</v>
          </cell>
          <cell r="T5817">
            <v>0</v>
          </cell>
          <cell r="U5817">
            <v>0</v>
          </cell>
          <cell r="V5817">
            <v>0</v>
          </cell>
          <cell r="W5817">
            <v>0</v>
          </cell>
          <cell r="X5817">
            <v>0</v>
          </cell>
          <cell r="Y5817">
            <v>0</v>
          </cell>
          <cell r="Z5817">
            <v>0</v>
          </cell>
          <cell r="AA5817">
            <v>0</v>
          </cell>
          <cell r="AB5817">
            <v>-1854.91</v>
          </cell>
          <cell r="AC5817">
            <v>0</v>
          </cell>
          <cell r="AD5817">
            <v>0</v>
          </cell>
        </row>
        <row r="5818">
          <cell r="B5818" t="str">
            <v>MASON CO-REGULATEDRESIDENTIAL48RE1</v>
          </cell>
          <cell r="J5818" t="str">
            <v>48RE1</v>
          </cell>
          <cell r="K5818" t="str">
            <v>1-48 GAL EOW</v>
          </cell>
          <cell r="S5818">
            <v>0</v>
          </cell>
          <cell r="T5818">
            <v>0</v>
          </cell>
          <cell r="U5818">
            <v>0</v>
          </cell>
          <cell r="V5818">
            <v>0</v>
          </cell>
          <cell r="W5818">
            <v>0</v>
          </cell>
          <cell r="X5818">
            <v>0</v>
          </cell>
          <cell r="Y5818">
            <v>0</v>
          </cell>
          <cell r="Z5818">
            <v>0</v>
          </cell>
          <cell r="AA5818">
            <v>0</v>
          </cell>
          <cell r="AB5818">
            <v>-192.14</v>
          </cell>
          <cell r="AC5818">
            <v>0</v>
          </cell>
          <cell r="AD5818">
            <v>0</v>
          </cell>
        </row>
        <row r="5819">
          <cell r="B5819" t="str">
            <v>MASON CO-REGULATEDRESIDENTIAL48ROCC1</v>
          </cell>
          <cell r="J5819" t="str">
            <v>48ROCC1</v>
          </cell>
          <cell r="K5819" t="str">
            <v>1-48 GAL ON CALL PICKUP</v>
          </cell>
          <cell r="S5819">
            <v>0</v>
          </cell>
          <cell r="T5819">
            <v>0</v>
          </cell>
          <cell r="U5819">
            <v>0</v>
          </cell>
          <cell r="V5819">
            <v>0</v>
          </cell>
          <cell r="W5819">
            <v>0</v>
          </cell>
          <cell r="X5819">
            <v>0</v>
          </cell>
          <cell r="Y5819">
            <v>0</v>
          </cell>
          <cell r="Z5819">
            <v>0</v>
          </cell>
          <cell r="AA5819">
            <v>0</v>
          </cell>
          <cell r="AB5819">
            <v>16.04</v>
          </cell>
          <cell r="AC5819">
            <v>0</v>
          </cell>
          <cell r="AD5819">
            <v>0</v>
          </cell>
        </row>
        <row r="5820">
          <cell r="B5820" t="str">
            <v>MASON CO-REGULATEDRESIDENTIAL48RW1</v>
          </cell>
          <cell r="J5820" t="str">
            <v>48RW1</v>
          </cell>
          <cell r="K5820" t="str">
            <v>1-48 GAL WEEKLY</v>
          </cell>
          <cell r="S5820">
            <v>0</v>
          </cell>
          <cell r="T5820">
            <v>0</v>
          </cell>
          <cell r="U5820">
            <v>0</v>
          </cell>
          <cell r="V5820">
            <v>0</v>
          </cell>
          <cell r="W5820">
            <v>0</v>
          </cell>
          <cell r="X5820">
            <v>0</v>
          </cell>
          <cell r="Y5820">
            <v>0</v>
          </cell>
          <cell r="Z5820">
            <v>0</v>
          </cell>
          <cell r="AA5820">
            <v>0</v>
          </cell>
          <cell r="AB5820">
            <v>-977.7</v>
          </cell>
          <cell r="AC5820">
            <v>0</v>
          </cell>
          <cell r="AD5820">
            <v>0</v>
          </cell>
        </row>
        <row r="5821">
          <cell r="B5821" t="str">
            <v>MASON CO-REGULATEDRESIDENTIAL64RE1</v>
          </cell>
          <cell r="J5821" t="str">
            <v>64RE1</v>
          </cell>
          <cell r="K5821" t="str">
            <v>1-64 GAL EOW</v>
          </cell>
          <cell r="S5821">
            <v>0</v>
          </cell>
          <cell r="T5821">
            <v>0</v>
          </cell>
          <cell r="U5821">
            <v>0</v>
          </cell>
          <cell r="V5821">
            <v>0</v>
          </cell>
          <cell r="W5821">
            <v>0</v>
          </cell>
          <cell r="X5821">
            <v>0</v>
          </cell>
          <cell r="Y5821">
            <v>0</v>
          </cell>
          <cell r="Z5821">
            <v>0</v>
          </cell>
          <cell r="AA5821">
            <v>0</v>
          </cell>
          <cell r="AB5821">
            <v>-154.68</v>
          </cell>
          <cell r="AC5821">
            <v>0</v>
          </cell>
          <cell r="AD5821">
            <v>0</v>
          </cell>
        </row>
        <row r="5822">
          <cell r="B5822" t="str">
            <v>MASON CO-REGULATEDRESIDENTIAL64RW1</v>
          </cell>
          <cell r="J5822" t="str">
            <v>64RW1</v>
          </cell>
          <cell r="K5822" t="str">
            <v>1-64 GAL CART WEEKLY SVC</v>
          </cell>
          <cell r="S5822">
            <v>0</v>
          </cell>
          <cell r="T5822">
            <v>0</v>
          </cell>
          <cell r="U5822">
            <v>0</v>
          </cell>
          <cell r="V5822">
            <v>0</v>
          </cell>
          <cell r="W5822">
            <v>0</v>
          </cell>
          <cell r="X5822">
            <v>0</v>
          </cell>
          <cell r="Y5822">
            <v>0</v>
          </cell>
          <cell r="Z5822">
            <v>0</v>
          </cell>
          <cell r="AA5822">
            <v>0</v>
          </cell>
          <cell r="AB5822">
            <v>-1229.73</v>
          </cell>
          <cell r="AC5822">
            <v>0</v>
          </cell>
          <cell r="AD5822">
            <v>0</v>
          </cell>
        </row>
        <row r="5823">
          <cell r="B5823" t="str">
            <v>MASON CO-REGULATEDRESIDENTIAL96RE1</v>
          </cell>
          <cell r="J5823" t="str">
            <v>96RE1</v>
          </cell>
          <cell r="K5823" t="str">
            <v>1-96 GAL EOW</v>
          </cell>
          <cell r="S5823">
            <v>0</v>
          </cell>
          <cell r="T5823">
            <v>0</v>
          </cell>
          <cell r="U5823">
            <v>0</v>
          </cell>
          <cell r="V5823">
            <v>0</v>
          </cell>
          <cell r="W5823">
            <v>0</v>
          </cell>
          <cell r="X5823">
            <v>0</v>
          </cell>
          <cell r="Y5823">
            <v>0</v>
          </cell>
          <cell r="Z5823">
            <v>0</v>
          </cell>
          <cell r="AA5823">
            <v>0</v>
          </cell>
          <cell r="AB5823">
            <v>-91.41</v>
          </cell>
          <cell r="AC5823">
            <v>0</v>
          </cell>
          <cell r="AD5823">
            <v>0</v>
          </cell>
        </row>
        <row r="5824">
          <cell r="B5824" t="str">
            <v>MASON CO-REGULATEDRESIDENTIAL96ROCC1</v>
          </cell>
          <cell r="J5824" t="str">
            <v>96ROCC1</v>
          </cell>
          <cell r="K5824" t="str">
            <v>1-96 GAL ON CALL PICKUP</v>
          </cell>
          <cell r="S5824">
            <v>0</v>
          </cell>
          <cell r="T5824">
            <v>0</v>
          </cell>
          <cell r="U5824">
            <v>0</v>
          </cell>
          <cell r="V5824">
            <v>0</v>
          </cell>
          <cell r="W5824">
            <v>0</v>
          </cell>
          <cell r="X5824">
            <v>0</v>
          </cell>
          <cell r="Y5824">
            <v>0</v>
          </cell>
          <cell r="Z5824">
            <v>0</v>
          </cell>
          <cell r="AA5824">
            <v>0</v>
          </cell>
          <cell r="AB5824">
            <v>105.03</v>
          </cell>
          <cell r="AC5824">
            <v>0</v>
          </cell>
          <cell r="AD5824">
            <v>0</v>
          </cell>
        </row>
        <row r="5825">
          <cell r="B5825" t="str">
            <v>MASON CO-REGULATEDRESIDENTIAL96RW1</v>
          </cell>
          <cell r="J5825" t="str">
            <v>96RW1</v>
          </cell>
          <cell r="K5825" t="str">
            <v>1-96 GAL CART WEEKLY SVC</v>
          </cell>
          <cell r="S5825">
            <v>0</v>
          </cell>
          <cell r="T5825">
            <v>0</v>
          </cell>
          <cell r="U5825">
            <v>0</v>
          </cell>
          <cell r="V5825">
            <v>0</v>
          </cell>
          <cell r="W5825">
            <v>0</v>
          </cell>
          <cell r="X5825">
            <v>0</v>
          </cell>
          <cell r="Y5825">
            <v>0</v>
          </cell>
          <cell r="Z5825">
            <v>0</v>
          </cell>
          <cell r="AA5825">
            <v>0</v>
          </cell>
          <cell r="AB5825">
            <v>-414.81</v>
          </cell>
          <cell r="AC5825">
            <v>0</v>
          </cell>
          <cell r="AD5825">
            <v>0</v>
          </cell>
        </row>
        <row r="5826">
          <cell r="B5826" t="str">
            <v>MASON CO-REGULATEDRESIDENTIALADJOTHR</v>
          </cell>
          <cell r="J5826" t="str">
            <v>ADJOTHR</v>
          </cell>
          <cell r="K5826" t="str">
            <v>ADJUSTMENT</v>
          </cell>
          <cell r="S5826">
            <v>0</v>
          </cell>
          <cell r="T5826">
            <v>0</v>
          </cell>
          <cell r="U5826">
            <v>0</v>
          </cell>
          <cell r="V5826">
            <v>0</v>
          </cell>
          <cell r="W5826">
            <v>0</v>
          </cell>
          <cell r="X5826">
            <v>0</v>
          </cell>
          <cell r="Y5826">
            <v>0</v>
          </cell>
          <cell r="Z5826">
            <v>0</v>
          </cell>
          <cell r="AA5826">
            <v>0</v>
          </cell>
          <cell r="AB5826">
            <v>-0.77</v>
          </cell>
          <cell r="AC5826">
            <v>0</v>
          </cell>
          <cell r="AD5826">
            <v>0</v>
          </cell>
        </row>
        <row r="5827">
          <cell r="B5827" t="str">
            <v>MASON CO-REGULATEDRESIDENTIALDRVNRE1</v>
          </cell>
          <cell r="J5827" t="str">
            <v>DRVNRE1</v>
          </cell>
          <cell r="K5827" t="str">
            <v>DRIVE IN UP TO 250'-EOW</v>
          </cell>
          <cell r="S5827">
            <v>0</v>
          </cell>
          <cell r="T5827">
            <v>0</v>
          </cell>
          <cell r="U5827">
            <v>0</v>
          </cell>
          <cell r="V5827">
            <v>0</v>
          </cell>
          <cell r="W5827">
            <v>0</v>
          </cell>
          <cell r="X5827">
            <v>0</v>
          </cell>
          <cell r="Y5827">
            <v>0</v>
          </cell>
          <cell r="Z5827">
            <v>0</v>
          </cell>
          <cell r="AA5827">
            <v>0</v>
          </cell>
          <cell r="AB5827">
            <v>-3.49</v>
          </cell>
          <cell r="AC5827">
            <v>0</v>
          </cell>
          <cell r="AD5827">
            <v>0</v>
          </cell>
        </row>
        <row r="5828">
          <cell r="B5828" t="str">
            <v>MASON CO-REGULATEDRESIDENTIALDRVNRE1RECY</v>
          </cell>
          <cell r="J5828" t="str">
            <v>DRVNRE1RECY</v>
          </cell>
          <cell r="K5828" t="str">
            <v>DRIVE IN UP TO 250 EOW-RE</v>
          </cell>
          <cell r="S5828">
            <v>0</v>
          </cell>
          <cell r="T5828">
            <v>0</v>
          </cell>
          <cell r="U5828">
            <v>0</v>
          </cell>
          <cell r="V5828">
            <v>0</v>
          </cell>
          <cell r="W5828">
            <v>0</v>
          </cell>
          <cell r="X5828">
            <v>0</v>
          </cell>
          <cell r="Y5828">
            <v>0</v>
          </cell>
          <cell r="Z5828">
            <v>0</v>
          </cell>
          <cell r="AA5828">
            <v>0</v>
          </cell>
          <cell r="AB5828">
            <v>-14.51</v>
          </cell>
          <cell r="AC5828">
            <v>0</v>
          </cell>
          <cell r="AD5828">
            <v>0</v>
          </cell>
        </row>
        <row r="5829">
          <cell r="B5829" t="str">
            <v>MASON CO-REGULATEDRESIDENTIALDRVNRM1</v>
          </cell>
          <cell r="J5829" t="str">
            <v>DRVNRM1</v>
          </cell>
          <cell r="K5829" t="str">
            <v>DRIVE IN UP TO 250'-MTHLY</v>
          </cell>
          <cell r="S5829">
            <v>0</v>
          </cell>
          <cell r="T5829">
            <v>0</v>
          </cell>
          <cell r="U5829">
            <v>0</v>
          </cell>
          <cell r="V5829">
            <v>0</v>
          </cell>
          <cell r="W5829">
            <v>0</v>
          </cell>
          <cell r="X5829">
            <v>0</v>
          </cell>
          <cell r="Y5829">
            <v>0</v>
          </cell>
          <cell r="Z5829">
            <v>0</v>
          </cell>
          <cell r="AA5829">
            <v>0</v>
          </cell>
          <cell r="AB5829">
            <v>-5.35</v>
          </cell>
          <cell r="AC5829">
            <v>0</v>
          </cell>
          <cell r="AD5829">
            <v>0</v>
          </cell>
        </row>
        <row r="5830">
          <cell r="B5830" t="str">
            <v>MASON CO-REGULATEDRESIDENTIALDRVNRW1</v>
          </cell>
          <cell r="J5830" t="str">
            <v>DRVNRW1</v>
          </cell>
          <cell r="K5830" t="str">
            <v>DRIVE IN UP TO 250'</v>
          </cell>
          <cell r="S5830">
            <v>0</v>
          </cell>
          <cell r="T5830">
            <v>0</v>
          </cell>
          <cell r="U5830">
            <v>0</v>
          </cell>
          <cell r="V5830">
            <v>0</v>
          </cell>
          <cell r="W5830">
            <v>0</v>
          </cell>
          <cell r="X5830">
            <v>0</v>
          </cell>
          <cell r="Y5830">
            <v>0</v>
          </cell>
          <cell r="Z5830">
            <v>0</v>
          </cell>
          <cell r="AA5830">
            <v>0</v>
          </cell>
          <cell r="AB5830">
            <v>-30.93</v>
          </cell>
          <cell r="AC5830">
            <v>0</v>
          </cell>
          <cell r="AD5830">
            <v>0</v>
          </cell>
        </row>
        <row r="5831">
          <cell r="B5831" t="str">
            <v>MASON CO-REGULATEDRESIDENTIALEXPUR</v>
          </cell>
          <cell r="J5831" t="str">
            <v>EXPUR</v>
          </cell>
          <cell r="K5831" t="str">
            <v>EXTRA PICKUP</v>
          </cell>
          <cell r="S5831">
            <v>0</v>
          </cell>
          <cell r="T5831">
            <v>0</v>
          </cell>
          <cell r="U5831">
            <v>0</v>
          </cell>
          <cell r="V5831">
            <v>0</v>
          </cell>
          <cell r="W5831">
            <v>0</v>
          </cell>
          <cell r="X5831">
            <v>0</v>
          </cell>
          <cell r="Y5831">
            <v>0</v>
          </cell>
          <cell r="Z5831">
            <v>0</v>
          </cell>
          <cell r="AA5831">
            <v>0</v>
          </cell>
          <cell r="AB5831">
            <v>396.94</v>
          </cell>
          <cell r="AC5831">
            <v>0</v>
          </cell>
          <cell r="AD5831">
            <v>0</v>
          </cell>
        </row>
        <row r="5832">
          <cell r="B5832" t="str">
            <v>MASON CO-REGULATEDRESIDENTIALEXTRAR</v>
          </cell>
          <cell r="J5832" t="str">
            <v>EXTRAR</v>
          </cell>
          <cell r="K5832" t="str">
            <v>EXTRA CAN/BAGS</v>
          </cell>
          <cell r="S5832">
            <v>0</v>
          </cell>
          <cell r="T5832">
            <v>0</v>
          </cell>
          <cell r="U5832">
            <v>0</v>
          </cell>
          <cell r="V5832">
            <v>0</v>
          </cell>
          <cell r="W5832">
            <v>0</v>
          </cell>
          <cell r="X5832">
            <v>0</v>
          </cell>
          <cell r="Y5832">
            <v>0</v>
          </cell>
          <cell r="Z5832">
            <v>0</v>
          </cell>
          <cell r="AA5832">
            <v>0</v>
          </cell>
          <cell r="AB5832">
            <v>2439.62</v>
          </cell>
          <cell r="AC5832">
            <v>0</v>
          </cell>
          <cell r="AD5832">
            <v>0</v>
          </cell>
        </row>
        <row r="5833">
          <cell r="B5833" t="str">
            <v>MASON CO-REGULATEDRESIDENTIALOFOWR</v>
          </cell>
          <cell r="J5833" t="str">
            <v>OFOWR</v>
          </cell>
          <cell r="K5833" t="str">
            <v>OVERFILL/OVERWEIGHT CHG</v>
          </cell>
          <cell r="S5833">
            <v>0</v>
          </cell>
          <cell r="T5833">
            <v>0</v>
          </cell>
          <cell r="U5833">
            <v>0</v>
          </cell>
          <cell r="V5833">
            <v>0</v>
          </cell>
          <cell r="W5833">
            <v>0</v>
          </cell>
          <cell r="X5833">
            <v>0</v>
          </cell>
          <cell r="Y5833">
            <v>0</v>
          </cell>
          <cell r="Z5833">
            <v>0</v>
          </cell>
          <cell r="AA5833">
            <v>0</v>
          </cell>
          <cell r="AB5833">
            <v>999.04</v>
          </cell>
          <cell r="AC5833">
            <v>0</v>
          </cell>
          <cell r="AD5833">
            <v>0</v>
          </cell>
        </row>
        <row r="5834">
          <cell r="B5834" t="str">
            <v>MASON CO-REGULATEDRESIDENTIALRECYCLECR</v>
          </cell>
          <cell r="J5834" t="str">
            <v>RECYCLECR</v>
          </cell>
          <cell r="K5834" t="str">
            <v>VALUE OF RECYCLABLES</v>
          </cell>
          <cell r="S5834">
            <v>0</v>
          </cell>
          <cell r="T5834">
            <v>0</v>
          </cell>
          <cell r="U5834">
            <v>0</v>
          </cell>
          <cell r="V5834">
            <v>0</v>
          </cell>
          <cell r="W5834">
            <v>0</v>
          </cell>
          <cell r="X5834">
            <v>0</v>
          </cell>
          <cell r="Y5834">
            <v>0</v>
          </cell>
          <cell r="Z5834">
            <v>0</v>
          </cell>
          <cell r="AA5834">
            <v>0</v>
          </cell>
          <cell r="AB5834">
            <v>321.54000000000002</v>
          </cell>
          <cell r="AC5834">
            <v>0</v>
          </cell>
          <cell r="AD5834">
            <v>0</v>
          </cell>
        </row>
        <row r="5835">
          <cell r="B5835" t="str">
            <v>MASON CO-REGULATEDRESIDENTIALRECYR</v>
          </cell>
          <cell r="J5835" t="str">
            <v>RECYR</v>
          </cell>
          <cell r="K5835" t="str">
            <v>RESIDENTIAL RECYCLE</v>
          </cell>
          <cell r="S5835">
            <v>0</v>
          </cell>
          <cell r="T5835">
            <v>0</v>
          </cell>
          <cell r="U5835">
            <v>0</v>
          </cell>
          <cell r="V5835">
            <v>0</v>
          </cell>
          <cell r="W5835">
            <v>0</v>
          </cell>
          <cell r="X5835">
            <v>0</v>
          </cell>
          <cell r="Y5835">
            <v>0</v>
          </cell>
          <cell r="Z5835">
            <v>0</v>
          </cell>
          <cell r="AA5835">
            <v>0</v>
          </cell>
          <cell r="AB5835">
            <v>-1502.24</v>
          </cell>
          <cell r="AC5835">
            <v>0</v>
          </cell>
          <cell r="AD5835">
            <v>0</v>
          </cell>
        </row>
        <row r="5836">
          <cell r="B5836" t="str">
            <v>MASON CO-REGULATEDRESIDENTIALREDELIVER</v>
          </cell>
          <cell r="J5836" t="str">
            <v>REDELIVER</v>
          </cell>
          <cell r="K5836" t="str">
            <v>DELIVERY CHARGE</v>
          </cell>
          <cell r="S5836">
            <v>0</v>
          </cell>
          <cell r="T5836">
            <v>0</v>
          </cell>
          <cell r="U5836">
            <v>0</v>
          </cell>
          <cell r="V5836">
            <v>0</v>
          </cell>
          <cell r="W5836">
            <v>0</v>
          </cell>
          <cell r="X5836">
            <v>0</v>
          </cell>
          <cell r="Y5836">
            <v>0</v>
          </cell>
          <cell r="Z5836">
            <v>0</v>
          </cell>
          <cell r="AA5836">
            <v>0</v>
          </cell>
          <cell r="AB5836">
            <v>104.64</v>
          </cell>
          <cell r="AC5836">
            <v>0</v>
          </cell>
          <cell r="AD5836">
            <v>0</v>
          </cell>
        </row>
        <row r="5837">
          <cell r="B5837" t="str">
            <v>MASON CO-REGULATEDRESIDENTIALRESTART</v>
          </cell>
          <cell r="J5837" t="str">
            <v>RESTART</v>
          </cell>
          <cell r="K5837" t="str">
            <v>SERVICE RESTART FEE</v>
          </cell>
          <cell r="S5837">
            <v>0</v>
          </cell>
          <cell r="T5837">
            <v>0</v>
          </cell>
          <cell r="U5837">
            <v>0</v>
          </cell>
          <cell r="V5837">
            <v>0</v>
          </cell>
          <cell r="W5837">
            <v>0</v>
          </cell>
          <cell r="X5837">
            <v>0</v>
          </cell>
          <cell r="Y5837">
            <v>0</v>
          </cell>
          <cell r="Z5837">
            <v>0</v>
          </cell>
          <cell r="AA5837">
            <v>0</v>
          </cell>
          <cell r="AB5837">
            <v>809.24</v>
          </cell>
          <cell r="AC5837">
            <v>0</v>
          </cell>
          <cell r="AD5837">
            <v>0</v>
          </cell>
        </row>
        <row r="5838">
          <cell r="B5838" t="str">
            <v>MASON CO-REGULATEDRESIDENTIALWLKNRE1</v>
          </cell>
          <cell r="J5838" t="str">
            <v>WLKNRE1</v>
          </cell>
          <cell r="K5838" t="str">
            <v>WALK IN 5'-25'-EOW</v>
          </cell>
          <cell r="S5838">
            <v>0</v>
          </cell>
          <cell r="T5838">
            <v>0</v>
          </cell>
          <cell r="U5838">
            <v>0</v>
          </cell>
          <cell r="V5838">
            <v>0</v>
          </cell>
          <cell r="W5838">
            <v>0</v>
          </cell>
          <cell r="X5838">
            <v>0</v>
          </cell>
          <cell r="Y5838">
            <v>0</v>
          </cell>
          <cell r="Z5838">
            <v>0</v>
          </cell>
          <cell r="AA5838">
            <v>0</v>
          </cell>
          <cell r="AB5838">
            <v>-2.56</v>
          </cell>
          <cell r="AC5838">
            <v>0</v>
          </cell>
          <cell r="AD5838">
            <v>0</v>
          </cell>
        </row>
        <row r="5839">
          <cell r="B5839" t="str">
            <v>MASON CO-REGULATEDRESIDENTIALWLKNRM1</v>
          </cell>
          <cell r="J5839" t="str">
            <v>WLKNRM1</v>
          </cell>
          <cell r="K5839" t="str">
            <v>WALK IN 5'-25'-MTHLY</v>
          </cell>
          <cell r="S5839">
            <v>0</v>
          </cell>
          <cell r="T5839">
            <v>0</v>
          </cell>
          <cell r="U5839">
            <v>0</v>
          </cell>
          <cell r="V5839">
            <v>0</v>
          </cell>
          <cell r="W5839">
            <v>0</v>
          </cell>
          <cell r="X5839">
            <v>0</v>
          </cell>
          <cell r="Y5839">
            <v>0</v>
          </cell>
          <cell r="Z5839">
            <v>0</v>
          </cell>
          <cell r="AA5839">
            <v>0</v>
          </cell>
          <cell r="AB5839">
            <v>-0.59</v>
          </cell>
          <cell r="AC5839">
            <v>0</v>
          </cell>
          <cell r="AD5839">
            <v>0</v>
          </cell>
        </row>
        <row r="5840">
          <cell r="B5840" t="str">
            <v>MASON CO-REGULATEDRESIDENTIALWLKNRW1</v>
          </cell>
          <cell r="J5840" t="str">
            <v>WLKNRW1</v>
          </cell>
          <cell r="K5840" t="str">
            <v>WALK IN 5'-25'</v>
          </cell>
          <cell r="S5840">
            <v>0</v>
          </cell>
          <cell r="T5840">
            <v>0</v>
          </cell>
          <cell r="U5840">
            <v>0</v>
          </cell>
          <cell r="V5840">
            <v>0</v>
          </cell>
          <cell r="W5840">
            <v>0</v>
          </cell>
          <cell r="X5840">
            <v>0</v>
          </cell>
          <cell r="Y5840">
            <v>0</v>
          </cell>
          <cell r="Z5840">
            <v>0</v>
          </cell>
          <cell r="AA5840">
            <v>0</v>
          </cell>
          <cell r="AB5840">
            <v>-14.62</v>
          </cell>
          <cell r="AC5840">
            <v>0</v>
          </cell>
          <cell r="AD5840">
            <v>0</v>
          </cell>
        </row>
        <row r="5841">
          <cell r="B5841" t="str">
            <v>MASON CO-REGULATEDRESIDENTIALWLKNRW2</v>
          </cell>
          <cell r="J5841" t="str">
            <v>WLKNRW2</v>
          </cell>
          <cell r="K5841" t="str">
            <v>WALK IN OVER 25'</v>
          </cell>
          <cell r="S5841">
            <v>0</v>
          </cell>
          <cell r="T5841">
            <v>0</v>
          </cell>
          <cell r="U5841">
            <v>0</v>
          </cell>
          <cell r="V5841">
            <v>0</v>
          </cell>
          <cell r="W5841">
            <v>0</v>
          </cell>
          <cell r="X5841">
            <v>0</v>
          </cell>
          <cell r="Y5841">
            <v>0</v>
          </cell>
          <cell r="Z5841">
            <v>0</v>
          </cell>
          <cell r="AA5841">
            <v>0</v>
          </cell>
          <cell r="AB5841">
            <v>-1.02</v>
          </cell>
          <cell r="AC5841">
            <v>0</v>
          </cell>
          <cell r="AD5841">
            <v>0</v>
          </cell>
        </row>
        <row r="5842">
          <cell r="B5842" t="str">
            <v>MASON CO-REGULATEDRESIDENTIAL35ROCC1</v>
          </cell>
          <cell r="J5842" t="str">
            <v>35ROCC1</v>
          </cell>
          <cell r="K5842" t="str">
            <v>1-35 GAL ON CALL PICKUP</v>
          </cell>
          <cell r="S5842">
            <v>0</v>
          </cell>
          <cell r="T5842">
            <v>0</v>
          </cell>
          <cell r="U5842">
            <v>0</v>
          </cell>
          <cell r="V5842">
            <v>0</v>
          </cell>
          <cell r="W5842">
            <v>0</v>
          </cell>
          <cell r="X5842">
            <v>0</v>
          </cell>
          <cell r="Y5842">
            <v>0</v>
          </cell>
          <cell r="Z5842">
            <v>0</v>
          </cell>
          <cell r="AA5842">
            <v>0</v>
          </cell>
          <cell r="AB5842">
            <v>44.8</v>
          </cell>
          <cell r="AC5842">
            <v>0</v>
          </cell>
          <cell r="AD5842">
            <v>0</v>
          </cell>
        </row>
        <row r="5843">
          <cell r="B5843" t="str">
            <v>MASON CO-REGULATEDRESIDENTIAL48RE1</v>
          </cell>
          <cell r="J5843" t="str">
            <v>48RE1</v>
          </cell>
          <cell r="K5843" t="str">
            <v>1-48 GAL EOW</v>
          </cell>
          <cell r="S5843">
            <v>0</v>
          </cell>
          <cell r="T5843">
            <v>0</v>
          </cell>
          <cell r="U5843">
            <v>0</v>
          </cell>
          <cell r="V5843">
            <v>0</v>
          </cell>
          <cell r="W5843">
            <v>0</v>
          </cell>
          <cell r="X5843">
            <v>0</v>
          </cell>
          <cell r="Y5843">
            <v>0</v>
          </cell>
          <cell r="Z5843">
            <v>0</v>
          </cell>
          <cell r="AA5843">
            <v>0</v>
          </cell>
          <cell r="AB5843">
            <v>7.12</v>
          </cell>
          <cell r="AC5843">
            <v>0</v>
          </cell>
          <cell r="AD5843">
            <v>0</v>
          </cell>
        </row>
        <row r="5844">
          <cell r="B5844" t="str">
            <v>MASON CO-REGULATEDRESIDENTIAL48ROCC1</v>
          </cell>
          <cell r="J5844" t="str">
            <v>48ROCC1</v>
          </cell>
          <cell r="K5844" t="str">
            <v>1-48 GAL ON CALL PICKUP</v>
          </cell>
          <cell r="S5844">
            <v>0</v>
          </cell>
          <cell r="T5844">
            <v>0</v>
          </cell>
          <cell r="U5844">
            <v>0</v>
          </cell>
          <cell r="V5844">
            <v>0</v>
          </cell>
          <cell r="W5844">
            <v>0</v>
          </cell>
          <cell r="X5844">
            <v>0</v>
          </cell>
          <cell r="Y5844">
            <v>0</v>
          </cell>
          <cell r="Z5844">
            <v>0</v>
          </cell>
          <cell r="AA5844">
            <v>0</v>
          </cell>
          <cell r="AB5844">
            <v>8.02</v>
          </cell>
          <cell r="AC5844">
            <v>0</v>
          </cell>
          <cell r="AD5844">
            <v>0</v>
          </cell>
        </row>
        <row r="5845">
          <cell r="B5845" t="str">
            <v>MASON CO-REGULATEDRESIDENTIAL48RW1</v>
          </cell>
          <cell r="J5845" t="str">
            <v>48RW1</v>
          </cell>
          <cell r="K5845" t="str">
            <v>1-48 GAL WEEKLY</v>
          </cell>
          <cell r="S5845">
            <v>0</v>
          </cell>
          <cell r="T5845">
            <v>0</v>
          </cell>
          <cell r="U5845">
            <v>0</v>
          </cell>
          <cell r="V5845">
            <v>0</v>
          </cell>
          <cell r="W5845">
            <v>0</v>
          </cell>
          <cell r="X5845">
            <v>0</v>
          </cell>
          <cell r="Y5845">
            <v>0</v>
          </cell>
          <cell r="Z5845">
            <v>0</v>
          </cell>
          <cell r="AA5845">
            <v>0</v>
          </cell>
          <cell r="AB5845">
            <v>10.210000000000001</v>
          </cell>
          <cell r="AC5845">
            <v>0</v>
          </cell>
          <cell r="AD5845">
            <v>0</v>
          </cell>
        </row>
        <row r="5846">
          <cell r="B5846" t="str">
            <v>MASON CO-REGULATEDRESIDENTIAL96ROCC1</v>
          </cell>
          <cell r="J5846" t="str">
            <v>96ROCC1</v>
          </cell>
          <cell r="K5846" t="str">
            <v>1-96 GAL ON CALL PICKUP</v>
          </cell>
          <cell r="S5846">
            <v>0</v>
          </cell>
          <cell r="T5846">
            <v>0</v>
          </cell>
          <cell r="U5846">
            <v>0</v>
          </cell>
          <cell r="V5846">
            <v>0</v>
          </cell>
          <cell r="W5846">
            <v>0</v>
          </cell>
          <cell r="X5846">
            <v>0</v>
          </cell>
          <cell r="Y5846">
            <v>0</v>
          </cell>
          <cell r="Z5846">
            <v>0</v>
          </cell>
          <cell r="AA5846">
            <v>0</v>
          </cell>
          <cell r="AB5846">
            <v>11.67</v>
          </cell>
          <cell r="AC5846">
            <v>0</v>
          </cell>
          <cell r="AD5846">
            <v>0</v>
          </cell>
        </row>
        <row r="5847">
          <cell r="B5847" t="str">
            <v>MASON CO-REGULATEDRESIDENTIALDRVNRE1RECYMA</v>
          </cell>
          <cell r="J5847" t="str">
            <v>DRVNRE1RECYMA</v>
          </cell>
          <cell r="K5847" t="str">
            <v>DRIVE IN UP TO 250 EOW-RE</v>
          </cell>
          <cell r="S5847">
            <v>0</v>
          </cell>
          <cell r="T5847">
            <v>0</v>
          </cell>
          <cell r="U5847">
            <v>0</v>
          </cell>
          <cell r="V5847">
            <v>0</v>
          </cell>
          <cell r="W5847">
            <v>0</v>
          </cell>
          <cell r="X5847">
            <v>0</v>
          </cell>
          <cell r="Y5847">
            <v>0</v>
          </cell>
          <cell r="Z5847">
            <v>0</v>
          </cell>
          <cell r="AA5847">
            <v>0</v>
          </cell>
          <cell r="AB5847">
            <v>63.12</v>
          </cell>
          <cell r="AC5847">
            <v>0</v>
          </cell>
          <cell r="AD5847">
            <v>0</v>
          </cell>
        </row>
        <row r="5848">
          <cell r="B5848" t="str">
            <v>MASON CO-REGULATEDRESIDENTIALDRVNRE2RECYMA</v>
          </cell>
          <cell r="J5848" t="str">
            <v>DRVNRE2RECYMA</v>
          </cell>
          <cell r="K5848" t="str">
            <v>DRIVE IN OVER 250 EOW-REC</v>
          </cell>
          <cell r="S5848">
            <v>0</v>
          </cell>
          <cell r="T5848">
            <v>0</v>
          </cell>
          <cell r="U5848">
            <v>0</v>
          </cell>
          <cell r="V5848">
            <v>0</v>
          </cell>
          <cell r="W5848">
            <v>0</v>
          </cell>
          <cell r="X5848">
            <v>0</v>
          </cell>
          <cell r="Y5848">
            <v>0</v>
          </cell>
          <cell r="Z5848">
            <v>0</v>
          </cell>
          <cell r="AA5848">
            <v>0</v>
          </cell>
          <cell r="AB5848">
            <v>9.9</v>
          </cell>
          <cell r="AC5848">
            <v>0</v>
          </cell>
          <cell r="AD5848">
            <v>0</v>
          </cell>
        </row>
        <row r="5849">
          <cell r="B5849" t="str">
            <v>MASON CO-REGULATEDRESIDENTIALDRVNRM1RECYMA</v>
          </cell>
          <cell r="J5849" t="str">
            <v>DRVNRM1RECYMA</v>
          </cell>
          <cell r="K5849" t="str">
            <v>DRIVE IN UP TO 125 MONTHL</v>
          </cell>
          <cell r="S5849">
            <v>0</v>
          </cell>
          <cell r="T5849">
            <v>0</v>
          </cell>
          <cell r="U5849">
            <v>0</v>
          </cell>
          <cell r="V5849">
            <v>0</v>
          </cell>
          <cell r="W5849">
            <v>0</v>
          </cell>
          <cell r="X5849">
            <v>0</v>
          </cell>
          <cell r="Y5849">
            <v>0</v>
          </cell>
          <cell r="Z5849">
            <v>0</v>
          </cell>
          <cell r="AA5849">
            <v>0</v>
          </cell>
          <cell r="AB5849">
            <v>2.2000000000000002</v>
          </cell>
          <cell r="AC5849">
            <v>0</v>
          </cell>
          <cell r="AD5849">
            <v>0</v>
          </cell>
        </row>
        <row r="5850">
          <cell r="B5850" t="str">
            <v>MASON CO-REGULATEDRESIDENTIALRECYCLECR</v>
          </cell>
          <cell r="J5850" t="str">
            <v>RECYCLECR</v>
          </cell>
          <cell r="K5850" t="str">
            <v>VALUE OF RECYCLABLES</v>
          </cell>
          <cell r="S5850">
            <v>0</v>
          </cell>
          <cell r="T5850">
            <v>0</v>
          </cell>
          <cell r="U5850">
            <v>0</v>
          </cell>
          <cell r="V5850">
            <v>0</v>
          </cell>
          <cell r="W5850">
            <v>0</v>
          </cell>
          <cell r="X5850">
            <v>0</v>
          </cell>
          <cell r="Y5850">
            <v>0</v>
          </cell>
          <cell r="Z5850">
            <v>0</v>
          </cell>
          <cell r="AA5850">
            <v>0</v>
          </cell>
          <cell r="AB5850">
            <v>-21.24</v>
          </cell>
          <cell r="AC5850">
            <v>0</v>
          </cell>
          <cell r="AD5850">
            <v>0</v>
          </cell>
        </row>
        <row r="5851">
          <cell r="B5851" t="str">
            <v>MASON CO-REGULATEDRESIDENTIALRECYR</v>
          </cell>
          <cell r="J5851" t="str">
            <v>RECYR</v>
          </cell>
          <cell r="K5851" t="str">
            <v>RESIDENTIAL RECYCLE</v>
          </cell>
          <cell r="S5851">
            <v>0</v>
          </cell>
          <cell r="T5851">
            <v>0</v>
          </cell>
          <cell r="U5851">
            <v>0</v>
          </cell>
          <cell r="V5851">
            <v>0</v>
          </cell>
          <cell r="W5851">
            <v>0</v>
          </cell>
          <cell r="X5851">
            <v>0</v>
          </cell>
          <cell r="Y5851">
            <v>0</v>
          </cell>
          <cell r="Z5851">
            <v>0</v>
          </cell>
          <cell r="AA5851">
            <v>0</v>
          </cell>
          <cell r="AB5851">
            <v>100.76</v>
          </cell>
          <cell r="AC5851">
            <v>0</v>
          </cell>
          <cell r="AD5851">
            <v>0</v>
          </cell>
        </row>
        <row r="5852">
          <cell r="B5852" t="str">
            <v>MASON CO-REGULATEDRESIDENTIAL35RE1</v>
          </cell>
          <cell r="J5852" t="str">
            <v>35RE1</v>
          </cell>
          <cell r="K5852" t="str">
            <v>1-35 GAL CART EOW SVC</v>
          </cell>
          <cell r="S5852">
            <v>0</v>
          </cell>
          <cell r="T5852">
            <v>0</v>
          </cell>
          <cell r="U5852">
            <v>0</v>
          </cell>
          <cell r="V5852">
            <v>0</v>
          </cell>
          <cell r="W5852">
            <v>0</v>
          </cell>
          <cell r="X5852">
            <v>0</v>
          </cell>
          <cell r="Y5852">
            <v>0</v>
          </cell>
          <cell r="Z5852">
            <v>0</v>
          </cell>
          <cell r="AA5852">
            <v>0</v>
          </cell>
          <cell r="AB5852">
            <v>-5.38</v>
          </cell>
          <cell r="AC5852">
            <v>0</v>
          </cell>
          <cell r="AD5852">
            <v>0</v>
          </cell>
        </row>
        <row r="5853">
          <cell r="B5853" t="str">
            <v>MASON CO-REGULATEDRESIDENTIAL35ROCC1</v>
          </cell>
          <cell r="J5853" t="str">
            <v>35ROCC1</v>
          </cell>
          <cell r="K5853" t="str">
            <v>1-35 GAL ON CALL PICKUP</v>
          </cell>
          <cell r="S5853">
            <v>0</v>
          </cell>
          <cell r="T5853">
            <v>0</v>
          </cell>
          <cell r="U5853">
            <v>0</v>
          </cell>
          <cell r="V5853">
            <v>0</v>
          </cell>
          <cell r="W5853">
            <v>0</v>
          </cell>
          <cell r="X5853">
            <v>0</v>
          </cell>
          <cell r="Y5853">
            <v>0</v>
          </cell>
          <cell r="Z5853">
            <v>0</v>
          </cell>
          <cell r="AA5853">
            <v>0</v>
          </cell>
          <cell r="AB5853">
            <v>1945.6</v>
          </cell>
          <cell r="AC5853">
            <v>0</v>
          </cell>
          <cell r="AD5853">
            <v>0</v>
          </cell>
        </row>
        <row r="5854">
          <cell r="B5854" t="str">
            <v>MASON CO-REGULATEDRESIDENTIAL35RW1</v>
          </cell>
          <cell r="J5854" t="str">
            <v>35RW1</v>
          </cell>
          <cell r="K5854" t="str">
            <v>1-35 GAL CART WEEKLY SVC</v>
          </cell>
          <cell r="S5854">
            <v>0</v>
          </cell>
          <cell r="T5854">
            <v>0</v>
          </cell>
          <cell r="U5854">
            <v>0</v>
          </cell>
          <cell r="V5854">
            <v>0</v>
          </cell>
          <cell r="W5854">
            <v>0</v>
          </cell>
          <cell r="X5854">
            <v>0</v>
          </cell>
          <cell r="Y5854">
            <v>0</v>
          </cell>
          <cell r="Z5854">
            <v>0</v>
          </cell>
          <cell r="AA5854">
            <v>0</v>
          </cell>
          <cell r="AB5854">
            <v>-16.079999999999998</v>
          </cell>
          <cell r="AC5854">
            <v>0</v>
          </cell>
          <cell r="AD5854">
            <v>0</v>
          </cell>
        </row>
        <row r="5855">
          <cell r="B5855" t="str">
            <v>MASON CO-REGULATEDRESIDENTIAL48RE1</v>
          </cell>
          <cell r="J5855" t="str">
            <v>48RE1</v>
          </cell>
          <cell r="K5855" t="str">
            <v>1-48 GAL EOW</v>
          </cell>
          <cell r="S5855">
            <v>0</v>
          </cell>
          <cell r="T5855">
            <v>0</v>
          </cell>
          <cell r="U5855">
            <v>0</v>
          </cell>
          <cell r="V5855">
            <v>0</v>
          </cell>
          <cell r="W5855">
            <v>0</v>
          </cell>
          <cell r="X5855">
            <v>0</v>
          </cell>
          <cell r="Y5855">
            <v>0</v>
          </cell>
          <cell r="Z5855">
            <v>0</v>
          </cell>
          <cell r="AA5855">
            <v>0</v>
          </cell>
          <cell r="AB5855">
            <v>-11.38</v>
          </cell>
          <cell r="AC5855">
            <v>0</v>
          </cell>
          <cell r="AD5855">
            <v>0</v>
          </cell>
        </row>
        <row r="5856">
          <cell r="B5856" t="str">
            <v>MASON CO-REGULATEDRESIDENTIAL48ROCC1</v>
          </cell>
          <cell r="J5856" t="str">
            <v>48ROCC1</v>
          </cell>
          <cell r="K5856" t="str">
            <v>1-48 GAL ON CALL PICKUP</v>
          </cell>
          <cell r="S5856">
            <v>0</v>
          </cell>
          <cell r="T5856">
            <v>0</v>
          </cell>
          <cell r="U5856">
            <v>0</v>
          </cell>
          <cell r="V5856">
            <v>0</v>
          </cell>
          <cell r="W5856">
            <v>0</v>
          </cell>
          <cell r="X5856">
            <v>0</v>
          </cell>
          <cell r="Y5856">
            <v>0</v>
          </cell>
          <cell r="Z5856">
            <v>0</v>
          </cell>
          <cell r="AA5856">
            <v>0</v>
          </cell>
          <cell r="AB5856">
            <v>160.4</v>
          </cell>
          <cell r="AC5856">
            <v>0</v>
          </cell>
          <cell r="AD5856">
            <v>0</v>
          </cell>
        </row>
        <row r="5857">
          <cell r="B5857" t="str">
            <v>MASON CO-REGULATEDRESIDENTIAL64ROCC1</v>
          </cell>
          <cell r="J5857" t="str">
            <v>64ROCC1</v>
          </cell>
          <cell r="K5857" t="str">
            <v>1-64 GAL ON CALL PICKUP</v>
          </cell>
          <cell r="S5857">
            <v>0</v>
          </cell>
          <cell r="T5857">
            <v>0</v>
          </cell>
          <cell r="U5857">
            <v>0</v>
          </cell>
          <cell r="V5857">
            <v>0</v>
          </cell>
          <cell r="W5857">
            <v>0</v>
          </cell>
          <cell r="X5857">
            <v>0</v>
          </cell>
          <cell r="Y5857">
            <v>0</v>
          </cell>
          <cell r="Z5857">
            <v>0</v>
          </cell>
          <cell r="AA5857">
            <v>0</v>
          </cell>
          <cell r="AB5857">
            <v>265.16000000000003</v>
          </cell>
          <cell r="AC5857">
            <v>0</v>
          </cell>
          <cell r="AD5857">
            <v>0</v>
          </cell>
        </row>
        <row r="5858">
          <cell r="B5858" t="str">
            <v>MASON CO-REGULATEDRESIDENTIAL96ROCC1</v>
          </cell>
          <cell r="J5858" t="str">
            <v>96ROCC1</v>
          </cell>
          <cell r="K5858" t="str">
            <v>1-96 GAL ON CALL PICKUP</v>
          </cell>
          <cell r="S5858">
            <v>0</v>
          </cell>
          <cell r="T5858">
            <v>0</v>
          </cell>
          <cell r="U5858">
            <v>0</v>
          </cell>
          <cell r="V5858">
            <v>0</v>
          </cell>
          <cell r="W5858">
            <v>0</v>
          </cell>
          <cell r="X5858">
            <v>0</v>
          </cell>
          <cell r="Y5858">
            <v>0</v>
          </cell>
          <cell r="Z5858">
            <v>0</v>
          </cell>
          <cell r="AA5858">
            <v>0</v>
          </cell>
          <cell r="AB5858">
            <v>443.46</v>
          </cell>
          <cell r="AC5858">
            <v>0</v>
          </cell>
          <cell r="AD5858">
            <v>0</v>
          </cell>
        </row>
        <row r="5859">
          <cell r="B5859" t="str">
            <v>MASON CO-REGULATEDRESIDENTIALDRVNRM1</v>
          </cell>
          <cell r="J5859" t="str">
            <v>DRVNRM1</v>
          </cell>
          <cell r="K5859" t="str">
            <v>DRIVE IN UP TO 250'-MTHLY</v>
          </cell>
          <cell r="S5859">
            <v>0</v>
          </cell>
          <cell r="T5859">
            <v>0</v>
          </cell>
          <cell r="U5859">
            <v>0</v>
          </cell>
          <cell r="V5859">
            <v>0</v>
          </cell>
          <cell r="W5859">
            <v>0</v>
          </cell>
          <cell r="X5859">
            <v>0</v>
          </cell>
          <cell r="Y5859">
            <v>0</v>
          </cell>
          <cell r="Z5859">
            <v>0</v>
          </cell>
          <cell r="AA5859">
            <v>0</v>
          </cell>
          <cell r="AB5859">
            <v>4.4400000000000004</v>
          </cell>
          <cell r="AC5859">
            <v>0</v>
          </cell>
          <cell r="AD5859">
            <v>0</v>
          </cell>
        </row>
        <row r="5860">
          <cell r="B5860" t="str">
            <v>MASON CO-REGULATEDRESIDENTIALEXTRAR</v>
          </cell>
          <cell r="J5860" t="str">
            <v>EXTRAR</v>
          </cell>
          <cell r="K5860" t="str">
            <v>EXTRA CAN/BAGS</v>
          </cell>
          <cell r="S5860">
            <v>0</v>
          </cell>
          <cell r="T5860">
            <v>0</v>
          </cell>
          <cell r="U5860">
            <v>0</v>
          </cell>
          <cell r="V5860">
            <v>0</v>
          </cell>
          <cell r="W5860">
            <v>0</v>
          </cell>
          <cell r="X5860">
            <v>0</v>
          </cell>
          <cell r="Y5860">
            <v>0</v>
          </cell>
          <cell r="Z5860">
            <v>0</v>
          </cell>
          <cell r="AA5860">
            <v>0</v>
          </cell>
          <cell r="AB5860">
            <v>80.28</v>
          </cell>
          <cell r="AC5860">
            <v>0</v>
          </cell>
          <cell r="AD5860">
            <v>0</v>
          </cell>
        </row>
        <row r="5861">
          <cell r="B5861" t="str">
            <v>MASON CO-REGULATEDRESIDENTIALOFOWR</v>
          </cell>
          <cell r="J5861" t="str">
            <v>OFOWR</v>
          </cell>
          <cell r="K5861" t="str">
            <v>OVERFILL/OVERWEIGHT CHG</v>
          </cell>
          <cell r="S5861">
            <v>0</v>
          </cell>
          <cell r="T5861">
            <v>0</v>
          </cell>
          <cell r="U5861">
            <v>0</v>
          </cell>
          <cell r="V5861">
            <v>0</v>
          </cell>
          <cell r="W5861">
            <v>0</v>
          </cell>
          <cell r="X5861">
            <v>0</v>
          </cell>
          <cell r="Y5861">
            <v>0</v>
          </cell>
          <cell r="Z5861">
            <v>0</v>
          </cell>
          <cell r="AA5861">
            <v>0</v>
          </cell>
          <cell r="AB5861">
            <v>8.92</v>
          </cell>
          <cell r="AC5861">
            <v>0</v>
          </cell>
          <cell r="AD5861">
            <v>0</v>
          </cell>
        </row>
        <row r="5862">
          <cell r="B5862" t="str">
            <v>MASON CO-REGULATEDRESIDENTIALREDELIVER</v>
          </cell>
          <cell r="J5862" t="str">
            <v>REDELIVER</v>
          </cell>
          <cell r="K5862" t="str">
            <v>DELIVERY CHARGE</v>
          </cell>
          <cell r="S5862">
            <v>0</v>
          </cell>
          <cell r="T5862">
            <v>0</v>
          </cell>
          <cell r="U5862">
            <v>0</v>
          </cell>
          <cell r="V5862">
            <v>0</v>
          </cell>
          <cell r="W5862">
            <v>0</v>
          </cell>
          <cell r="X5862">
            <v>0</v>
          </cell>
          <cell r="Y5862">
            <v>0</v>
          </cell>
          <cell r="Z5862">
            <v>0</v>
          </cell>
          <cell r="AA5862">
            <v>0</v>
          </cell>
          <cell r="AB5862">
            <v>18.440000000000001</v>
          </cell>
          <cell r="AC5862">
            <v>0</v>
          </cell>
          <cell r="AD5862">
            <v>0</v>
          </cell>
        </row>
        <row r="5863">
          <cell r="B5863" t="str">
            <v>MASON CO-REGULATEDRESIDENTIALRESTART</v>
          </cell>
          <cell r="J5863" t="str">
            <v>RESTART</v>
          </cell>
          <cell r="K5863" t="str">
            <v>SERVICE RESTART FEE</v>
          </cell>
          <cell r="S5863">
            <v>0</v>
          </cell>
          <cell r="T5863">
            <v>0</v>
          </cell>
          <cell r="U5863">
            <v>0</v>
          </cell>
          <cell r="V5863">
            <v>0</v>
          </cell>
          <cell r="W5863">
            <v>0</v>
          </cell>
          <cell r="X5863">
            <v>0</v>
          </cell>
          <cell r="Y5863">
            <v>0</v>
          </cell>
          <cell r="Z5863">
            <v>0</v>
          </cell>
          <cell r="AA5863">
            <v>0</v>
          </cell>
          <cell r="AB5863">
            <v>27.96</v>
          </cell>
          <cell r="AC5863">
            <v>0</v>
          </cell>
          <cell r="AD5863">
            <v>0</v>
          </cell>
        </row>
        <row r="5864">
          <cell r="B5864" t="str">
            <v>MASON CO-REGULATEDRESIDENTIALWLKNRM1</v>
          </cell>
          <cell r="J5864" t="str">
            <v>WLKNRM1</v>
          </cell>
          <cell r="K5864" t="str">
            <v>WALK IN 5'-25'-MTHLY</v>
          </cell>
          <cell r="S5864">
            <v>0</v>
          </cell>
          <cell r="T5864">
            <v>0</v>
          </cell>
          <cell r="U5864">
            <v>0</v>
          </cell>
          <cell r="V5864">
            <v>0</v>
          </cell>
          <cell r="W5864">
            <v>0</v>
          </cell>
          <cell r="X5864">
            <v>0</v>
          </cell>
          <cell r="Y5864">
            <v>0</v>
          </cell>
          <cell r="Z5864">
            <v>0</v>
          </cell>
          <cell r="AA5864">
            <v>0</v>
          </cell>
          <cell r="AB5864">
            <v>2.36</v>
          </cell>
          <cell r="AC5864">
            <v>0</v>
          </cell>
          <cell r="AD5864">
            <v>0</v>
          </cell>
        </row>
        <row r="5865">
          <cell r="B5865" t="str">
            <v>MASON CO-REGULATEDROLLOFFROLID</v>
          </cell>
          <cell r="J5865" t="str">
            <v>ROLID</v>
          </cell>
          <cell r="K5865" t="str">
            <v>ROLL OFF-LID</v>
          </cell>
          <cell r="S5865">
            <v>0</v>
          </cell>
          <cell r="T5865">
            <v>0</v>
          </cell>
          <cell r="U5865">
            <v>0</v>
          </cell>
          <cell r="V5865">
            <v>0</v>
          </cell>
          <cell r="W5865">
            <v>0</v>
          </cell>
          <cell r="X5865">
            <v>0</v>
          </cell>
          <cell r="Y5865">
            <v>0</v>
          </cell>
          <cell r="Z5865">
            <v>0</v>
          </cell>
          <cell r="AA5865">
            <v>0</v>
          </cell>
          <cell r="AB5865">
            <v>291.2</v>
          </cell>
          <cell r="AC5865">
            <v>0</v>
          </cell>
          <cell r="AD5865">
            <v>0</v>
          </cell>
        </row>
        <row r="5866">
          <cell r="B5866" t="str">
            <v>MASON CO-REGULATEDROLLOFFRORENT10D</v>
          </cell>
          <cell r="J5866" t="str">
            <v>RORENT10D</v>
          </cell>
          <cell r="K5866" t="str">
            <v>10YD ROLL OFF DAILY RENT</v>
          </cell>
          <cell r="S5866">
            <v>0</v>
          </cell>
          <cell r="T5866">
            <v>0</v>
          </cell>
          <cell r="U5866">
            <v>0</v>
          </cell>
          <cell r="V5866">
            <v>0</v>
          </cell>
          <cell r="W5866">
            <v>0</v>
          </cell>
          <cell r="X5866">
            <v>0</v>
          </cell>
          <cell r="Y5866">
            <v>0</v>
          </cell>
          <cell r="Z5866">
            <v>0</v>
          </cell>
          <cell r="AA5866">
            <v>0</v>
          </cell>
          <cell r="AB5866">
            <v>279</v>
          </cell>
          <cell r="AC5866">
            <v>0</v>
          </cell>
          <cell r="AD5866">
            <v>0</v>
          </cell>
        </row>
        <row r="5867">
          <cell r="B5867" t="str">
            <v>MASON CO-REGULATEDROLLOFFRORENT10M</v>
          </cell>
          <cell r="J5867" t="str">
            <v>RORENT10M</v>
          </cell>
          <cell r="K5867" t="str">
            <v>10YD ROLL OFF MTHLY RENT</v>
          </cell>
          <cell r="S5867">
            <v>0</v>
          </cell>
          <cell r="T5867">
            <v>0</v>
          </cell>
          <cell r="U5867">
            <v>0</v>
          </cell>
          <cell r="V5867">
            <v>0</v>
          </cell>
          <cell r="W5867">
            <v>0</v>
          </cell>
          <cell r="X5867">
            <v>0</v>
          </cell>
          <cell r="Y5867">
            <v>0</v>
          </cell>
          <cell r="Z5867">
            <v>0</v>
          </cell>
          <cell r="AA5867">
            <v>0</v>
          </cell>
          <cell r="AB5867">
            <v>83.93</v>
          </cell>
          <cell r="AC5867">
            <v>0</v>
          </cell>
          <cell r="AD5867">
            <v>0</v>
          </cell>
        </row>
        <row r="5868">
          <cell r="B5868" t="str">
            <v>MASON CO-REGULATEDROLLOFFRORENT20D</v>
          </cell>
          <cell r="J5868" t="str">
            <v>RORENT20D</v>
          </cell>
          <cell r="K5868" t="str">
            <v>20YD ROLL OFF-DAILY RENT</v>
          </cell>
          <cell r="S5868">
            <v>0</v>
          </cell>
          <cell r="T5868">
            <v>0</v>
          </cell>
          <cell r="U5868">
            <v>0</v>
          </cell>
          <cell r="V5868">
            <v>0</v>
          </cell>
          <cell r="W5868">
            <v>0</v>
          </cell>
          <cell r="X5868">
            <v>0</v>
          </cell>
          <cell r="Y5868">
            <v>0</v>
          </cell>
          <cell r="Z5868">
            <v>0</v>
          </cell>
          <cell r="AA5868">
            <v>0</v>
          </cell>
          <cell r="AB5868">
            <v>2878.79</v>
          </cell>
          <cell r="AC5868">
            <v>0</v>
          </cell>
          <cell r="AD5868">
            <v>0</v>
          </cell>
        </row>
        <row r="5869">
          <cell r="B5869" t="str">
            <v>MASON CO-REGULATEDROLLOFFRORENT20M</v>
          </cell>
          <cell r="J5869" t="str">
            <v>RORENT20M</v>
          </cell>
          <cell r="K5869" t="str">
            <v>20YD ROLL OFF-MNTHLY RENT</v>
          </cell>
          <cell r="S5869">
            <v>0</v>
          </cell>
          <cell r="T5869">
            <v>0</v>
          </cell>
          <cell r="U5869">
            <v>0</v>
          </cell>
          <cell r="V5869">
            <v>0</v>
          </cell>
          <cell r="W5869">
            <v>0</v>
          </cell>
          <cell r="X5869">
            <v>0</v>
          </cell>
          <cell r="Y5869">
            <v>0</v>
          </cell>
          <cell r="Z5869">
            <v>0</v>
          </cell>
          <cell r="AA5869">
            <v>0</v>
          </cell>
          <cell r="AB5869">
            <v>1949.6</v>
          </cell>
          <cell r="AC5869">
            <v>0</v>
          </cell>
          <cell r="AD5869">
            <v>0</v>
          </cell>
        </row>
        <row r="5870">
          <cell r="B5870" t="str">
            <v>MASON CO-REGULATEDROLLOFFRORENT40D</v>
          </cell>
          <cell r="J5870" t="str">
            <v>RORENT40D</v>
          </cell>
          <cell r="K5870" t="str">
            <v>40YD ROLL OFF-DAILY RENT</v>
          </cell>
          <cell r="S5870">
            <v>0</v>
          </cell>
          <cell r="T5870">
            <v>0</v>
          </cell>
          <cell r="U5870">
            <v>0</v>
          </cell>
          <cell r="V5870">
            <v>0</v>
          </cell>
          <cell r="W5870">
            <v>0</v>
          </cell>
          <cell r="X5870">
            <v>0</v>
          </cell>
          <cell r="Y5870">
            <v>0</v>
          </cell>
          <cell r="Z5870">
            <v>0</v>
          </cell>
          <cell r="AA5870">
            <v>0</v>
          </cell>
          <cell r="AB5870">
            <v>2383.92</v>
          </cell>
          <cell r="AC5870">
            <v>0</v>
          </cell>
          <cell r="AD5870">
            <v>0</v>
          </cell>
        </row>
        <row r="5871">
          <cell r="B5871" t="str">
            <v>MASON CO-REGULATEDROLLOFFRORENT40M</v>
          </cell>
          <cell r="J5871" t="str">
            <v>RORENT40M</v>
          </cell>
          <cell r="K5871" t="str">
            <v>40YD ROLL OFF-MNTHLY RENT</v>
          </cell>
          <cell r="S5871">
            <v>0</v>
          </cell>
          <cell r="T5871">
            <v>0</v>
          </cell>
          <cell r="U5871">
            <v>0</v>
          </cell>
          <cell r="V5871">
            <v>0</v>
          </cell>
          <cell r="W5871">
            <v>0</v>
          </cell>
          <cell r="X5871">
            <v>0</v>
          </cell>
          <cell r="Y5871">
            <v>0</v>
          </cell>
          <cell r="Z5871">
            <v>0</v>
          </cell>
          <cell r="AA5871">
            <v>0</v>
          </cell>
          <cell r="AB5871">
            <v>331.48</v>
          </cell>
          <cell r="AC5871">
            <v>0</v>
          </cell>
          <cell r="AD5871">
            <v>0</v>
          </cell>
        </row>
        <row r="5872">
          <cell r="B5872" t="str">
            <v>MASON CO-REGULATEDROLLOFFCPHAUL10</v>
          </cell>
          <cell r="J5872" t="str">
            <v>CPHAUL10</v>
          </cell>
          <cell r="K5872" t="str">
            <v>10YD COMPACTOR-HAUL</v>
          </cell>
          <cell r="S5872">
            <v>0</v>
          </cell>
          <cell r="T5872">
            <v>0</v>
          </cell>
          <cell r="U5872">
            <v>0</v>
          </cell>
          <cell r="V5872">
            <v>0</v>
          </cell>
          <cell r="W5872">
            <v>0</v>
          </cell>
          <cell r="X5872">
            <v>0</v>
          </cell>
          <cell r="Y5872">
            <v>0</v>
          </cell>
          <cell r="Z5872">
            <v>0</v>
          </cell>
          <cell r="AA5872">
            <v>0</v>
          </cell>
          <cell r="AB5872">
            <v>126.71</v>
          </cell>
          <cell r="AC5872">
            <v>0</v>
          </cell>
          <cell r="AD5872">
            <v>0</v>
          </cell>
        </row>
        <row r="5873">
          <cell r="B5873" t="str">
            <v>MASON CO-REGULATEDROLLOFFCPHAUL15</v>
          </cell>
          <cell r="J5873" t="str">
            <v>CPHAUL15</v>
          </cell>
          <cell r="K5873" t="str">
            <v>15YD COMPACTOR-HAUL</v>
          </cell>
          <cell r="S5873">
            <v>0</v>
          </cell>
          <cell r="T5873">
            <v>0</v>
          </cell>
          <cell r="U5873">
            <v>0</v>
          </cell>
          <cell r="V5873">
            <v>0</v>
          </cell>
          <cell r="W5873">
            <v>0</v>
          </cell>
          <cell r="X5873">
            <v>0</v>
          </cell>
          <cell r="Y5873">
            <v>0</v>
          </cell>
          <cell r="Z5873">
            <v>0</v>
          </cell>
          <cell r="AA5873">
            <v>0</v>
          </cell>
          <cell r="AB5873">
            <v>584.67999999999995</v>
          </cell>
          <cell r="AC5873">
            <v>0</v>
          </cell>
          <cell r="AD5873">
            <v>0</v>
          </cell>
        </row>
        <row r="5874">
          <cell r="B5874" t="str">
            <v>MASON CO-REGULATEDROLLOFFCPHAUL20</v>
          </cell>
          <cell r="J5874" t="str">
            <v>CPHAUL20</v>
          </cell>
          <cell r="K5874" t="str">
            <v>20YD COMPACTOR-HAUL</v>
          </cell>
          <cell r="S5874">
            <v>0</v>
          </cell>
          <cell r="T5874">
            <v>0</v>
          </cell>
          <cell r="U5874">
            <v>0</v>
          </cell>
          <cell r="V5874">
            <v>0</v>
          </cell>
          <cell r="W5874">
            <v>0</v>
          </cell>
          <cell r="X5874">
            <v>0</v>
          </cell>
          <cell r="Y5874">
            <v>0</v>
          </cell>
          <cell r="Z5874">
            <v>0</v>
          </cell>
          <cell r="AA5874">
            <v>0</v>
          </cell>
          <cell r="AB5874">
            <v>155.93</v>
          </cell>
          <cell r="AC5874">
            <v>0</v>
          </cell>
          <cell r="AD5874">
            <v>0</v>
          </cell>
        </row>
        <row r="5875">
          <cell r="B5875" t="str">
            <v>MASON CO-REGULATEDROLLOFFCPHAUL25</v>
          </cell>
          <cell r="J5875" t="str">
            <v>CPHAUL25</v>
          </cell>
          <cell r="K5875" t="str">
            <v>25YD COMPACTOR-HAUL</v>
          </cell>
          <cell r="S5875">
            <v>0</v>
          </cell>
          <cell r="T5875">
            <v>0</v>
          </cell>
          <cell r="U5875">
            <v>0</v>
          </cell>
          <cell r="V5875">
            <v>0</v>
          </cell>
          <cell r="W5875">
            <v>0</v>
          </cell>
          <cell r="X5875">
            <v>0</v>
          </cell>
          <cell r="Y5875">
            <v>0</v>
          </cell>
          <cell r="Z5875">
            <v>0</v>
          </cell>
          <cell r="AA5875">
            <v>0</v>
          </cell>
          <cell r="AB5875">
            <v>1706.9</v>
          </cell>
          <cell r="AC5875">
            <v>0</v>
          </cell>
          <cell r="AD5875">
            <v>0</v>
          </cell>
        </row>
        <row r="5876">
          <cell r="B5876" t="str">
            <v>MASON CO-REGULATEDROLLOFFDISPMC-TON</v>
          </cell>
          <cell r="J5876" t="str">
            <v>DISPMC-TON</v>
          </cell>
          <cell r="K5876" t="str">
            <v>MC LANDFILL PER TON</v>
          </cell>
          <cell r="S5876">
            <v>0</v>
          </cell>
          <cell r="T5876">
            <v>0</v>
          </cell>
          <cell r="U5876">
            <v>0</v>
          </cell>
          <cell r="V5876">
            <v>0</v>
          </cell>
          <cell r="W5876">
            <v>0</v>
          </cell>
          <cell r="X5876">
            <v>0</v>
          </cell>
          <cell r="Y5876">
            <v>0</v>
          </cell>
          <cell r="Z5876">
            <v>0</v>
          </cell>
          <cell r="AA5876">
            <v>0</v>
          </cell>
          <cell r="AB5876">
            <v>39580.68</v>
          </cell>
          <cell r="AC5876">
            <v>0</v>
          </cell>
          <cell r="AD5876">
            <v>0</v>
          </cell>
        </row>
        <row r="5877">
          <cell r="B5877" t="str">
            <v>MASON CO-REGULATEDROLLOFFDISPMCMISC</v>
          </cell>
          <cell r="J5877" t="str">
            <v>DISPMCMISC</v>
          </cell>
          <cell r="K5877" t="str">
            <v>DISPOSAL MISCELLANOUS</v>
          </cell>
          <cell r="S5877">
            <v>0</v>
          </cell>
          <cell r="T5877">
            <v>0</v>
          </cell>
          <cell r="U5877">
            <v>0</v>
          </cell>
          <cell r="V5877">
            <v>0</v>
          </cell>
          <cell r="W5877">
            <v>0</v>
          </cell>
          <cell r="X5877">
            <v>0</v>
          </cell>
          <cell r="Y5877">
            <v>0</v>
          </cell>
          <cell r="Z5877">
            <v>0</v>
          </cell>
          <cell r="AA5877">
            <v>0</v>
          </cell>
          <cell r="AB5877">
            <v>1028.99</v>
          </cell>
          <cell r="AC5877">
            <v>0</v>
          </cell>
          <cell r="AD5877">
            <v>0</v>
          </cell>
        </row>
        <row r="5878">
          <cell r="B5878" t="str">
            <v>MASON CO-REGULATEDROLLOFFRODEL</v>
          </cell>
          <cell r="J5878" t="str">
            <v>RODEL</v>
          </cell>
          <cell r="K5878" t="str">
            <v>ROLL OFF-DELIVERY</v>
          </cell>
          <cell r="S5878">
            <v>0</v>
          </cell>
          <cell r="T5878">
            <v>0</v>
          </cell>
          <cell r="U5878">
            <v>0</v>
          </cell>
          <cell r="V5878">
            <v>0</v>
          </cell>
          <cell r="W5878">
            <v>0</v>
          </cell>
          <cell r="X5878">
            <v>0</v>
          </cell>
          <cell r="Y5878">
            <v>0</v>
          </cell>
          <cell r="Z5878">
            <v>0</v>
          </cell>
          <cell r="AA5878">
            <v>0</v>
          </cell>
          <cell r="AB5878">
            <v>2962.48</v>
          </cell>
          <cell r="AC5878">
            <v>0</v>
          </cell>
          <cell r="AD5878">
            <v>0</v>
          </cell>
        </row>
        <row r="5879">
          <cell r="B5879" t="str">
            <v>MASON CO-REGULATEDROLLOFFROHAUL10</v>
          </cell>
          <cell r="J5879" t="str">
            <v>ROHAUL10</v>
          </cell>
          <cell r="K5879" t="str">
            <v>10YD ROLL OFF HAUL</v>
          </cell>
          <cell r="S5879">
            <v>0</v>
          </cell>
          <cell r="T5879">
            <v>0</v>
          </cell>
          <cell r="U5879">
            <v>0</v>
          </cell>
          <cell r="V5879">
            <v>0</v>
          </cell>
          <cell r="W5879">
            <v>0</v>
          </cell>
          <cell r="X5879">
            <v>0</v>
          </cell>
          <cell r="Y5879">
            <v>0</v>
          </cell>
          <cell r="Z5879">
            <v>0</v>
          </cell>
          <cell r="AA5879">
            <v>0</v>
          </cell>
          <cell r="AB5879">
            <v>167.86</v>
          </cell>
          <cell r="AC5879">
            <v>0</v>
          </cell>
          <cell r="AD5879">
            <v>0</v>
          </cell>
        </row>
        <row r="5880">
          <cell r="B5880" t="str">
            <v>MASON CO-REGULATEDROLLOFFROHAUL10T</v>
          </cell>
          <cell r="J5880" t="str">
            <v>ROHAUL10T</v>
          </cell>
          <cell r="K5880" t="str">
            <v>ROHAUL10T</v>
          </cell>
          <cell r="S5880">
            <v>0</v>
          </cell>
          <cell r="T5880">
            <v>0</v>
          </cell>
          <cell r="U5880">
            <v>0</v>
          </cell>
          <cell r="V5880">
            <v>0</v>
          </cell>
          <cell r="W5880">
            <v>0</v>
          </cell>
          <cell r="X5880">
            <v>0</v>
          </cell>
          <cell r="Y5880">
            <v>0</v>
          </cell>
          <cell r="Z5880">
            <v>0</v>
          </cell>
          <cell r="AA5880">
            <v>0</v>
          </cell>
          <cell r="AB5880">
            <v>167.86</v>
          </cell>
          <cell r="AC5880">
            <v>0</v>
          </cell>
          <cell r="AD5880">
            <v>0</v>
          </cell>
        </row>
        <row r="5881">
          <cell r="B5881" t="str">
            <v>MASON CO-REGULATEDROLLOFFROHAUL20</v>
          </cell>
          <cell r="J5881" t="str">
            <v>ROHAUL20</v>
          </cell>
          <cell r="K5881" t="str">
            <v>20YD ROLL OFF-HAUL</v>
          </cell>
          <cell r="S5881">
            <v>0</v>
          </cell>
          <cell r="T5881">
            <v>0</v>
          </cell>
          <cell r="U5881">
            <v>0</v>
          </cell>
          <cell r="V5881">
            <v>0</v>
          </cell>
          <cell r="W5881">
            <v>0</v>
          </cell>
          <cell r="X5881">
            <v>0</v>
          </cell>
          <cell r="Y5881">
            <v>0</v>
          </cell>
          <cell r="Z5881">
            <v>0</v>
          </cell>
          <cell r="AA5881">
            <v>0</v>
          </cell>
          <cell r="AB5881">
            <v>4484.08</v>
          </cell>
          <cell r="AC5881">
            <v>0</v>
          </cell>
          <cell r="AD5881">
            <v>0</v>
          </cell>
        </row>
        <row r="5882">
          <cell r="B5882" t="str">
            <v>MASON CO-REGULATEDROLLOFFROHAUL20T</v>
          </cell>
          <cell r="J5882" t="str">
            <v>ROHAUL20T</v>
          </cell>
          <cell r="K5882" t="str">
            <v>20YD ROLL OFF TEMP HAUL</v>
          </cell>
          <cell r="S5882">
            <v>0</v>
          </cell>
          <cell r="T5882">
            <v>0</v>
          </cell>
          <cell r="U5882">
            <v>0</v>
          </cell>
          <cell r="V5882">
            <v>0</v>
          </cell>
          <cell r="W5882">
            <v>0</v>
          </cell>
          <cell r="X5882">
            <v>0</v>
          </cell>
          <cell r="Y5882">
            <v>0</v>
          </cell>
          <cell r="Z5882">
            <v>0</v>
          </cell>
          <cell r="AA5882">
            <v>0</v>
          </cell>
          <cell r="AB5882">
            <v>3801.72</v>
          </cell>
          <cell r="AC5882">
            <v>0</v>
          </cell>
          <cell r="AD5882">
            <v>0</v>
          </cell>
        </row>
        <row r="5883">
          <cell r="B5883" t="str">
            <v>MASON CO-REGULATEDROLLOFFROHAUL30</v>
          </cell>
          <cell r="J5883" t="str">
            <v>ROHAUL30</v>
          </cell>
          <cell r="K5883" t="str">
            <v>30YD ROLL OFF-HAUL</v>
          </cell>
          <cell r="S5883">
            <v>0</v>
          </cell>
          <cell r="T5883">
            <v>0</v>
          </cell>
          <cell r="U5883">
            <v>0</v>
          </cell>
          <cell r="V5883">
            <v>0</v>
          </cell>
          <cell r="W5883">
            <v>0</v>
          </cell>
          <cell r="X5883">
            <v>0</v>
          </cell>
          <cell r="Y5883">
            <v>0</v>
          </cell>
          <cell r="Z5883">
            <v>0</v>
          </cell>
          <cell r="AA5883">
            <v>0</v>
          </cell>
          <cell r="AB5883">
            <v>252.8</v>
          </cell>
          <cell r="AC5883">
            <v>0</v>
          </cell>
          <cell r="AD5883">
            <v>0</v>
          </cell>
        </row>
        <row r="5884">
          <cell r="B5884" t="str">
            <v>MASON CO-REGULATEDROLLOFFROHAUL40</v>
          </cell>
          <cell r="J5884" t="str">
            <v>ROHAUL40</v>
          </cell>
          <cell r="K5884" t="str">
            <v>40YD ROLL OFF-HAUL</v>
          </cell>
          <cell r="S5884">
            <v>0</v>
          </cell>
          <cell r="T5884">
            <v>0</v>
          </cell>
          <cell r="U5884">
            <v>0</v>
          </cell>
          <cell r="V5884">
            <v>0</v>
          </cell>
          <cell r="W5884">
            <v>0</v>
          </cell>
          <cell r="X5884">
            <v>0</v>
          </cell>
          <cell r="Y5884">
            <v>0</v>
          </cell>
          <cell r="Z5884">
            <v>0</v>
          </cell>
          <cell r="AA5884">
            <v>0</v>
          </cell>
          <cell r="AB5884">
            <v>1160.18</v>
          </cell>
          <cell r="AC5884">
            <v>0</v>
          </cell>
          <cell r="AD5884">
            <v>0</v>
          </cell>
        </row>
        <row r="5885">
          <cell r="B5885" t="str">
            <v>MASON CO-REGULATEDROLLOFFROHAUL40T</v>
          </cell>
          <cell r="J5885" t="str">
            <v>ROHAUL40T</v>
          </cell>
          <cell r="K5885" t="str">
            <v>40YD ROLL OFF TEMP HAUL</v>
          </cell>
          <cell r="S5885">
            <v>0</v>
          </cell>
          <cell r="T5885">
            <v>0</v>
          </cell>
          <cell r="U5885">
            <v>0</v>
          </cell>
          <cell r="V5885">
            <v>0</v>
          </cell>
          <cell r="W5885">
            <v>0</v>
          </cell>
          <cell r="X5885">
            <v>0</v>
          </cell>
          <cell r="Y5885">
            <v>0</v>
          </cell>
          <cell r="Z5885">
            <v>0</v>
          </cell>
          <cell r="AA5885">
            <v>0</v>
          </cell>
          <cell r="AB5885">
            <v>5303.68</v>
          </cell>
          <cell r="AC5885">
            <v>0</v>
          </cell>
          <cell r="AD5885">
            <v>0</v>
          </cell>
        </row>
        <row r="5886">
          <cell r="B5886" t="str">
            <v>MASON CO-REGULATEDROLLOFFROMILE</v>
          </cell>
          <cell r="J5886" t="str">
            <v>ROMILE</v>
          </cell>
          <cell r="K5886" t="str">
            <v>ROLL OFF-MILEAGE</v>
          </cell>
          <cell r="S5886">
            <v>0</v>
          </cell>
          <cell r="T5886">
            <v>0</v>
          </cell>
          <cell r="U5886">
            <v>0</v>
          </cell>
          <cell r="V5886">
            <v>0</v>
          </cell>
          <cell r="W5886">
            <v>0</v>
          </cell>
          <cell r="X5886">
            <v>0</v>
          </cell>
          <cell r="Y5886">
            <v>0</v>
          </cell>
          <cell r="Z5886">
            <v>0</v>
          </cell>
          <cell r="AA5886">
            <v>0</v>
          </cell>
          <cell r="AB5886">
            <v>974.43</v>
          </cell>
          <cell r="AC5886">
            <v>0</v>
          </cell>
          <cell r="AD5886">
            <v>0</v>
          </cell>
        </row>
        <row r="5887">
          <cell r="B5887" t="str">
            <v>MASON CO-REGULATEDROLLOFFRORENT10D</v>
          </cell>
          <cell r="J5887" t="str">
            <v>RORENT10D</v>
          </cell>
          <cell r="K5887" t="str">
            <v>10YD ROLL OFF DAILY RENT</v>
          </cell>
          <cell r="S5887">
            <v>0</v>
          </cell>
          <cell r="T5887">
            <v>0</v>
          </cell>
          <cell r="U5887">
            <v>0</v>
          </cell>
          <cell r="V5887">
            <v>0</v>
          </cell>
          <cell r="W5887">
            <v>0</v>
          </cell>
          <cell r="X5887">
            <v>0</v>
          </cell>
          <cell r="Y5887">
            <v>0</v>
          </cell>
          <cell r="Z5887">
            <v>0</v>
          </cell>
          <cell r="AA5887">
            <v>0</v>
          </cell>
          <cell r="AB5887">
            <v>79.05</v>
          </cell>
          <cell r="AC5887">
            <v>0</v>
          </cell>
          <cell r="AD5887">
            <v>0</v>
          </cell>
        </row>
        <row r="5888">
          <cell r="B5888" t="str">
            <v>MASON CO-REGULATEDROLLOFFRORENT20D</v>
          </cell>
          <cell r="J5888" t="str">
            <v>RORENT20D</v>
          </cell>
          <cell r="K5888" t="str">
            <v>20YD ROLL OFF-DAILY RENT</v>
          </cell>
          <cell r="S5888">
            <v>0</v>
          </cell>
          <cell r="T5888">
            <v>0</v>
          </cell>
          <cell r="U5888">
            <v>0</v>
          </cell>
          <cell r="V5888">
            <v>0</v>
          </cell>
          <cell r="W5888">
            <v>0</v>
          </cell>
          <cell r="X5888">
            <v>0</v>
          </cell>
          <cell r="Y5888">
            <v>0</v>
          </cell>
          <cell r="Z5888">
            <v>0</v>
          </cell>
          <cell r="AA5888">
            <v>0</v>
          </cell>
          <cell r="AB5888">
            <v>907.51</v>
          </cell>
          <cell r="AC5888">
            <v>0</v>
          </cell>
          <cell r="AD5888">
            <v>0</v>
          </cell>
        </row>
        <row r="5889">
          <cell r="B5889" t="str">
            <v>MASON CO-REGULATEDROLLOFFRORENT40D</v>
          </cell>
          <cell r="J5889" t="str">
            <v>RORENT40D</v>
          </cell>
          <cell r="K5889" t="str">
            <v>40YD ROLL OFF-DAILY RENT</v>
          </cell>
          <cell r="S5889">
            <v>0</v>
          </cell>
          <cell r="T5889">
            <v>0</v>
          </cell>
          <cell r="U5889">
            <v>0</v>
          </cell>
          <cell r="V5889">
            <v>0</v>
          </cell>
          <cell r="W5889">
            <v>0</v>
          </cell>
          <cell r="X5889">
            <v>0</v>
          </cell>
          <cell r="Y5889">
            <v>0</v>
          </cell>
          <cell r="Z5889">
            <v>0</v>
          </cell>
          <cell r="AA5889">
            <v>0</v>
          </cell>
          <cell r="AB5889">
            <v>1125.74</v>
          </cell>
          <cell r="AC5889">
            <v>0</v>
          </cell>
          <cell r="AD5889">
            <v>0</v>
          </cell>
        </row>
        <row r="5890">
          <cell r="B5890" t="str">
            <v>MASON CO-REGULATEDROLLOFFSP</v>
          </cell>
          <cell r="J5890" t="str">
            <v>SP</v>
          </cell>
          <cell r="K5890" t="str">
            <v>SPECIAL PICKUP</v>
          </cell>
          <cell r="S5890">
            <v>0</v>
          </cell>
          <cell r="T5890">
            <v>0</v>
          </cell>
          <cell r="U5890">
            <v>0</v>
          </cell>
          <cell r="V5890">
            <v>0</v>
          </cell>
          <cell r="W5890">
            <v>0</v>
          </cell>
          <cell r="X5890">
            <v>0</v>
          </cell>
          <cell r="Y5890">
            <v>0</v>
          </cell>
          <cell r="Z5890">
            <v>0</v>
          </cell>
          <cell r="AA5890">
            <v>0</v>
          </cell>
          <cell r="AB5890">
            <v>151.68</v>
          </cell>
          <cell r="AC5890">
            <v>0</v>
          </cell>
          <cell r="AD5890">
            <v>0</v>
          </cell>
        </row>
        <row r="5891">
          <cell r="B5891" t="str">
            <v>MASON CO-REGULATEDSURCFUEL-COM MASON</v>
          </cell>
          <cell r="J5891" t="str">
            <v>FUEL-COM MASON</v>
          </cell>
          <cell r="K5891" t="str">
            <v>FUEL &amp; MATERIAL SURCHARGE</v>
          </cell>
          <cell r="S5891">
            <v>0</v>
          </cell>
          <cell r="T5891">
            <v>0</v>
          </cell>
          <cell r="U5891">
            <v>0</v>
          </cell>
          <cell r="V5891">
            <v>0</v>
          </cell>
          <cell r="W5891">
            <v>0</v>
          </cell>
          <cell r="X5891">
            <v>0</v>
          </cell>
          <cell r="Y5891">
            <v>0</v>
          </cell>
          <cell r="Z5891">
            <v>0</v>
          </cell>
          <cell r="AA5891">
            <v>0</v>
          </cell>
          <cell r="AB5891">
            <v>0</v>
          </cell>
          <cell r="AC5891">
            <v>0</v>
          </cell>
          <cell r="AD5891">
            <v>0</v>
          </cell>
        </row>
        <row r="5892">
          <cell r="B5892" t="str">
            <v>MASON CO-REGULATEDSURCFUEL-RES MASON</v>
          </cell>
          <cell r="J5892" t="str">
            <v>FUEL-RES MASON</v>
          </cell>
          <cell r="K5892" t="str">
            <v>FUEL &amp; MATERIAL SURCHARGE</v>
          </cell>
          <cell r="S5892">
            <v>0</v>
          </cell>
          <cell r="T5892">
            <v>0</v>
          </cell>
          <cell r="U5892">
            <v>0</v>
          </cell>
          <cell r="V5892">
            <v>0</v>
          </cell>
          <cell r="W5892">
            <v>0</v>
          </cell>
          <cell r="X5892">
            <v>0</v>
          </cell>
          <cell r="Y5892">
            <v>0</v>
          </cell>
          <cell r="Z5892">
            <v>0</v>
          </cell>
          <cell r="AA5892">
            <v>0</v>
          </cell>
          <cell r="AB5892">
            <v>0</v>
          </cell>
          <cell r="AC5892">
            <v>0</v>
          </cell>
          <cell r="AD5892">
            <v>0</v>
          </cell>
        </row>
        <row r="5893">
          <cell r="B5893" t="str">
            <v>MASON CO-REGULATEDSURCFUEL-ACCTG MASON</v>
          </cell>
          <cell r="J5893" t="str">
            <v>FUEL-ACCTG MASON</v>
          </cell>
          <cell r="K5893" t="str">
            <v>FUEL &amp; MATERIAL SURCHARGE</v>
          </cell>
          <cell r="S5893">
            <v>0</v>
          </cell>
          <cell r="T5893">
            <v>0</v>
          </cell>
          <cell r="U5893">
            <v>0</v>
          </cell>
          <cell r="V5893">
            <v>0</v>
          </cell>
          <cell r="W5893">
            <v>0</v>
          </cell>
          <cell r="X5893">
            <v>0</v>
          </cell>
          <cell r="Y5893">
            <v>0</v>
          </cell>
          <cell r="Z5893">
            <v>0</v>
          </cell>
          <cell r="AA5893">
            <v>0</v>
          </cell>
          <cell r="AB5893">
            <v>0</v>
          </cell>
          <cell r="AC5893">
            <v>0</v>
          </cell>
          <cell r="AD5893">
            <v>0</v>
          </cell>
        </row>
        <row r="5894">
          <cell r="B5894" t="str">
            <v>MASON CO-REGULATEDSURCFUEL-COM MASON</v>
          </cell>
          <cell r="J5894" t="str">
            <v>FUEL-COM MASON</v>
          </cell>
          <cell r="K5894" t="str">
            <v>FUEL &amp; MATERIAL SURCHARGE</v>
          </cell>
          <cell r="S5894">
            <v>0</v>
          </cell>
          <cell r="T5894">
            <v>0</v>
          </cell>
          <cell r="U5894">
            <v>0</v>
          </cell>
          <cell r="V5894">
            <v>0</v>
          </cell>
          <cell r="W5894">
            <v>0</v>
          </cell>
          <cell r="X5894">
            <v>0</v>
          </cell>
          <cell r="Y5894">
            <v>0</v>
          </cell>
          <cell r="Z5894">
            <v>0</v>
          </cell>
          <cell r="AA5894">
            <v>0</v>
          </cell>
          <cell r="AB5894">
            <v>0</v>
          </cell>
          <cell r="AC5894">
            <v>0</v>
          </cell>
          <cell r="AD5894">
            <v>0</v>
          </cell>
        </row>
        <row r="5895">
          <cell r="B5895" t="str">
            <v>MASON CO-REGULATEDSURCFUEL-RECY MASON</v>
          </cell>
          <cell r="J5895" t="str">
            <v>FUEL-RECY MASON</v>
          </cell>
          <cell r="K5895" t="str">
            <v>FUEL &amp; MATERIAL SURCHARGE</v>
          </cell>
          <cell r="S5895">
            <v>0</v>
          </cell>
          <cell r="T5895">
            <v>0</v>
          </cell>
          <cell r="U5895">
            <v>0</v>
          </cell>
          <cell r="V5895">
            <v>0</v>
          </cell>
          <cell r="W5895">
            <v>0</v>
          </cell>
          <cell r="X5895">
            <v>0</v>
          </cell>
          <cell r="Y5895">
            <v>0</v>
          </cell>
          <cell r="Z5895">
            <v>0</v>
          </cell>
          <cell r="AA5895">
            <v>0</v>
          </cell>
          <cell r="AB5895">
            <v>0</v>
          </cell>
          <cell r="AC5895">
            <v>0</v>
          </cell>
          <cell r="AD5895">
            <v>0</v>
          </cell>
        </row>
        <row r="5896">
          <cell r="B5896" t="str">
            <v>MASON CO-REGULATEDSURCFUEL-RES MASON</v>
          </cell>
          <cell r="J5896" t="str">
            <v>FUEL-RES MASON</v>
          </cell>
          <cell r="K5896" t="str">
            <v>FUEL &amp; MATERIAL SURCHARGE</v>
          </cell>
          <cell r="S5896">
            <v>0</v>
          </cell>
          <cell r="T5896">
            <v>0</v>
          </cell>
          <cell r="U5896">
            <v>0</v>
          </cell>
          <cell r="V5896">
            <v>0</v>
          </cell>
          <cell r="W5896">
            <v>0</v>
          </cell>
          <cell r="X5896">
            <v>0</v>
          </cell>
          <cell r="Y5896">
            <v>0</v>
          </cell>
          <cell r="Z5896">
            <v>0</v>
          </cell>
          <cell r="AA5896">
            <v>0</v>
          </cell>
          <cell r="AB5896">
            <v>0</v>
          </cell>
          <cell r="AC5896">
            <v>0</v>
          </cell>
          <cell r="AD5896">
            <v>0</v>
          </cell>
        </row>
        <row r="5897">
          <cell r="B5897" t="str">
            <v>MASON CO-REGULATEDSURCFUEL-ACCTG MASON</v>
          </cell>
          <cell r="J5897" t="str">
            <v>FUEL-ACCTG MASON</v>
          </cell>
          <cell r="K5897" t="str">
            <v>FUEL &amp; MATERIAL SURCHARGE</v>
          </cell>
          <cell r="S5897">
            <v>0</v>
          </cell>
          <cell r="T5897">
            <v>0</v>
          </cell>
          <cell r="U5897">
            <v>0</v>
          </cell>
          <cell r="V5897">
            <v>0</v>
          </cell>
          <cell r="W5897">
            <v>0</v>
          </cell>
          <cell r="X5897">
            <v>0</v>
          </cell>
          <cell r="Y5897">
            <v>0</v>
          </cell>
          <cell r="Z5897">
            <v>0</v>
          </cell>
          <cell r="AA5897">
            <v>0</v>
          </cell>
          <cell r="AB5897">
            <v>0</v>
          </cell>
          <cell r="AC5897">
            <v>0</v>
          </cell>
          <cell r="AD5897">
            <v>0</v>
          </cell>
        </row>
        <row r="5898">
          <cell r="B5898" t="str">
            <v>MASON CO-REGULATEDSURCFUEL-COM MASON</v>
          </cell>
          <cell r="J5898" t="str">
            <v>FUEL-COM MASON</v>
          </cell>
          <cell r="K5898" t="str">
            <v>FUEL &amp; MATERIAL SURCHARGE</v>
          </cell>
          <cell r="S5898">
            <v>0</v>
          </cell>
          <cell r="T5898">
            <v>0</v>
          </cell>
          <cell r="U5898">
            <v>0</v>
          </cell>
          <cell r="V5898">
            <v>0</v>
          </cell>
          <cell r="W5898">
            <v>0</v>
          </cell>
          <cell r="X5898">
            <v>0</v>
          </cell>
          <cell r="Y5898">
            <v>0</v>
          </cell>
          <cell r="Z5898">
            <v>0</v>
          </cell>
          <cell r="AA5898">
            <v>0</v>
          </cell>
          <cell r="AB5898">
            <v>0</v>
          </cell>
          <cell r="AC5898">
            <v>0</v>
          </cell>
          <cell r="AD5898">
            <v>0</v>
          </cell>
        </row>
        <row r="5899">
          <cell r="B5899" t="str">
            <v>MASON CO-REGULATEDSURCFUEL-RECY MASON</v>
          </cell>
          <cell r="J5899" t="str">
            <v>FUEL-RECY MASON</v>
          </cell>
          <cell r="K5899" t="str">
            <v>FUEL &amp; MATERIAL SURCHARGE</v>
          </cell>
          <cell r="S5899">
            <v>0</v>
          </cell>
          <cell r="T5899">
            <v>0</v>
          </cell>
          <cell r="U5899">
            <v>0</v>
          </cell>
          <cell r="V5899">
            <v>0</v>
          </cell>
          <cell r="W5899">
            <v>0</v>
          </cell>
          <cell r="X5899">
            <v>0</v>
          </cell>
          <cell r="Y5899">
            <v>0</v>
          </cell>
          <cell r="Z5899">
            <v>0</v>
          </cell>
          <cell r="AA5899">
            <v>0</v>
          </cell>
          <cell r="AB5899">
            <v>0</v>
          </cell>
          <cell r="AC5899">
            <v>0</v>
          </cell>
          <cell r="AD5899">
            <v>0</v>
          </cell>
        </row>
        <row r="5900">
          <cell r="B5900" t="str">
            <v>MASON CO-REGULATEDSURCFUEL-RES MASON</v>
          </cell>
          <cell r="J5900" t="str">
            <v>FUEL-RES MASON</v>
          </cell>
          <cell r="K5900" t="str">
            <v>FUEL &amp; MATERIAL SURCHARGE</v>
          </cell>
          <cell r="S5900">
            <v>0</v>
          </cell>
          <cell r="T5900">
            <v>0</v>
          </cell>
          <cell r="U5900">
            <v>0</v>
          </cell>
          <cell r="V5900">
            <v>0</v>
          </cell>
          <cell r="W5900">
            <v>0</v>
          </cell>
          <cell r="X5900">
            <v>0</v>
          </cell>
          <cell r="Y5900">
            <v>0</v>
          </cell>
          <cell r="Z5900">
            <v>0</v>
          </cell>
          <cell r="AA5900">
            <v>0</v>
          </cell>
          <cell r="AB5900">
            <v>0</v>
          </cell>
          <cell r="AC5900">
            <v>0</v>
          </cell>
          <cell r="AD5900">
            <v>0</v>
          </cell>
        </row>
        <row r="5901">
          <cell r="B5901" t="str">
            <v>MASON CO-REGULATEDSURCFUEL-COM MASON</v>
          </cell>
          <cell r="J5901" t="str">
            <v>FUEL-COM MASON</v>
          </cell>
          <cell r="K5901" t="str">
            <v>FUEL &amp; MATERIAL SURCHARGE</v>
          </cell>
          <cell r="S5901">
            <v>0</v>
          </cell>
          <cell r="T5901">
            <v>0</v>
          </cell>
          <cell r="U5901">
            <v>0</v>
          </cell>
          <cell r="V5901">
            <v>0</v>
          </cell>
          <cell r="W5901">
            <v>0</v>
          </cell>
          <cell r="X5901">
            <v>0</v>
          </cell>
          <cell r="Y5901">
            <v>0</v>
          </cell>
          <cell r="Z5901">
            <v>0</v>
          </cell>
          <cell r="AA5901">
            <v>0</v>
          </cell>
          <cell r="AB5901">
            <v>0</v>
          </cell>
          <cell r="AC5901">
            <v>0</v>
          </cell>
          <cell r="AD5901">
            <v>0</v>
          </cell>
        </row>
        <row r="5902">
          <cell r="B5902" t="str">
            <v>MASON CO-REGULATEDSURCFUEL-RECY MASON</v>
          </cell>
          <cell r="J5902" t="str">
            <v>FUEL-RECY MASON</v>
          </cell>
          <cell r="K5902" t="str">
            <v>FUEL &amp; MATERIAL SURCHARGE</v>
          </cell>
          <cell r="S5902">
            <v>0</v>
          </cell>
          <cell r="T5902">
            <v>0</v>
          </cell>
          <cell r="U5902">
            <v>0</v>
          </cell>
          <cell r="V5902">
            <v>0</v>
          </cell>
          <cell r="W5902">
            <v>0</v>
          </cell>
          <cell r="X5902">
            <v>0</v>
          </cell>
          <cell r="Y5902">
            <v>0</v>
          </cell>
          <cell r="Z5902">
            <v>0</v>
          </cell>
          <cell r="AA5902">
            <v>0</v>
          </cell>
          <cell r="AB5902">
            <v>0</v>
          </cell>
          <cell r="AC5902">
            <v>0</v>
          </cell>
          <cell r="AD5902">
            <v>0</v>
          </cell>
        </row>
        <row r="5903">
          <cell r="B5903" t="str">
            <v>MASON CO-REGULATEDSURCFUEL-RES MASON</v>
          </cell>
          <cell r="J5903" t="str">
            <v>FUEL-RES MASON</v>
          </cell>
          <cell r="K5903" t="str">
            <v>FUEL &amp; MATERIAL SURCHARGE</v>
          </cell>
          <cell r="S5903">
            <v>0</v>
          </cell>
          <cell r="T5903">
            <v>0</v>
          </cell>
          <cell r="U5903">
            <v>0</v>
          </cell>
          <cell r="V5903">
            <v>0</v>
          </cell>
          <cell r="W5903">
            <v>0</v>
          </cell>
          <cell r="X5903">
            <v>0</v>
          </cell>
          <cell r="Y5903">
            <v>0</v>
          </cell>
          <cell r="Z5903">
            <v>0</v>
          </cell>
          <cell r="AA5903">
            <v>0</v>
          </cell>
          <cell r="AB5903">
            <v>0</v>
          </cell>
          <cell r="AC5903">
            <v>0</v>
          </cell>
          <cell r="AD5903">
            <v>0</v>
          </cell>
        </row>
        <row r="5904">
          <cell r="B5904" t="str">
            <v>MASON CO-REGULATEDSURCFUEL-COM MASON</v>
          </cell>
          <cell r="J5904" t="str">
            <v>FUEL-COM MASON</v>
          </cell>
          <cell r="K5904" t="str">
            <v>FUEL &amp; MATERIAL SURCHARGE</v>
          </cell>
          <cell r="S5904">
            <v>0</v>
          </cell>
          <cell r="T5904">
            <v>0</v>
          </cell>
          <cell r="U5904">
            <v>0</v>
          </cell>
          <cell r="V5904">
            <v>0</v>
          </cell>
          <cell r="W5904">
            <v>0</v>
          </cell>
          <cell r="X5904">
            <v>0</v>
          </cell>
          <cell r="Y5904">
            <v>0</v>
          </cell>
          <cell r="Z5904">
            <v>0</v>
          </cell>
          <cell r="AA5904">
            <v>0</v>
          </cell>
          <cell r="AB5904">
            <v>0</v>
          </cell>
          <cell r="AC5904">
            <v>0</v>
          </cell>
          <cell r="AD5904">
            <v>0</v>
          </cell>
        </row>
        <row r="5905">
          <cell r="B5905" t="str">
            <v>MASON CO-REGULATEDSURCFUEL-RO MASON</v>
          </cell>
          <cell r="J5905" t="str">
            <v>FUEL-RO MASON</v>
          </cell>
          <cell r="K5905" t="str">
            <v>FUEL &amp; MATERIAL SURCHARGE</v>
          </cell>
          <cell r="S5905">
            <v>0</v>
          </cell>
          <cell r="T5905">
            <v>0</v>
          </cell>
          <cell r="U5905">
            <v>0</v>
          </cell>
          <cell r="V5905">
            <v>0</v>
          </cell>
          <cell r="W5905">
            <v>0</v>
          </cell>
          <cell r="X5905">
            <v>0</v>
          </cell>
          <cell r="Y5905">
            <v>0</v>
          </cell>
          <cell r="Z5905">
            <v>0</v>
          </cell>
          <cell r="AA5905">
            <v>0</v>
          </cell>
          <cell r="AB5905">
            <v>0</v>
          </cell>
          <cell r="AC5905">
            <v>0</v>
          </cell>
          <cell r="AD5905">
            <v>0</v>
          </cell>
        </row>
        <row r="5906">
          <cell r="B5906" t="str">
            <v>MASON CO-REGULATEDTAXESREF</v>
          </cell>
          <cell r="J5906" t="str">
            <v>REF</v>
          </cell>
          <cell r="K5906" t="str">
            <v>3.6% WA Refuse Tax</v>
          </cell>
          <cell r="S5906">
            <v>0</v>
          </cell>
          <cell r="T5906">
            <v>0</v>
          </cell>
          <cell r="U5906">
            <v>0</v>
          </cell>
          <cell r="V5906">
            <v>0</v>
          </cell>
          <cell r="W5906">
            <v>0</v>
          </cell>
          <cell r="X5906">
            <v>0</v>
          </cell>
          <cell r="Y5906">
            <v>0</v>
          </cell>
          <cell r="Z5906">
            <v>0</v>
          </cell>
          <cell r="AA5906">
            <v>0</v>
          </cell>
          <cell r="AB5906">
            <v>0.84</v>
          </cell>
          <cell r="AC5906">
            <v>0</v>
          </cell>
          <cell r="AD5906">
            <v>0</v>
          </cell>
        </row>
        <row r="5907">
          <cell r="B5907" t="str">
            <v>MASON CO-REGULATEDTAXESREF</v>
          </cell>
          <cell r="J5907" t="str">
            <v>REF</v>
          </cell>
          <cell r="K5907" t="str">
            <v>3.6% WA Refuse Tax</v>
          </cell>
          <cell r="S5907">
            <v>0</v>
          </cell>
          <cell r="T5907">
            <v>0</v>
          </cell>
          <cell r="U5907">
            <v>0</v>
          </cell>
          <cell r="V5907">
            <v>0</v>
          </cell>
          <cell r="W5907">
            <v>0</v>
          </cell>
          <cell r="X5907">
            <v>0</v>
          </cell>
          <cell r="Y5907">
            <v>0</v>
          </cell>
          <cell r="Z5907">
            <v>0</v>
          </cell>
          <cell r="AA5907">
            <v>0</v>
          </cell>
          <cell r="AB5907">
            <v>1598.83</v>
          </cell>
          <cell r="AC5907">
            <v>0</v>
          </cell>
          <cell r="AD5907">
            <v>0</v>
          </cell>
        </row>
        <row r="5908">
          <cell r="B5908" t="str">
            <v>MASON CO-REGULATEDTAXESSALES TAX</v>
          </cell>
          <cell r="J5908" t="str">
            <v>SALES TAX</v>
          </cell>
          <cell r="K5908" t="str">
            <v>8.5% Sales Tax</v>
          </cell>
          <cell r="S5908">
            <v>0</v>
          </cell>
          <cell r="T5908">
            <v>0</v>
          </cell>
          <cell r="U5908">
            <v>0</v>
          </cell>
          <cell r="V5908">
            <v>0</v>
          </cell>
          <cell r="W5908">
            <v>0</v>
          </cell>
          <cell r="X5908">
            <v>0</v>
          </cell>
          <cell r="Y5908">
            <v>0</v>
          </cell>
          <cell r="Z5908">
            <v>0</v>
          </cell>
          <cell r="AA5908">
            <v>0</v>
          </cell>
          <cell r="AB5908">
            <v>572.86</v>
          </cell>
          <cell r="AC5908">
            <v>0</v>
          </cell>
          <cell r="AD5908">
            <v>0</v>
          </cell>
        </row>
        <row r="5909">
          <cell r="B5909" t="str">
            <v>MASON CO-REGULATEDTAXESREF</v>
          </cell>
          <cell r="J5909" t="str">
            <v>REF</v>
          </cell>
          <cell r="K5909" t="str">
            <v>3.6% WA Refuse Tax</v>
          </cell>
          <cell r="S5909">
            <v>0</v>
          </cell>
          <cell r="T5909">
            <v>0</v>
          </cell>
          <cell r="U5909">
            <v>0</v>
          </cell>
          <cell r="V5909">
            <v>0</v>
          </cell>
          <cell r="W5909">
            <v>0</v>
          </cell>
          <cell r="X5909">
            <v>0</v>
          </cell>
          <cell r="Y5909">
            <v>0</v>
          </cell>
          <cell r="Z5909">
            <v>0</v>
          </cell>
          <cell r="AA5909">
            <v>0</v>
          </cell>
          <cell r="AB5909">
            <v>26.44</v>
          </cell>
          <cell r="AC5909">
            <v>0</v>
          </cell>
          <cell r="AD5909">
            <v>0</v>
          </cell>
        </row>
        <row r="5910">
          <cell r="B5910" t="str">
            <v>MASON CO-REGULATEDTAXESREF</v>
          </cell>
          <cell r="J5910" t="str">
            <v>REF</v>
          </cell>
          <cell r="K5910" t="str">
            <v>3.6% WA Refuse Tax</v>
          </cell>
          <cell r="S5910">
            <v>0</v>
          </cell>
          <cell r="T5910">
            <v>0</v>
          </cell>
          <cell r="U5910">
            <v>0</v>
          </cell>
          <cell r="V5910">
            <v>0</v>
          </cell>
          <cell r="W5910">
            <v>0</v>
          </cell>
          <cell r="X5910">
            <v>0</v>
          </cell>
          <cell r="Y5910">
            <v>0</v>
          </cell>
          <cell r="Z5910">
            <v>0</v>
          </cell>
          <cell r="AA5910">
            <v>0</v>
          </cell>
          <cell r="AB5910">
            <v>123.26</v>
          </cell>
          <cell r="AC5910">
            <v>0</v>
          </cell>
          <cell r="AD5910">
            <v>0</v>
          </cell>
        </row>
        <row r="5911">
          <cell r="B5911" t="str">
            <v>MASON CO-REGULATEDTAXESSALES TAX</v>
          </cell>
          <cell r="J5911" t="str">
            <v>SALES TAX</v>
          </cell>
          <cell r="K5911" t="str">
            <v>8.5% Sales Tax</v>
          </cell>
          <cell r="S5911">
            <v>0</v>
          </cell>
          <cell r="T5911">
            <v>0</v>
          </cell>
          <cell r="U5911">
            <v>0</v>
          </cell>
          <cell r="V5911">
            <v>0</v>
          </cell>
          <cell r="W5911">
            <v>0</v>
          </cell>
          <cell r="X5911">
            <v>0</v>
          </cell>
          <cell r="Y5911">
            <v>0</v>
          </cell>
          <cell r="Z5911">
            <v>0</v>
          </cell>
          <cell r="AA5911">
            <v>0</v>
          </cell>
          <cell r="AB5911">
            <v>8.4499999999999993</v>
          </cell>
          <cell r="AC5911">
            <v>0</v>
          </cell>
          <cell r="AD5911">
            <v>0</v>
          </cell>
        </row>
        <row r="5912">
          <cell r="B5912" t="str">
            <v>MASON CO-REGULATEDTAXESREF</v>
          </cell>
          <cell r="J5912" t="str">
            <v>REF</v>
          </cell>
          <cell r="K5912" t="str">
            <v>3.6% WA Refuse Tax</v>
          </cell>
          <cell r="S5912">
            <v>0</v>
          </cell>
          <cell r="T5912">
            <v>0</v>
          </cell>
          <cell r="U5912">
            <v>0</v>
          </cell>
          <cell r="V5912">
            <v>0</v>
          </cell>
          <cell r="W5912">
            <v>0</v>
          </cell>
          <cell r="X5912">
            <v>0</v>
          </cell>
          <cell r="Y5912">
            <v>0</v>
          </cell>
          <cell r="Z5912">
            <v>0</v>
          </cell>
          <cell r="AA5912">
            <v>0</v>
          </cell>
          <cell r="AB5912">
            <v>1653.85</v>
          </cell>
          <cell r="AC5912">
            <v>0</v>
          </cell>
          <cell r="AD5912">
            <v>0</v>
          </cell>
        </row>
        <row r="5913">
          <cell r="B5913" t="str">
            <v>MASON CO-REGULATEDTAXESSALES TAX</v>
          </cell>
          <cell r="J5913" t="str">
            <v>SALES TAX</v>
          </cell>
          <cell r="K5913" t="str">
            <v>8.5% Sales Tax</v>
          </cell>
          <cell r="S5913">
            <v>0</v>
          </cell>
          <cell r="T5913">
            <v>0</v>
          </cell>
          <cell r="U5913">
            <v>0</v>
          </cell>
          <cell r="V5913">
            <v>0</v>
          </cell>
          <cell r="W5913">
            <v>0</v>
          </cell>
          <cell r="X5913">
            <v>0</v>
          </cell>
          <cell r="Y5913">
            <v>0</v>
          </cell>
          <cell r="Z5913">
            <v>0</v>
          </cell>
          <cell r="AA5913">
            <v>0</v>
          </cell>
          <cell r="AB5913">
            <v>1018.35</v>
          </cell>
          <cell r="AC5913">
            <v>0</v>
          </cell>
          <cell r="AD5913">
            <v>0</v>
          </cell>
        </row>
        <row r="5914">
          <cell r="B5914" t="str">
            <v>MASON CO-UNREGULATEDACCOUNTING ADJUSTMENTSFINCHG</v>
          </cell>
          <cell r="J5914" t="str">
            <v>FINCHG</v>
          </cell>
          <cell r="K5914" t="str">
            <v>LATE FEE</v>
          </cell>
          <cell r="S5914">
            <v>0</v>
          </cell>
          <cell r="T5914">
            <v>0</v>
          </cell>
          <cell r="U5914">
            <v>0</v>
          </cell>
          <cell r="V5914">
            <v>0</v>
          </cell>
          <cell r="W5914">
            <v>0</v>
          </cell>
          <cell r="X5914">
            <v>0</v>
          </cell>
          <cell r="Y5914">
            <v>0</v>
          </cell>
          <cell r="Z5914">
            <v>0</v>
          </cell>
          <cell r="AA5914">
            <v>0</v>
          </cell>
          <cell r="AB5914">
            <v>10.68</v>
          </cell>
          <cell r="AC5914">
            <v>0</v>
          </cell>
          <cell r="AD5914">
            <v>0</v>
          </cell>
        </row>
        <row r="5915">
          <cell r="B5915" t="str">
            <v>MASON CO-UNREGULATEDCOMMERCIAL - REARLOADUNLOCKRECY</v>
          </cell>
          <cell r="J5915" t="str">
            <v>UNLOCKRECY</v>
          </cell>
          <cell r="K5915" t="str">
            <v>UNLOCK / UNLATCH RECY</v>
          </cell>
          <cell r="S5915">
            <v>0</v>
          </cell>
          <cell r="T5915">
            <v>0</v>
          </cell>
          <cell r="U5915">
            <v>0</v>
          </cell>
          <cell r="V5915">
            <v>0</v>
          </cell>
          <cell r="W5915">
            <v>0</v>
          </cell>
          <cell r="X5915">
            <v>0</v>
          </cell>
          <cell r="Y5915">
            <v>0</v>
          </cell>
          <cell r="Z5915">
            <v>0</v>
          </cell>
          <cell r="AA5915">
            <v>0</v>
          </cell>
          <cell r="AB5915">
            <v>27.83</v>
          </cell>
          <cell r="AC5915">
            <v>0</v>
          </cell>
          <cell r="AD5915">
            <v>0</v>
          </cell>
        </row>
        <row r="5916">
          <cell r="B5916" t="str">
            <v>MASON CO-UNREGULATEDCOMMERCIAL - REARLOADSCI</v>
          </cell>
          <cell r="J5916" t="str">
            <v>SCI</v>
          </cell>
          <cell r="K5916" t="str">
            <v>SHRED CALL IN</v>
          </cell>
          <cell r="S5916">
            <v>0</v>
          </cell>
          <cell r="T5916">
            <v>0</v>
          </cell>
          <cell r="U5916">
            <v>0</v>
          </cell>
          <cell r="V5916">
            <v>0</v>
          </cell>
          <cell r="W5916">
            <v>0</v>
          </cell>
          <cell r="X5916">
            <v>0</v>
          </cell>
          <cell r="Y5916">
            <v>0</v>
          </cell>
          <cell r="Z5916">
            <v>0</v>
          </cell>
          <cell r="AA5916">
            <v>0</v>
          </cell>
          <cell r="AB5916">
            <v>49</v>
          </cell>
          <cell r="AC5916">
            <v>0</v>
          </cell>
          <cell r="AD5916">
            <v>0</v>
          </cell>
        </row>
        <row r="5917">
          <cell r="B5917" t="str">
            <v>MASON CO-UNREGULATEDCOMMERCIAL - REARLOADSQUAX</v>
          </cell>
          <cell r="J5917" t="str">
            <v>SQUAX</v>
          </cell>
          <cell r="K5917" t="str">
            <v>SQUAXIN ISLAND CONTRACT</v>
          </cell>
          <cell r="S5917">
            <v>0</v>
          </cell>
          <cell r="T5917">
            <v>0</v>
          </cell>
          <cell r="U5917">
            <v>0</v>
          </cell>
          <cell r="V5917">
            <v>0</v>
          </cell>
          <cell r="W5917">
            <v>0</v>
          </cell>
          <cell r="X5917">
            <v>0</v>
          </cell>
          <cell r="Y5917">
            <v>0</v>
          </cell>
          <cell r="Z5917">
            <v>0</v>
          </cell>
          <cell r="AA5917">
            <v>0</v>
          </cell>
          <cell r="AB5917">
            <v>8199.5</v>
          </cell>
          <cell r="AC5917">
            <v>0</v>
          </cell>
          <cell r="AD5917">
            <v>0</v>
          </cell>
        </row>
        <row r="5918">
          <cell r="B5918" t="str">
            <v>MASON CO-UNREGULATEDCOMMERCIAL RECYCLE96CRCOGE1</v>
          </cell>
          <cell r="J5918" t="str">
            <v>96CRCOGE1</v>
          </cell>
          <cell r="K5918" t="str">
            <v>96 COMMINGLE WG-EOW</v>
          </cell>
          <cell r="S5918">
            <v>0</v>
          </cell>
          <cell r="T5918">
            <v>0</v>
          </cell>
          <cell r="U5918">
            <v>0</v>
          </cell>
          <cell r="V5918">
            <v>0</v>
          </cell>
          <cell r="W5918">
            <v>0</v>
          </cell>
          <cell r="X5918">
            <v>0</v>
          </cell>
          <cell r="Y5918">
            <v>0</v>
          </cell>
          <cell r="Z5918">
            <v>0</v>
          </cell>
          <cell r="AA5918">
            <v>0</v>
          </cell>
          <cell r="AB5918">
            <v>858.78</v>
          </cell>
          <cell r="AC5918">
            <v>0</v>
          </cell>
          <cell r="AD5918">
            <v>0</v>
          </cell>
        </row>
        <row r="5919">
          <cell r="B5919" t="str">
            <v>MASON CO-UNREGULATEDCOMMERCIAL RECYCLE96CRCOGM1</v>
          </cell>
          <cell r="J5919" t="str">
            <v>96CRCOGM1</v>
          </cell>
          <cell r="K5919" t="str">
            <v>96 COMMINGLE WGMNTHLY</v>
          </cell>
          <cell r="S5919">
            <v>0</v>
          </cell>
          <cell r="T5919">
            <v>0</v>
          </cell>
          <cell r="U5919">
            <v>0</v>
          </cell>
          <cell r="V5919">
            <v>0</v>
          </cell>
          <cell r="W5919">
            <v>0</v>
          </cell>
          <cell r="X5919">
            <v>0</v>
          </cell>
          <cell r="Y5919">
            <v>0</v>
          </cell>
          <cell r="Z5919">
            <v>0</v>
          </cell>
          <cell r="AA5919">
            <v>0</v>
          </cell>
          <cell r="AB5919">
            <v>216.71</v>
          </cell>
          <cell r="AC5919">
            <v>0</v>
          </cell>
          <cell r="AD5919">
            <v>0</v>
          </cell>
        </row>
        <row r="5920">
          <cell r="B5920" t="str">
            <v>MASON CO-UNREGULATEDCOMMERCIAL RECYCLE96CRCOGW1</v>
          </cell>
          <cell r="J5920" t="str">
            <v>96CRCOGW1</v>
          </cell>
          <cell r="K5920" t="str">
            <v>96 COMMINGLE WG-WEEKLY</v>
          </cell>
          <cell r="S5920">
            <v>0</v>
          </cell>
          <cell r="T5920">
            <v>0</v>
          </cell>
          <cell r="U5920">
            <v>0</v>
          </cell>
          <cell r="V5920">
            <v>0</v>
          </cell>
          <cell r="W5920">
            <v>0</v>
          </cell>
          <cell r="X5920">
            <v>0</v>
          </cell>
          <cell r="Y5920">
            <v>0</v>
          </cell>
          <cell r="Z5920">
            <v>0</v>
          </cell>
          <cell r="AA5920">
            <v>0</v>
          </cell>
          <cell r="AB5920">
            <v>733.98</v>
          </cell>
          <cell r="AC5920">
            <v>0</v>
          </cell>
          <cell r="AD5920">
            <v>0</v>
          </cell>
        </row>
        <row r="5921">
          <cell r="B5921" t="str">
            <v>MASON CO-UNREGULATEDCOMMERCIAL RECYCLE96CRCONGE1</v>
          </cell>
          <cell r="J5921" t="str">
            <v>96CRCONGE1</v>
          </cell>
          <cell r="K5921" t="str">
            <v>96 COMMINGLE NG-EOW</v>
          </cell>
          <cell r="S5921">
            <v>0</v>
          </cell>
          <cell r="T5921">
            <v>0</v>
          </cell>
          <cell r="U5921">
            <v>0</v>
          </cell>
          <cell r="V5921">
            <v>0</v>
          </cell>
          <cell r="W5921">
            <v>0</v>
          </cell>
          <cell r="X5921">
            <v>0</v>
          </cell>
          <cell r="Y5921">
            <v>0</v>
          </cell>
          <cell r="Z5921">
            <v>0</v>
          </cell>
          <cell r="AA5921">
            <v>0</v>
          </cell>
          <cell r="AB5921">
            <v>1670.66</v>
          </cell>
          <cell r="AC5921">
            <v>0</v>
          </cell>
          <cell r="AD5921">
            <v>0</v>
          </cell>
        </row>
        <row r="5922">
          <cell r="B5922" t="str">
            <v>MASON CO-UNREGULATEDCOMMERCIAL RECYCLE96CRCONGM1</v>
          </cell>
          <cell r="J5922" t="str">
            <v>96CRCONGM1</v>
          </cell>
          <cell r="K5922" t="str">
            <v>96 COMMINGLE NG-MNTHLY</v>
          </cell>
          <cell r="S5922">
            <v>0</v>
          </cell>
          <cell r="T5922">
            <v>0</v>
          </cell>
          <cell r="U5922">
            <v>0</v>
          </cell>
          <cell r="V5922">
            <v>0</v>
          </cell>
          <cell r="W5922">
            <v>0</v>
          </cell>
          <cell r="X5922">
            <v>0</v>
          </cell>
          <cell r="Y5922">
            <v>0</v>
          </cell>
          <cell r="Z5922">
            <v>0</v>
          </cell>
          <cell r="AA5922">
            <v>0</v>
          </cell>
          <cell r="AB5922">
            <v>550.11</v>
          </cell>
          <cell r="AC5922">
            <v>0</v>
          </cell>
          <cell r="AD5922">
            <v>0</v>
          </cell>
        </row>
        <row r="5923">
          <cell r="B5923" t="str">
            <v>MASON CO-UNREGULATEDCOMMERCIAL RECYCLE96CRCONGW1</v>
          </cell>
          <cell r="J5923" t="str">
            <v>96CRCONGW1</v>
          </cell>
          <cell r="K5923" t="str">
            <v>96 COMMINGLE NG-WEEKLY</v>
          </cell>
          <cell r="S5923">
            <v>0</v>
          </cell>
          <cell r="T5923">
            <v>0</v>
          </cell>
          <cell r="U5923">
            <v>0</v>
          </cell>
          <cell r="V5923">
            <v>0</v>
          </cell>
          <cell r="W5923">
            <v>0</v>
          </cell>
          <cell r="X5923">
            <v>0</v>
          </cell>
          <cell r="Y5923">
            <v>0</v>
          </cell>
          <cell r="Z5923">
            <v>0</v>
          </cell>
          <cell r="AA5923">
            <v>0</v>
          </cell>
          <cell r="AB5923">
            <v>1686.81</v>
          </cell>
          <cell r="AC5923">
            <v>0</v>
          </cell>
          <cell r="AD5923">
            <v>0</v>
          </cell>
        </row>
        <row r="5924">
          <cell r="B5924" t="str">
            <v xml:space="preserve">MASON CO-UNREGULATEDCOMMERCIAL RECYCLER2YDOCCE </v>
          </cell>
          <cell r="J5924" t="str">
            <v xml:space="preserve">R2YDOCCE </v>
          </cell>
          <cell r="K5924" t="str">
            <v>2YD OCC-EOW</v>
          </cell>
          <cell r="S5924">
            <v>0</v>
          </cell>
          <cell r="T5924">
            <v>0</v>
          </cell>
          <cell r="U5924">
            <v>0</v>
          </cell>
          <cell r="V5924">
            <v>0</v>
          </cell>
          <cell r="W5924">
            <v>0</v>
          </cell>
          <cell r="X5924">
            <v>0</v>
          </cell>
          <cell r="Y5924">
            <v>0</v>
          </cell>
          <cell r="Z5924">
            <v>0</v>
          </cell>
          <cell r="AA5924">
            <v>0</v>
          </cell>
          <cell r="AB5924">
            <v>2206.1799999999998</v>
          </cell>
          <cell r="AC5924">
            <v>0</v>
          </cell>
          <cell r="AD5924">
            <v>0</v>
          </cell>
        </row>
        <row r="5925">
          <cell r="B5925" t="str">
            <v>MASON CO-UNREGULATEDCOMMERCIAL RECYCLER2YDOCCEX</v>
          </cell>
          <cell r="J5925" t="str">
            <v>R2YDOCCEX</v>
          </cell>
          <cell r="K5925" t="str">
            <v>2YD OCC-EXTRA CONTAINER</v>
          </cell>
          <cell r="S5925">
            <v>0</v>
          </cell>
          <cell r="T5925">
            <v>0</v>
          </cell>
          <cell r="U5925">
            <v>0</v>
          </cell>
          <cell r="V5925">
            <v>0</v>
          </cell>
          <cell r="W5925">
            <v>0</v>
          </cell>
          <cell r="X5925">
            <v>0</v>
          </cell>
          <cell r="Y5925">
            <v>0</v>
          </cell>
          <cell r="Z5925">
            <v>0</v>
          </cell>
          <cell r="AA5925">
            <v>0</v>
          </cell>
          <cell r="AB5925">
            <v>902.41</v>
          </cell>
          <cell r="AC5925">
            <v>0</v>
          </cell>
          <cell r="AD5925">
            <v>0</v>
          </cell>
        </row>
        <row r="5926">
          <cell r="B5926" t="str">
            <v>MASON CO-UNREGULATEDCOMMERCIAL RECYCLER2YDOCCM</v>
          </cell>
          <cell r="J5926" t="str">
            <v>R2YDOCCM</v>
          </cell>
          <cell r="K5926" t="str">
            <v>2YD OCC-MNTHLY</v>
          </cell>
          <cell r="S5926">
            <v>0</v>
          </cell>
          <cell r="T5926">
            <v>0</v>
          </cell>
          <cell r="U5926">
            <v>0</v>
          </cell>
          <cell r="V5926">
            <v>0</v>
          </cell>
          <cell r="W5926">
            <v>0</v>
          </cell>
          <cell r="X5926">
            <v>0</v>
          </cell>
          <cell r="Y5926">
            <v>0</v>
          </cell>
          <cell r="Z5926">
            <v>0</v>
          </cell>
          <cell r="AA5926">
            <v>0</v>
          </cell>
          <cell r="AB5926">
            <v>865.92</v>
          </cell>
          <cell r="AC5926">
            <v>0</v>
          </cell>
          <cell r="AD5926">
            <v>0</v>
          </cell>
        </row>
        <row r="5927">
          <cell r="B5927" t="str">
            <v>MASON CO-UNREGULATEDCOMMERCIAL RECYCLER2YDOCCOC</v>
          </cell>
          <cell r="J5927" t="str">
            <v>R2YDOCCOC</v>
          </cell>
          <cell r="K5927" t="str">
            <v>2YD OCC-ON CALL</v>
          </cell>
          <cell r="S5927">
            <v>0</v>
          </cell>
          <cell r="T5927">
            <v>0</v>
          </cell>
          <cell r="U5927">
            <v>0</v>
          </cell>
          <cell r="V5927">
            <v>0</v>
          </cell>
          <cell r="W5927">
            <v>0</v>
          </cell>
          <cell r="X5927">
            <v>0</v>
          </cell>
          <cell r="Y5927">
            <v>0</v>
          </cell>
          <cell r="Z5927">
            <v>0</v>
          </cell>
          <cell r="AA5927">
            <v>0</v>
          </cell>
          <cell r="AB5927">
            <v>36.08</v>
          </cell>
          <cell r="AC5927">
            <v>0</v>
          </cell>
          <cell r="AD5927">
            <v>0</v>
          </cell>
        </row>
        <row r="5928">
          <cell r="B5928" t="str">
            <v>MASON CO-UNREGULATEDCOMMERCIAL RECYCLER2YDOCCW</v>
          </cell>
          <cell r="J5928" t="str">
            <v>R2YDOCCW</v>
          </cell>
          <cell r="K5928" t="str">
            <v>2YD OCC-WEEKLY</v>
          </cell>
          <cell r="S5928">
            <v>0</v>
          </cell>
          <cell r="T5928">
            <v>0</v>
          </cell>
          <cell r="U5928">
            <v>0</v>
          </cell>
          <cell r="V5928">
            <v>0</v>
          </cell>
          <cell r="W5928">
            <v>0</v>
          </cell>
          <cell r="X5928">
            <v>0</v>
          </cell>
          <cell r="Y5928">
            <v>0</v>
          </cell>
          <cell r="Z5928">
            <v>0</v>
          </cell>
          <cell r="AA5928">
            <v>0</v>
          </cell>
          <cell r="AB5928">
            <v>3108.88</v>
          </cell>
          <cell r="AC5928">
            <v>0</v>
          </cell>
          <cell r="AD5928">
            <v>0</v>
          </cell>
        </row>
        <row r="5929">
          <cell r="B5929" t="str">
            <v>MASON CO-UNREGULATEDCOMMERCIAL RECYCLERECYLOCK</v>
          </cell>
          <cell r="J5929" t="str">
            <v>RECYLOCK</v>
          </cell>
          <cell r="K5929" t="str">
            <v>LOCK/UNLOCK RECYCLING</v>
          </cell>
          <cell r="S5929">
            <v>0</v>
          </cell>
          <cell r="T5929">
            <v>0</v>
          </cell>
          <cell r="U5929">
            <v>0</v>
          </cell>
          <cell r="V5929">
            <v>0</v>
          </cell>
          <cell r="W5929">
            <v>0</v>
          </cell>
          <cell r="X5929">
            <v>0</v>
          </cell>
          <cell r="Y5929">
            <v>0</v>
          </cell>
          <cell r="Z5929">
            <v>0</v>
          </cell>
          <cell r="AA5929">
            <v>0</v>
          </cell>
          <cell r="AB5929">
            <v>53.13</v>
          </cell>
          <cell r="AC5929">
            <v>0</v>
          </cell>
          <cell r="AD5929">
            <v>0</v>
          </cell>
        </row>
        <row r="5930">
          <cell r="B5930" t="str">
            <v>MASON CO-UNREGULATEDCOMMERCIAL RECYCLEWLKNRECY</v>
          </cell>
          <cell r="J5930" t="str">
            <v>WLKNRECY</v>
          </cell>
          <cell r="K5930" t="str">
            <v>WALK IN RECYCLE</v>
          </cell>
          <cell r="S5930">
            <v>0</v>
          </cell>
          <cell r="T5930">
            <v>0</v>
          </cell>
          <cell r="U5930">
            <v>0</v>
          </cell>
          <cell r="V5930">
            <v>0</v>
          </cell>
          <cell r="W5930">
            <v>0</v>
          </cell>
          <cell r="X5930">
            <v>0</v>
          </cell>
          <cell r="Y5930">
            <v>0</v>
          </cell>
          <cell r="Z5930">
            <v>0</v>
          </cell>
          <cell r="AA5930">
            <v>0</v>
          </cell>
          <cell r="AB5930">
            <v>5.32</v>
          </cell>
          <cell r="AC5930">
            <v>0</v>
          </cell>
          <cell r="AD5930">
            <v>0</v>
          </cell>
        </row>
        <row r="5931">
          <cell r="B5931" t="str">
            <v>MASON CO-UNREGULATEDCOMMERCIAL RECYCLE96CRCOGOC</v>
          </cell>
          <cell r="J5931" t="str">
            <v>96CRCOGOC</v>
          </cell>
          <cell r="K5931" t="str">
            <v>96 COMMINGLE WGON CALL</v>
          </cell>
          <cell r="S5931">
            <v>0</v>
          </cell>
          <cell r="T5931">
            <v>0</v>
          </cell>
          <cell r="U5931">
            <v>0</v>
          </cell>
          <cell r="V5931">
            <v>0</v>
          </cell>
          <cell r="W5931">
            <v>0</v>
          </cell>
          <cell r="X5931">
            <v>0</v>
          </cell>
          <cell r="Y5931">
            <v>0</v>
          </cell>
          <cell r="Z5931">
            <v>0</v>
          </cell>
          <cell r="AA5931">
            <v>0</v>
          </cell>
          <cell r="AB5931">
            <v>133.36000000000001</v>
          </cell>
          <cell r="AC5931">
            <v>0</v>
          </cell>
          <cell r="AD5931">
            <v>0</v>
          </cell>
        </row>
        <row r="5932">
          <cell r="B5932" t="str">
            <v>MASON CO-UNREGULATEDCOMMERCIAL RECYCLE96CRCONGOC</v>
          </cell>
          <cell r="J5932" t="str">
            <v>96CRCONGOC</v>
          </cell>
          <cell r="K5932" t="str">
            <v>96 COMMINGLE NGON CALL</v>
          </cell>
          <cell r="S5932">
            <v>0</v>
          </cell>
          <cell r="T5932">
            <v>0</v>
          </cell>
          <cell r="U5932">
            <v>0</v>
          </cell>
          <cell r="V5932">
            <v>0</v>
          </cell>
          <cell r="W5932">
            <v>0</v>
          </cell>
          <cell r="X5932">
            <v>0</v>
          </cell>
          <cell r="Y5932">
            <v>0</v>
          </cell>
          <cell r="Z5932">
            <v>0</v>
          </cell>
          <cell r="AA5932">
            <v>0</v>
          </cell>
          <cell r="AB5932">
            <v>116.69</v>
          </cell>
          <cell r="AC5932">
            <v>0</v>
          </cell>
          <cell r="AD5932">
            <v>0</v>
          </cell>
        </row>
        <row r="5933">
          <cell r="B5933" t="str">
            <v>MASON CO-UNREGULATEDCOMMERCIAL RECYCLECDELOCC</v>
          </cell>
          <cell r="J5933" t="str">
            <v>CDELOCC</v>
          </cell>
          <cell r="K5933" t="str">
            <v>CARDBOARD DELIVERY</v>
          </cell>
          <cell r="S5933">
            <v>0</v>
          </cell>
          <cell r="T5933">
            <v>0</v>
          </cell>
          <cell r="U5933">
            <v>0</v>
          </cell>
          <cell r="V5933">
            <v>0</v>
          </cell>
          <cell r="W5933">
            <v>0</v>
          </cell>
          <cell r="X5933">
            <v>0</v>
          </cell>
          <cell r="Y5933">
            <v>0</v>
          </cell>
          <cell r="Z5933">
            <v>0</v>
          </cell>
          <cell r="AA5933">
            <v>0</v>
          </cell>
          <cell r="AB5933">
            <v>108</v>
          </cell>
          <cell r="AC5933">
            <v>0</v>
          </cell>
          <cell r="AD5933">
            <v>0</v>
          </cell>
        </row>
        <row r="5934">
          <cell r="B5934" t="str">
            <v>MASON CO-UNREGULATEDCOMMERCIAL RECYCLEDEL-REC</v>
          </cell>
          <cell r="J5934" t="str">
            <v>DEL-REC</v>
          </cell>
          <cell r="K5934" t="str">
            <v>DELIVER RECYCLE BIN</v>
          </cell>
          <cell r="S5934">
            <v>0</v>
          </cell>
          <cell r="T5934">
            <v>0</v>
          </cell>
          <cell r="U5934">
            <v>0</v>
          </cell>
          <cell r="V5934">
            <v>0</v>
          </cell>
          <cell r="W5934">
            <v>0</v>
          </cell>
          <cell r="X5934">
            <v>0</v>
          </cell>
          <cell r="Y5934">
            <v>0</v>
          </cell>
          <cell r="Z5934">
            <v>0</v>
          </cell>
          <cell r="AA5934">
            <v>0</v>
          </cell>
          <cell r="AB5934">
            <v>10</v>
          </cell>
          <cell r="AC5934">
            <v>0</v>
          </cell>
          <cell r="AD5934">
            <v>0</v>
          </cell>
        </row>
        <row r="5935">
          <cell r="B5935" t="str">
            <v>MASON CO-UNREGULATEDCOMMERCIAL RECYCLER2YDOCCOC</v>
          </cell>
          <cell r="J5935" t="str">
            <v>R2YDOCCOC</v>
          </cell>
          <cell r="K5935" t="str">
            <v>2YD OCC-ON CALL</v>
          </cell>
          <cell r="S5935">
            <v>0</v>
          </cell>
          <cell r="T5935">
            <v>0</v>
          </cell>
          <cell r="U5935">
            <v>0</v>
          </cell>
          <cell r="V5935">
            <v>0</v>
          </cell>
          <cell r="W5935">
            <v>0</v>
          </cell>
          <cell r="X5935">
            <v>0</v>
          </cell>
          <cell r="Y5935">
            <v>0</v>
          </cell>
          <cell r="Z5935">
            <v>0</v>
          </cell>
          <cell r="AA5935">
            <v>0</v>
          </cell>
          <cell r="AB5935">
            <v>360.8</v>
          </cell>
          <cell r="AC5935">
            <v>0</v>
          </cell>
          <cell r="AD5935">
            <v>0</v>
          </cell>
        </row>
        <row r="5936">
          <cell r="B5936" t="str">
            <v>MASON CO-UNREGULATEDCOMMERCIAL RECYCLERECYLOCK</v>
          </cell>
          <cell r="J5936" t="str">
            <v>RECYLOCK</v>
          </cell>
          <cell r="K5936" t="str">
            <v>LOCK/UNLOCK RECYCLING</v>
          </cell>
          <cell r="S5936">
            <v>0</v>
          </cell>
          <cell r="T5936">
            <v>0</v>
          </cell>
          <cell r="U5936">
            <v>0</v>
          </cell>
          <cell r="V5936">
            <v>0</v>
          </cell>
          <cell r="W5936">
            <v>0</v>
          </cell>
          <cell r="X5936">
            <v>0</v>
          </cell>
          <cell r="Y5936">
            <v>0</v>
          </cell>
          <cell r="Z5936">
            <v>0</v>
          </cell>
          <cell r="AA5936">
            <v>0</v>
          </cell>
          <cell r="AB5936">
            <v>5.0599999999999996</v>
          </cell>
          <cell r="AC5936">
            <v>0</v>
          </cell>
          <cell r="AD5936">
            <v>0</v>
          </cell>
        </row>
        <row r="5937">
          <cell r="B5937" t="str">
            <v>MASON CO-UNREGULATEDCOMMERCIAL RECYCLEROLLOUTOCC</v>
          </cell>
          <cell r="J5937" t="str">
            <v>ROLLOUTOCC</v>
          </cell>
          <cell r="K5937" t="str">
            <v>ROLL OUT FEE - RECYCLE</v>
          </cell>
          <cell r="S5937">
            <v>0</v>
          </cell>
          <cell r="T5937">
            <v>0</v>
          </cell>
          <cell r="U5937">
            <v>0</v>
          </cell>
          <cell r="V5937">
            <v>0</v>
          </cell>
          <cell r="W5937">
            <v>0</v>
          </cell>
          <cell r="X5937">
            <v>0</v>
          </cell>
          <cell r="Y5937">
            <v>0</v>
          </cell>
          <cell r="Z5937">
            <v>0</v>
          </cell>
          <cell r="AA5937">
            <v>0</v>
          </cell>
          <cell r="AB5937">
            <v>345.6</v>
          </cell>
          <cell r="AC5937">
            <v>0</v>
          </cell>
          <cell r="AD5937">
            <v>0</v>
          </cell>
        </row>
        <row r="5938">
          <cell r="B5938" t="str">
            <v>MASON CO-UNREGULATEDCOMMERCIAL RECYCLEWLKNRECY</v>
          </cell>
          <cell r="J5938" t="str">
            <v>WLKNRECY</v>
          </cell>
          <cell r="K5938" t="str">
            <v>WALK IN RECYCLE</v>
          </cell>
          <cell r="S5938">
            <v>0</v>
          </cell>
          <cell r="T5938">
            <v>0</v>
          </cell>
          <cell r="U5938">
            <v>0</v>
          </cell>
          <cell r="V5938">
            <v>0</v>
          </cell>
          <cell r="W5938">
            <v>0</v>
          </cell>
          <cell r="X5938">
            <v>0</v>
          </cell>
          <cell r="Y5938">
            <v>0</v>
          </cell>
          <cell r="Z5938">
            <v>0</v>
          </cell>
          <cell r="AA5938">
            <v>0</v>
          </cell>
          <cell r="AB5938">
            <v>321.86</v>
          </cell>
          <cell r="AC5938">
            <v>0</v>
          </cell>
          <cell r="AD5938">
            <v>0</v>
          </cell>
        </row>
        <row r="5939">
          <cell r="B5939" t="str">
            <v>MASON CO-UNREGULATEDPAYMENTSRETCK-USBL</v>
          </cell>
          <cell r="J5939" t="str">
            <v>RETCK-USBL</v>
          </cell>
          <cell r="K5939" t="str">
            <v>RETURNED CHECK - US BANK LOCKBOX</v>
          </cell>
          <cell r="S5939">
            <v>0</v>
          </cell>
          <cell r="T5939">
            <v>0</v>
          </cell>
          <cell r="U5939">
            <v>0</v>
          </cell>
          <cell r="V5939">
            <v>0</v>
          </cell>
          <cell r="W5939">
            <v>0</v>
          </cell>
          <cell r="X5939">
            <v>0</v>
          </cell>
          <cell r="Y5939">
            <v>0</v>
          </cell>
          <cell r="Z5939">
            <v>0</v>
          </cell>
          <cell r="AA5939">
            <v>0</v>
          </cell>
          <cell r="AB5939">
            <v>68</v>
          </cell>
          <cell r="AC5939">
            <v>0</v>
          </cell>
          <cell r="AD5939">
            <v>0</v>
          </cell>
        </row>
        <row r="5940">
          <cell r="B5940" t="str">
            <v>MASON CO-UNREGULATEDPAYMENTSCC-KOL</v>
          </cell>
          <cell r="J5940" t="str">
            <v>CC-KOL</v>
          </cell>
          <cell r="K5940" t="str">
            <v>ONLINE PAYMENT-CC</v>
          </cell>
          <cell r="S5940">
            <v>0</v>
          </cell>
          <cell r="T5940">
            <v>0</v>
          </cell>
          <cell r="U5940">
            <v>0</v>
          </cell>
          <cell r="V5940">
            <v>0</v>
          </cell>
          <cell r="W5940">
            <v>0</v>
          </cell>
          <cell r="X5940">
            <v>0</v>
          </cell>
          <cell r="Y5940">
            <v>0</v>
          </cell>
          <cell r="Z5940">
            <v>0</v>
          </cell>
          <cell r="AA5940">
            <v>0</v>
          </cell>
          <cell r="AB5940">
            <v>-3991.95</v>
          </cell>
          <cell r="AC5940">
            <v>0</v>
          </cell>
          <cell r="AD5940">
            <v>0</v>
          </cell>
        </row>
        <row r="5941">
          <cell r="B5941" t="str">
            <v>MASON CO-UNREGULATEDPAYMENTSPAY</v>
          </cell>
          <cell r="J5941" t="str">
            <v>PAY</v>
          </cell>
          <cell r="K5941" t="str">
            <v>PAYMENT-THANK YOU!</v>
          </cell>
          <cell r="S5941">
            <v>0</v>
          </cell>
          <cell r="T5941">
            <v>0</v>
          </cell>
          <cell r="U5941">
            <v>0</v>
          </cell>
          <cell r="V5941">
            <v>0</v>
          </cell>
          <cell r="W5941">
            <v>0</v>
          </cell>
          <cell r="X5941">
            <v>0</v>
          </cell>
          <cell r="Y5941">
            <v>0</v>
          </cell>
          <cell r="Z5941">
            <v>0</v>
          </cell>
          <cell r="AA5941">
            <v>0</v>
          </cell>
          <cell r="AB5941">
            <v>-7793.24</v>
          </cell>
          <cell r="AC5941">
            <v>0</v>
          </cell>
          <cell r="AD5941">
            <v>0</v>
          </cell>
        </row>
        <row r="5942">
          <cell r="B5942" t="str">
            <v>MASON CO-UNREGULATEDPAYMENTSPAY-CFREE</v>
          </cell>
          <cell r="J5942" t="str">
            <v>PAY-CFREE</v>
          </cell>
          <cell r="K5942" t="str">
            <v>PAYMENT-THANK YOU</v>
          </cell>
          <cell r="S5942">
            <v>0</v>
          </cell>
          <cell r="T5942">
            <v>0</v>
          </cell>
          <cell r="U5942">
            <v>0</v>
          </cell>
          <cell r="V5942">
            <v>0</v>
          </cell>
          <cell r="W5942">
            <v>0</v>
          </cell>
          <cell r="X5942">
            <v>0</v>
          </cell>
          <cell r="Y5942">
            <v>0</v>
          </cell>
          <cell r="Z5942">
            <v>0</v>
          </cell>
          <cell r="AA5942">
            <v>0</v>
          </cell>
          <cell r="AB5942">
            <v>-218.18</v>
          </cell>
          <cell r="AC5942">
            <v>0</v>
          </cell>
          <cell r="AD5942">
            <v>0</v>
          </cell>
        </row>
        <row r="5943">
          <cell r="B5943" t="str">
            <v>MASON CO-UNREGULATEDPAYMENTSPAY-KOL</v>
          </cell>
          <cell r="J5943" t="str">
            <v>PAY-KOL</v>
          </cell>
          <cell r="K5943" t="str">
            <v>PAYMENT-THANK YOU - OL</v>
          </cell>
          <cell r="S5943">
            <v>0</v>
          </cell>
          <cell r="T5943">
            <v>0</v>
          </cell>
          <cell r="U5943">
            <v>0</v>
          </cell>
          <cell r="V5943">
            <v>0</v>
          </cell>
          <cell r="W5943">
            <v>0</v>
          </cell>
          <cell r="X5943">
            <v>0</v>
          </cell>
          <cell r="Y5943">
            <v>0</v>
          </cell>
          <cell r="Z5943">
            <v>0</v>
          </cell>
          <cell r="AA5943">
            <v>0</v>
          </cell>
          <cell r="AB5943">
            <v>-2093.4699999999998</v>
          </cell>
          <cell r="AC5943">
            <v>0</v>
          </cell>
          <cell r="AD5943">
            <v>0</v>
          </cell>
        </row>
        <row r="5944">
          <cell r="B5944" t="str">
            <v>MASON CO-UNREGULATEDPAYMENTSPAY-NATL</v>
          </cell>
          <cell r="J5944" t="str">
            <v>PAY-NATL</v>
          </cell>
          <cell r="K5944" t="str">
            <v>PAYMENT THANK YOU</v>
          </cell>
          <cell r="S5944">
            <v>0</v>
          </cell>
          <cell r="T5944">
            <v>0</v>
          </cell>
          <cell r="U5944">
            <v>0</v>
          </cell>
          <cell r="V5944">
            <v>0</v>
          </cell>
          <cell r="W5944">
            <v>0</v>
          </cell>
          <cell r="X5944">
            <v>0</v>
          </cell>
          <cell r="Y5944">
            <v>0</v>
          </cell>
          <cell r="Z5944">
            <v>0</v>
          </cell>
          <cell r="AA5944">
            <v>0</v>
          </cell>
          <cell r="AB5944">
            <v>-255.19</v>
          </cell>
          <cell r="AC5944">
            <v>0</v>
          </cell>
          <cell r="AD5944">
            <v>0</v>
          </cell>
        </row>
        <row r="5945">
          <cell r="B5945" t="str">
            <v>MASON CO-UNREGULATEDPAYMENTSPAY-OAK</v>
          </cell>
          <cell r="J5945" t="str">
            <v>PAY-OAK</v>
          </cell>
          <cell r="K5945" t="str">
            <v>OAKLEAF PAYMENT</v>
          </cell>
          <cell r="S5945">
            <v>0</v>
          </cell>
          <cell r="T5945">
            <v>0</v>
          </cell>
          <cell r="U5945">
            <v>0</v>
          </cell>
          <cell r="V5945">
            <v>0</v>
          </cell>
          <cell r="W5945">
            <v>0</v>
          </cell>
          <cell r="X5945">
            <v>0</v>
          </cell>
          <cell r="Y5945">
            <v>0</v>
          </cell>
          <cell r="Z5945">
            <v>0</v>
          </cell>
          <cell r="AA5945">
            <v>0</v>
          </cell>
          <cell r="AB5945">
            <v>-200.1</v>
          </cell>
          <cell r="AC5945">
            <v>0</v>
          </cell>
          <cell r="AD5945">
            <v>0</v>
          </cell>
        </row>
        <row r="5946">
          <cell r="B5946" t="str">
            <v>MASON CO-UNREGULATEDPAYMENTSPAY-RPPS</v>
          </cell>
          <cell r="J5946" t="str">
            <v>PAY-RPPS</v>
          </cell>
          <cell r="K5946" t="str">
            <v>RPSS PAYMENT</v>
          </cell>
          <cell r="S5946">
            <v>0</v>
          </cell>
          <cell r="T5946">
            <v>0</v>
          </cell>
          <cell r="U5946">
            <v>0</v>
          </cell>
          <cell r="V5946">
            <v>0</v>
          </cell>
          <cell r="W5946">
            <v>0</v>
          </cell>
          <cell r="X5946">
            <v>0</v>
          </cell>
          <cell r="Y5946">
            <v>0</v>
          </cell>
          <cell r="Z5946">
            <v>0</v>
          </cell>
          <cell r="AA5946">
            <v>0</v>
          </cell>
          <cell r="AB5946">
            <v>-62.63</v>
          </cell>
          <cell r="AC5946">
            <v>0</v>
          </cell>
          <cell r="AD5946">
            <v>0</v>
          </cell>
        </row>
        <row r="5947">
          <cell r="B5947" t="str">
            <v>MASON CO-UNREGULATEDPAYMENTSPAYL</v>
          </cell>
          <cell r="J5947" t="str">
            <v>PAYL</v>
          </cell>
          <cell r="K5947" t="str">
            <v>PAYMENT-THANK YOU!</v>
          </cell>
          <cell r="S5947">
            <v>0</v>
          </cell>
          <cell r="T5947">
            <v>0</v>
          </cell>
          <cell r="U5947">
            <v>0</v>
          </cell>
          <cell r="V5947">
            <v>0</v>
          </cell>
          <cell r="W5947">
            <v>0</v>
          </cell>
          <cell r="X5947">
            <v>0</v>
          </cell>
          <cell r="Y5947">
            <v>0</v>
          </cell>
          <cell r="Z5947">
            <v>0</v>
          </cell>
          <cell r="AA5947">
            <v>0</v>
          </cell>
          <cell r="AB5947">
            <v>-40.98</v>
          </cell>
          <cell r="AC5947">
            <v>0</v>
          </cell>
          <cell r="AD5947">
            <v>0</v>
          </cell>
        </row>
        <row r="5948">
          <cell r="B5948" t="str">
            <v>MASON CO-UNREGULATEDPAYMENTSPAYMET</v>
          </cell>
          <cell r="J5948" t="str">
            <v>PAYMET</v>
          </cell>
          <cell r="K5948" t="str">
            <v>METAVANTE ONLINE PAYMENT</v>
          </cell>
          <cell r="S5948">
            <v>0</v>
          </cell>
          <cell r="T5948">
            <v>0</v>
          </cell>
          <cell r="U5948">
            <v>0</v>
          </cell>
          <cell r="V5948">
            <v>0</v>
          </cell>
          <cell r="W5948">
            <v>0</v>
          </cell>
          <cell r="X5948">
            <v>0</v>
          </cell>
          <cell r="Y5948">
            <v>0</v>
          </cell>
          <cell r="Z5948">
            <v>0</v>
          </cell>
          <cell r="AA5948">
            <v>0</v>
          </cell>
          <cell r="AB5948">
            <v>-140.5</v>
          </cell>
          <cell r="AC5948">
            <v>0</v>
          </cell>
          <cell r="AD5948">
            <v>0</v>
          </cell>
        </row>
        <row r="5949">
          <cell r="B5949" t="str">
            <v>MASON CO-UNREGULATEDPAYMENTSPAYUSBL</v>
          </cell>
          <cell r="J5949" t="str">
            <v>PAYUSBL</v>
          </cell>
          <cell r="K5949" t="str">
            <v>PAYMENT THANK YOU</v>
          </cell>
          <cell r="S5949">
            <v>0</v>
          </cell>
          <cell r="T5949">
            <v>0</v>
          </cell>
          <cell r="U5949">
            <v>0</v>
          </cell>
          <cell r="V5949">
            <v>0</v>
          </cell>
          <cell r="W5949">
            <v>0</v>
          </cell>
          <cell r="X5949">
            <v>0</v>
          </cell>
          <cell r="Y5949">
            <v>0</v>
          </cell>
          <cell r="Z5949">
            <v>0</v>
          </cell>
          <cell r="AA5949">
            <v>0</v>
          </cell>
          <cell r="AB5949">
            <v>-46074.9</v>
          </cell>
          <cell r="AC5949">
            <v>0</v>
          </cell>
          <cell r="AD5949">
            <v>0</v>
          </cell>
        </row>
        <row r="5950">
          <cell r="B5950" t="str">
            <v>MASON CO-UNREGULATEDPAYMENTSRET-KOL</v>
          </cell>
          <cell r="J5950" t="str">
            <v>RET-KOL</v>
          </cell>
          <cell r="K5950" t="str">
            <v>ONLINE PAYMENT RETURN</v>
          </cell>
          <cell r="S5950">
            <v>0</v>
          </cell>
          <cell r="T5950">
            <v>0</v>
          </cell>
          <cell r="U5950">
            <v>0</v>
          </cell>
          <cell r="V5950">
            <v>0</v>
          </cell>
          <cell r="W5950">
            <v>0</v>
          </cell>
          <cell r="X5950">
            <v>0</v>
          </cell>
          <cell r="Y5950">
            <v>0</v>
          </cell>
          <cell r="Z5950">
            <v>0</v>
          </cell>
          <cell r="AA5950">
            <v>0</v>
          </cell>
          <cell r="AB5950">
            <v>21.65</v>
          </cell>
          <cell r="AC5950">
            <v>0</v>
          </cell>
          <cell r="AD5950">
            <v>0</v>
          </cell>
        </row>
        <row r="5951">
          <cell r="B5951" t="str">
            <v>MASON CO-UNREGULATEDRESIDENTIAL35RE1</v>
          </cell>
          <cell r="J5951" t="str">
            <v>35RE1</v>
          </cell>
          <cell r="K5951" t="str">
            <v>1-35 GAL CART EOW SVC</v>
          </cell>
          <cell r="S5951">
            <v>0</v>
          </cell>
          <cell r="T5951">
            <v>0</v>
          </cell>
          <cell r="U5951">
            <v>0</v>
          </cell>
          <cell r="V5951">
            <v>0</v>
          </cell>
          <cell r="W5951">
            <v>0</v>
          </cell>
          <cell r="X5951">
            <v>0</v>
          </cell>
          <cell r="Y5951">
            <v>0</v>
          </cell>
          <cell r="Z5951">
            <v>0</v>
          </cell>
          <cell r="AA5951">
            <v>0</v>
          </cell>
          <cell r="AB5951">
            <v>0</v>
          </cell>
          <cell r="AC5951">
            <v>0</v>
          </cell>
          <cell r="AD5951">
            <v>0</v>
          </cell>
        </row>
        <row r="5952">
          <cell r="B5952" t="str">
            <v>MASON CO-UNREGULATEDRESIDENTIALRECYCLECR</v>
          </cell>
          <cell r="J5952" t="str">
            <v>RECYCLECR</v>
          </cell>
          <cell r="K5952" t="str">
            <v>VALUE OF RECYCLABLES</v>
          </cell>
          <cell r="S5952">
            <v>0</v>
          </cell>
          <cell r="T5952">
            <v>0</v>
          </cell>
          <cell r="U5952">
            <v>0</v>
          </cell>
          <cell r="V5952">
            <v>0</v>
          </cell>
          <cell r="W5952">
            <v>0</v>
          </cell>
          <cell r="X5952">
            <v>0</v>
          </cell>
          <cell r="Y5952">
            <v>0</v>
          </cell>
          <cell r="Z5952">
            <v>0</v>
          </cell>
          <cell r="AA5952">
            <v>0</v>
          </cell>
          <cell r="AB5952">
            <v>-0.41</v>
          </cell>
          <cell r="AC5952">
            <v>0</v>
          </cell>
          <cell r="AD5952">
            <v>0</v>
          </cell>
        </row>
        <row r="5953">
          <cell r="B5953" t="str">
            <v>MASON CO-UNREGULATEDRESIDENTIALRECYR</v>
          </cell>
          <cell r="J5953" t="str">
            <v>RECYR</v>
          </cell>
          <cell r="K5953" t="str">
            <v>RESIDENTIAL RECYCLE</v>
          </cell>
          <cell r="S5953">
            <v>0</v>
          </cell>
          <cell r="T5953">
            <v>0</v>
          </cell>
          <cell r="U5953">
            <v>0</v>
          </cell>
          <cell r="V5953">
            <v>0</v>
          </cell>
          <cell r="W5953">
            <v>0</v>
          </cell>
          <cell r="X5953">
            <v>0</v>
          </cell>
          <cell r="Y5953">
            <v>0</v>
          </cell>
          <cell r="Z5953">
            <v>0</v>
          </cell>
          <cell r="AA5953">
            <v>0</v>
          </cell>
          <cell r="AB5953">
            <v>0</v>
          </cell>
          <cell r="AC5953">
            <v>0</v>
          </cell>
          <cell r="AD5953">
            <v>0</v>
          </cell>
        </row>
        <row r="5954">
          <cell r="B5954" t="str">
            <v>MASON CO-UNREGULATEDRESIDENTIALRESTART</v>
          </cell>
          <cell r="J5954" t="str">
            <v>RESTART</v>
          </cell>
          <cell r="K5954" t="str">
            <v>SERVICE RESTART FEE</v>
          </cell>
          <cell r="S5954">
            <v>0</v>
          </cell>
          <cell r="T5954">
            <v>0</v>
          </cell>
          <cell r="U5954">
            <v>0</v>
          </cell>
          <cell r="V5954">
            <v>0</v>
          </cell>
          <cell r="W5954">
            <v>0</v>
          </cell>
          <cell r="X5954">
            <v>0</v>
          </cell>
          <cell r="Y5954">
            <v>0</v>
          </cell>
          <cell r="Z5954">
            <v>0</v>
          </cell>
          <cell r="AA5954">
            <v>0</v>
          </cell>
          <cell r="AB5954">
            <v>5.78</v>
          </cell>
          <cell r="AC5954">
            <v>0</v>
          </cell>
          <cell r="AD5954">
            <v>0</v>
          </cell>
        </row>
        <row r="5955">
          <cell r="B5955" t="str">
            <v>MASON CO-UNREGULATEDROLLOFFROLID</v>
          </cell>
          <cell r="J5955" t="str">
            <v>ROLID</v>
          </cell>
          <cell r="K5955" t="str">
            <v>ROLL OFF-LID</v>
          </cell>
          <cell r="S5955">
            <v>0</v>
          </cell>
          <cell r="T5955">
            <v>0</v>
          </cell>
          <cell r="U5955">
            <v>0</v>
          </cell>
          <cell r="V5955">
            <v>0</v>
          </cell>
          <cell r="W5955">
            <v>0</v>
          </cell>
          <cell r="X5955">
            <v>0</v>
          </cell>
          <cell r="Y5955">
            <v>0</v>
          </cell>
          <cell r="Z5955">
            <v>0</v>
          </cell>
          <cell r="AA5955">
            <v>0</v>
          </cell>
          <cell r="AB5955">
            <v>58.24</v>
          </cell>
          <cell r="AC5955">
            <v>0</v>
          </cell>
          <cell r="AD5955">
            <v>0</v>
          </cell>
        </row>
        <row r="5956">
          <cell r="B5956" t="str">
            <v>MASON CO-UNREGULATEDROLLOFFROLIDRECY</v>
          </cell>
          <cell r="J5956" t="str">
            <v>ROLIDRECY</v>
          </cell>
          <cell r="K5956" t="str">
            <v>ROLL OFF LID-RECYCLE</v>
          </cell>
          <cell r="S5956">
            <v>0</v>
          </cell>
          <cell r="T5956">
            <v>0</v>
          </cell>
          <cell r="U5956">
            <v>0</v>
          </cell>
          <cell r="V5956">
            <v>0</v>
          </cell>
          <cell r="W5956">
            <v>0</v>
          </cell>
          <cell r="X5956">
            <v>0</v>
          </cell>
          <cell r="Y5956">
            <v>0</v>
          </cell>
          <cell r="Z5956">
            <v>0</v>
          </cell>
          <cell r="AA5956">
            <v>0</v>
          </cell>
          <cell r="AB5956">
            <v>72.8</v>
          </cell>
          <cell r="AC5956">
            <v>0</v>
          </cell>
          <cell r="AD5956">
            <v>0</v>
          </cell>
        </row>
        <row r="5957">
          <cell r="B5957" t="str">
            <v>MASON CO-UNREGULATEDROLLOFFRORENT10MRECY</v>
          </cell>
          <cell r="J5957" t="str">
            <v>RORENT10MRECY</v>
          </cell>
          <cell r="K5957" t="str">
            <v>ROLL OFF RENT MONTHLY-REC</v>
          </cell>
          <cell r="S5957">
            <v>0</v>
          </cell>
          <cell r="T5957">
            <v>0</v>
          </cell>
          <cell r="U5957">
            <v>0</v>
          </cell>
          <cell r="V5957">
            <v>0</v>
          </cell>
          <cell r="W5957">
            <v>0</v>
          </cell>
          <cell r="X5957">
            <v>0</v>
          </cell>
          <cell r="Y5957">
            <v>0</v>
          </cell>
          <cell r="Z5957">
            <v>0</v>
          </cell>
          <cell r="AA5957">
            <v>0</v>
          </cell>
          <cell r="AB5957">
            <v>83.93</v>
          </cell>
          <cell r="AC5957">
            <v>0</v>
          </cell>
          <cell r="AD5957">
            <v>0</v>
          </cell>
        </row>
        <row r="5958">
          <cell r="B5958" t="str">
            <v>MASON CO-UNREGULATEDROLLOFFRORENT20DRECY</v>
          </cell>
          <cell r="J5958" t="str">
            <v>RORENT20DRECY</v>
          </cell>
          <cell r="K5958" t="str">
            <v>ROLL OFF RENT DAILY-RECYL</v>
          </cell>
          <cell r="S5958">
            <v>0</v>
          </cell>
          <cell r="T5958">
            <v>0</v>
          </cell>
          <cell r="U5958">
            <v>0</v>
          </cell>
          <cell r="V5958">
            <v>0</v>
          </cell>
          <cell r="W5958">
            <v>0</v>
          </cell>
          <cell r="X5958">
            <v>0</v>
          </cell>
          <cell r="Y5958">
            <v>0</v>
          </cell>
          <cell r="Z5958">
            <v>0</v>
          </cell>
          <cell r="AA5958">
            <v>0</v>
          </cell>
          <cell r="AB5958">
            <v>486.81</v>
          </cell>
          <cell r="AC5958">
            <v>0</v>
          </cell>
          <cell r="AD5958">
            <v>0</v>
          </cell>
        </row>
        <row r="5959">
          <cell r="B5959" t="str">
            <v>MASON CO-UNREGULATEDROLLOFFRORENT20MRECY</v>
          </cell>
          <cell r="J5959" t="str">
            <v>RORENT20MRECY</v>
          </cell>
          <cell r="K5959" t="str">
            <v>ROLL OFF RENT MONTHLY-REC</v>
          </cell>
          <cell r="S5959">
            <v>0</v>
          </cell>
          <cell r="T5959">
            <v>0</v>
          </cell>
          <cell r="U5959">
            <v>0</v>
          </cell>
          <cell r="V5959">
            <v>0</v>
          </cell>
          <cell r="W5959">
            <v>0</v>
          </cell>
          <cell r="X5959">
            <v>0</v>
          </cell>
          <cell r="Y5959">
            <v>0</v>
          </cell>
          <cell r="Z5959">
            <v>0</v>
          </cell>
          <cell r="AA5959">
            <v>0</v>
          </cell>
          <cell r="AB5959">
            <v>3498.82</v>
          </cell>
          <cell r="AC5959">
            <v>0</v>
          </cell>
          <cell r="AD5959">
            <v>0</v>
          </cell>
        </row>
        <row r="5960">
          <cell r="B5960" t="str">
            <v>MASON CO-UNREGULATEDROLLOFFRORENT40DRECY</v>
          </cell>
          <cell r="J5960" t="str">
            <v>RORENT40DRECY</v>
          </cell>
          <cell r="K5960" t="str">
            <v>ROLL OFF RENT DAILY-RECYL</v>
          </cell>
          <cell r="S5960">
            <v>0</v>
          </cell>
          <cell r="T5960">
            <v>0</v>
          </cell>
          <cell r="U5960">
            <v>0</v>
          </cell>
          <cell r="V5960">
            <v>0</v>
          </cell>
          <cell r="W5960">
            <v>0</v>
          </cell>
          <cell r="X5960">
            <v>0</v>
          </cell>
          <cell r="Y5960">
            <v>0</v>
          </cell>
          <cell r="Z5960">
            <v>0</v>
          </cell>
          <cell r="AA5960">
            <v>0</v>
          </cell>
          <cell r="AB5960">
            <v>283.8</v>
          </cell>
          <cell r="AC5960">
            <v>0</v>
          </cell>
          <cell r="AD5960">
            <v>0</v>
          </cell>
        </row>
        <row r="5961">
          <cell r="B5961" t="str">
            <v>MASON CO-UNREGULATEDROLLOFFRORENT40M</v>
          </cell>
          <cell r="J5961" t="str">
            <v>RORENT40M</v>
          </cell>
          <cell r="K5961" t="str">
            <v>40YD ROLL OFF-MNTHLY RENT</v>
          </cell>
          <cell r="S5961">
            <v>0</v>
          </cell>
          <cell r="T5961">
            <v>0</v>
          </cell>
          <cell r="U5961">
            <v>0</v>
          </cell>
          <cell r="V5961">
            <v>0</v>
          </cell>
          <cell r="W5961">
            <v>0</v>
          </cell>
          <cell r="X5961">
            <v>0</v>
          </cell>
          <cell r="Y5961">
            <v>0</v>
          </cell>
          <cell r="Z5961">
            <v>0</v>
          </cell>
          <cell r="AA5961">
            <v>0</v>
          </cell>
          <cell r="AB5961">
            <v>1160.18</v>
          </cell>
          <cell r="AC5961">
            <v>0</v>
          </cell>
          <cell r="AD5961">
            <v>0</v>
          </cell>
        </row>
        <row r="5962">
          <cell r="B5962" t="str">
            <v>MASON CO-UNREGULATEDROLLOFFBELFAIR</v>
          </cell>
          <cell r="J5962" t="str">
            <v>BELFAIR</v>
          </cell>
          <cell r="K5962" t="str">
            <v>BELFAIR TRANSFER BOX HAUL</v>
          </cell>
          <cell r="S5962">
            <v>0</v>
          </cell>
          <cell r="T5962">
            <v>0</v>
          </cell>
          <cell r="U5962">
            <v>0</v>
          </cell>
          <cell r="V5962">
            <v>0</v>
          </cell>
          <cell r="W5962">
            <v>0</v>
          </cell>
          <cell r="X5962">
            <v>0</v>
          </cell>
          <cell r="Y5962">
            <v>0</v>
          </cell>
          <cell r="Z5962">
            <v>0</v>
          </cell>
          <cell r="AA5962">
            <v>0</v>
          </cell>
          <cell r="AB5962">
            <v>3217.5</v>
          </cell>
          <cell r="AC5962">
            <v>0</v>
          </cell>
          <cell r="AD5962">
            <v>0</v>
          </cell>
        </row>
        <row r="5963">
          <cell r="B5963" t="str">
            <v>MASON CO-UNREGULATEDROLLOFFBLUEBOX</v>
          </cell>
          <cell r="J5963" t="str">
            <v>BLUEBOX</v>
          </cell>
          <cell r="K5963" t="str">
            <v>RECYCLING BLUE BOX</v>
          </cell>
          <cell r="S5963">
            <v>0</v>
          </cell>
          <cell r="T5963">
            <v>0</v>
          </cell>
          <cell r="U5963">
            <v>0</v>
          </cell>
          <cell r="V5963">
            <v>0</v>
          </cell>
          <cell r="W5963">
            <v>0</v>
          </cell>
          <cell r="X5963">
            <v>0</v>
          </cell>
          <cell r="Y5963">
            <v>0</v>
          </cell>
          <cell r="Z5963">
            <v>0</v>
          </cell>
          <cell r="AA5963">
            <v>0</v>
          </cell>
          <cell r="AB5963">
            <v>9015.81</v>
          </cell>
          <cell r="AC5963">
            <v>0</v>
          </cell>
          <cell r="AD5963">
            <v>0</v>
          </cell>
        </row>
        <row r="5964">
          <cell r="B5964" t="str">
            <v>MASON CO-UNREGULATEDROLLOFFRECYHAUL</v>
          </cell>
          <cell r="J5964" t="str">
            <v>RECYHAUL</v>
          </cell>
          <cell r="K5964" t="str">
            <v>ROLL OFF RECYCLE HAUL</v>
          </cell>
          <cell r="S5964">
            <v>0</v>
          </cell>
          <cell r="T5964">
            <v>0</v>
          </cell>
          <cell r="U5964">
            <v>0</v>
          </cell>
          <cell r="V5964">
            <v>0</v>
          </cell>
          <cell r="W5964">
            <v>0</v>
          </cell>
          <cell r="X5964">
            <v>0</v>
          </cell>
          <cell r="Y5964">
            <v>0</v>
          </cell>
          <cell r="Z5964">
            <v>0</v>
          </cell>
          <cell r="AA5964">
            <v>0</v>
          </cell>
          <cell r="AB5964">
            <v>2601.13</v>
          </cell>
          <cell r="AC5964">
            <v>0</v>
          </cell>
          <cell r="AD5964">
            <v>0</v>
          </cell>
        </row>
        <row r="5965">
          <cell r="B5965" t="str">
            <v>MASON CO-UNREGULATEDROLLOFFRODELRECY</v>
          </cell>
          <cell r="J5965" t="str">
            <v>RODELRECY</v>
          </cell>
          <cell r="K5965" t="str">
            <v>ROLL OFF DELIVER-RECYCLE</v>
          </cell>
          <cell r="S5965">
            <v>0</v>
          </cell>
          <cell r="T5965">
            <v>0</v>
          </cell>
          <cell r="U5965">
            <v>0</v>
          </cell>
          <cell r="V5965">
            <v>0</v>
          </cell>
          <cell r="W5965">
            <v>0</v>
          </cell>
          <cell r="X5965">
            <v>0</v>
          </cell>
          <cell r="Y5965">
            <v>0</v>
          </cell>
          <cell r="Z5965">
            <v>0</v>
          </cell>
          <cell r="AA5965">
            <v>0</v>
          </cell>
          <cell r="AB5965">
            <v>77.959999999999994</v>
          </cell>
          <cell r="AC5965">
            <v>0</v>
          </cell>
          <cell r="AD5965">
            <v>0</v>
          </cell>
        </row>
        <row r="5966">
          <cell r="B5966" t="str">
            <v>MASON CO-UNREGULATEDROLLOFFROMILERECY</v>
          </cell>
          <cell r="J5966" t="str">
            <v>ROMILERECY</v>
          </cell>
          <cell r="K5966" t="str">
            <v>ROLL OFF MILEAGE RECYCLE</v>
          </cell>
          <cell r="S5966">
            <v>0</v>
          </cell>
          <cell r="T5966">
            <v>0</v>
          </cell>
          <cell r="U5966">
            <v>0</v>
          </cell>
          <cell r="V5966">
            <v>0</v>
          </cell>
          <cell r="W5966">
            <v>0</v>
          </cell>
          <cell r="X5966">
            <v>0</v>
          </cell>
          <cell r="Y5966">
            <v>0</v>
          </cell>
          <cell r="Z5966">
            <v>0</v>
          </cell>
          <cell r="AA5966">
            <v>0</v>
          </cell>
          <cell r="AB5966">
            <v>1292.76</v>
          </cell>
          <cell r="AC5966">
            <v>0</v>
          </cell>
          <cell r="AD5966">
            <v>0</v>
          </cell>
        </row>
        <row r="5967">
          <cell r="B5967" t="str">
            <v>MASON CO-UNREGULATEDSTORAGESTORENT22</v>
          </cell>
          <cell r="J5967" t="str">
            <v>STORENT22</v>
          </cell>
          <cell r="K5967" t="str">
            <v>PORTABLE STORAGE RENT 22</v>
          </cell>
          <cell r="S5967">
            <v>0</v>
          </cell>
          <cell r="T5967">
            <v>0</v>
          </cell>
          <cell r="U5967">
            <v>0</v>
          </cell>
          <cell r="V5967">
            <v>0</v>
          </cell>
          <cell r="W5967">
            <v>0</v>
          </cell>
          <cell r="X5967">
            <v>0</v>
          </cell>
          <cell r="Y5967">
            <v>0</v>
          </cell>
          <cell r="Z5967">
            <v>0</v>
          </cell>
          <cell r="AA5967">
            <v>0</v>
          </cell>
          <cell r="AB5967">
            <v>500</v>
          </cell>
          <cell r="AC5967">
            <v>0</v>
          </cell>
          <cell r="AD5967">
            <v>0</v>
          </cell>
        </row>
        <row r="5968">
          <cell r="B5968" t="str">
            <v>MASON CO-UNREGULATEDSURCFUEL-RECY MASON</v>
          </cell>
          <cell r="J5968" t="str">
            <v>FUEL-RECY MASON</v>
          </cell>
          <cell r="K5968" t="str">
            <v>FUEL &amp; MATERIAL SURCHARGE</v>
          </cell>
          <cell r="S5968">
            <v>0</v>
          </cell>
          <cell r="T5968">
            <v>0</v>
          </cell>
          <cell r="U5968">
            <v>0</v>
          </cell>
          <cell r="V5968">
            <v>0</v>
          </cell>
          <cell r="W5968">
            <v>0</v>
          </cell>
          <cell r="X5968">
            <v>0</v>
          </cell>
          <cell r="Y5968">
            <v>0</v>
          </cell>
          <cell r="Z5968">
            <v>0</v>
          </cell>
          <cell r="AA5968">
            <v>0</v>
          </cell>
          <cell r="AB5968">
            <v>0</v>
          </cell>
          <cell r="AC5968">
            <v>0</v>
          </cell>
          <cell r="AD5968">
            <v>0</v>
          </cell>
        </row>
        <row r="5969">
          <cell r="B5969" t="str">
            <v>MASON CO-UNREGULATEDSURCFUEL-RES MASON</v>
          </cell>
          <cell r="J5969" t="str">
            <v>FUEL-RES MASON</v>
          </cell>
          <cell r="K5969" t="str">
            <v>FUEL &amp; MATERIAL SURCHARGE</v>
          </cell>
          <cell r="S5969">
            <v>0</v>
          </cell>
          <cell r="T5969">
            <v>0</v>
          </cell>
          <cell r="U5969">
            <v>0</v>
          </cell>
          <cell r="V5969">
            <v>0</v>
          </cell>
          <cell r="W5969">
            <v>0</v>
          </cell>
          <cell r="X5969">
            <v>0</v>
          </cell>
          <cell r="Y5969">
            <v>0</v>
          </cell>
          <cell r="Z5969">
            <v>0</v>
          </cell>
          <cell r="AA5969">
            <v>0</v>
          </cell>
          <cell r="AB5969">
            <v>0</v>
          </cell>
          <cell r="AC5969">
            <v>0</v>
          </cell>
          <cell r="AD5969">
            <v>0</v>
          </cell>
        </row>
        <row r="5970">
          <cell r="B5970" t="str">
            <v>MASON CO-UNREGULATEDSURCFUEL-RECY MASON</v>
          </cell>
          <cell r="J5970" t="str">
            <v>FUEL-RECY MASON</v>
          </cell>
          <cell r="K5970" t="str">
            <v>FUEL &amp; MATERIAL SURCHARGE</v>
          </cell>
          <cell r="S5970">
            <v>0</v>
          </cell>
          <cell r="T5970">
            <v>0</v>
          </cell>
          <cell r="U5970">
            <v>0</v>
          </cell>
          <cell r="V5970">
            <v>0</v>
          </cell>
          <cell r="W5970">
            <v>0</v>
          </cell>
          <cell r="X5970">
            <v>0</v>
          </cell>
          <cell r="Y5970">
            <v>0</v>
          </cell>
          <cell r="Z5970">
            <v>0</v>
          </cell>
          <cell r="AA5970">
            <v>0</v>
          </cell>
          <cell r="AB5970">
            <v>0</v>
          </cell>
          <cell r="AC5970">
            <v>0</v>
          </cell>
          <cell r="AD5970">
            <v>0</v>
          </cell>
        </row>
        <row r="5971">
          <cell r="B5971" t="str">
            <v>MASON CO-UNREGULATEDSURCFUEL-RES MASON</v>
          </cell>
          <cell r="J5971" t="str">
            <v>FUEL-RES MASON</v>
          </cell>
          <cell r="K5971" t="str">
            <v>FUEL &amp; MATERIAL SURCHARGE</v>
          </cell>
          <cell r="S5971">
            <v>0</v>
          </cell>
          <cell r="T5971">
            <v>0</v>
          </cell>
          <cell r="U5971">
            <v>0</v>
          </cell>
          <cell r="V5971">
            <v>0</v>
          </cell>
          <cell r="W5971">
            <v>0</v>
          </cell>
          <cell r="X5971">
            <v>0</v>
          </cell>
          <cell r="Y5971">
            <v>0</v>
          </cell>
          <cell r="Z5971">
            <v>0</v>
          </cell>
          <cell r="AA5971">
            <v>0</v>
          </cell>
          <cell r="AB5971">
            <v>0</v>
          </cell>
          <cell r="AC5971">
            <v>0</v>
          </cell>
          <cell r="AD5971">
            <v>0</v>
          </cell>
        </row>
        <row r="5972">
          <cell r="B5972" t="str">
            <v>MASON CO-UNREGULATEDSURCFUEL-RECY MASON</v>
          </cell>
          <cell r="J5972" t="str">
            <v>FUEL-RECY MASON</v>
          </cell>
          <cell r="K5972" t="str">
            <v>FUEL &amp; MATERIAL SURCHARGE</v>
          </cell>
          <cell r="S5972">
            <v>0</v>
          </cell>
          <cell r="T5972">
            <v>0</v>
          </cell>
          <cell r="U5972">
            <v>0</v>
          </cell>
          <cell r="V5972">
            <v>0</v>
          </cell>
          <cell r="W5972">
            <v>0</v>
          </cell>
          <cell r="X5972">
            <v>0</v>
          </cell>
          <cell r="Y5972">
            <v>0</v>
          </cell>
          <cell r="Z5972">
            <v>0</v>
          </cell>
          <cell r="AA5972">
            <v>0</v>
          </cell>
          <cell r="AB5972">
            <v>0</v>
          </cell>
          <cell r="AC5972">
            <v>0</v>
          </cell>
          <cell r="AD5972">
            <v>0</v>
          </cell>
        </row>
        <row r="5973">
          <cell r="B5973" t="str">
            <v>MASON CO-UNREGULATEDSURCFUEL-RO MASON</v>
          </cell>
          <cell r="J5973" t="str">
            <v>FUEL-RO MASON</v>
          </cell>
          <cell r="K5973" t="str">
            <v>FUEL &amp; MATERIAL SURCHARGE</v>
          </cell>
          <cell r="S5973">
            <v>0</v>
          </cell>
          <cell r="T5973">
            <v>0</v>
          </cell>
          <cell r="U5973">
            <v>0</v>
          </cell>
          <cell r="V5973">
            <v>0</v>
          </cell>
          <cell r="W5973">
            <v>0</v>
          </cell>
          <cell r="X5973">
            <v>0</v>
          </cell>
          <cell r="Y5973">
            <v>0</v>
          </cell>
          <cell r="Z5973">
            <v>0</v>
          </cell>
          <cell r="AA5973">
            <v>0</v>
          </cell>
          <cell r="AB5973">
            <v>0</v>
          </cell>
          <cell r="AC5973">
            <v>0</v>
          </cell>
          <cell r="AD5973">
            <v>0</v>
          </cell>
        </row>
        <row r="5974">
          <cell r="B5974" t="str">
            <v>MASON CO-UNREGULATEDTAXESSALES TAX</v>
          </cell>
          <cell r="J5974" t="str">
            <v>SALES TAX</v>
          </cell>
          <cell r="K5974" t="str">
            <v>8.5% Sales Tax</v>
          </cell>
          <cell r="S5974">
            <v>0</v>
          </cell>
          <cell r="T5974">
            <v>0</v>
          </cell>
          <cell r="U5974">
            <v>0</v>
          </cell>
          <cell r="V5974">
            <v>0</v>
          </cell>
          <cell r="W5974">
            <v>0</v>
          </cell>
          <cell r="X5974">
            <v>0</v>
          </cell>
          <cell r="Y5974">
            <v>0</v>
          </cell>
          <cell r="Z5974">
            <v>0</v>
          </cell>
          <cell r="AA5974">
            <v>0</v>
          </cell>
          <cell r="AB5974">
            <v>17.489999999999998</v>
          </cell>
          <cell r="AC5974">
            <v>0</v>
          </cell>
          <cell r="AD5974">
            <v>0</v>
          </cell>
        </row>
        <row r="5975">
          <cell r="B5975" t="str">
            <v>MASON CO-UNREGULATEDTAXESREF</v>
          </cell>
          <cell r="J5975" t="str">
            <v>REF</v>
          </cell>
          <cell r="K5975" t="str">
            <v>3.6% WA Refuse Tax</v>
          </cell>
          <cell r="S5975">
            <v>0</v>
          </cell>
          <cell r="T5975">
            <v>0</v>
          </cell>
          <cell r="U5975">
            <v>0</v>
          </cell>
          <cell r="V5975">
            <v>0</v>
          </cell>
          <cell r="W5975">
            <v>0</v>
          </cell>
          <cell r="X5975">
            <v>0</v>
          </cell>
          <cell r="Y5975">
            <v>0</v>
          </cell>
          <cell r="Z5975">
            <v>0</v>
          </cell>
          <cell r="AA5975">
            <v>0</v>
          </cell>
          <cell r="AB5975">
            <v>0</v>
          </cell>
          <cell r="AC5975">
            <v>0</v>
          </cell>
          <cell r="AD5975">
            <v>0</v>
          </cell>
        </row>
        <row r="5976">
          <cell r="B5976" t="str">
            <v>MASON CO-UNREGULATEDTAXESSALES TAX</v>
          </cell>
          <cell r="J5976" t="str">
            <v>SALES TAX</v>
          </cell>
          <cell r="K5976" t="str">
            <v>8.5% Sales Tax</v>
          </cell>
          <cell r="S5976">
            <v>0</v>
          </cell>
          <cell r="T5976">
            <v>0</v>
          </cell>
          <cell r="U5976">
            <v>0</v>
          </cell>
          <cell r="V5976">
            <v>0</v>
          </cell>
          <cell r="W5976">
            <v>0</v>
          </cell>
          <cell r="X5976">
            <v>0</v>
          </cell>
          <cell r="Y5976">
            <v>0</v>
          </cell>
          <cell r="Z5976">
            <v>0</v>
          </cell>
          <cell r="AA5976">
            <v>0</v>
          </cell>
          <cell r="AB5976">
            <v>236.98</v>
          </cell>
          <cell r="AC5976">
            <v>0</v>
          </cell>
          <cell r="AD5976">
            <v>0</v>
          </cell>
        </row>
        <row r="5977">
          <cell r="B5977" t="str">
            <v>CITY OF SHELTON-CONTRACTACCOUNTING ADJUSTMENTSFINCHG</v>
          </cell>
          <cell r="J5977" t="str">
            <v>FINCHG</v>
          </cell>
          <cell r="K5977" t="str">
            <v>LATE FEE</v>
          </cell>
          <cell r="S5977">
            <v>0</v>
          </cell>
          <cell r="T5977">
            <v>0</v>
          </cell>
          <cell r="U5977">
            <v>0</v>
          </cell>
          <cell r="V5977">
            <v>0</v>
          </cell>
          <cell r="W5977">
            <v>0</v>
          </cell>
          <cell r="X5977">
            <v>0</v>
          </cell>
          <cell r="Y5977">
            <v>0</v>
          </cell>
          <cell r="Z5977">
            <v>0</v>
          </cell>
          <cell r="AA5977">
            <v>0</v>
          </cell>
          <cell r="AB5977">
            <v>0</v>
          </cell>
          <cell r="AC5977">
            <v>683.87</v>
          </cell>
          <cell r="AD5977">
            <v>0</v>
          </cell>
        </row>
        <row r="5978">
          <cell r="B5978" t="str">
            <v xml:space="preserve">CITY OF SHELTON-CONTRACTACCOUNTING ADJUSTMENTSBD </v>
          </cell>
          <cell r="J5978" t="str">
            <v xml:space="preserve">BD </v>
          </cell>
          <cell r="K5978" t="str">
            <v>W\O BAD DEBT</v>
          </cell>
          <cell r="S5978">
            <v>0</v>
          </cell>
          <cell r="T5978">
            <v>0</v>
          </cell>
          <cell r="U5978">
            <v>0</v>
          </cell>
          <cell r="V5978">
            <v>0</v>
          </cell>
          <cell r="W5978">
            <v>0</v>
          </cell>
          <cell r="X5978">
            <v>0</v>
          </cell>
          <cell r="Y5978">
            <v>0</v>
          </cell>
          <cell r="Z5978">
            <v>0</v>
          </cell>
          <cell r="AA5978">
            <v>0</v>
          </cell>
          <cell r="AB5978">
            <v>0</v>
          </cell>
          <cell r="AC5978">
            <v>-777.54</v>
          </cell>
          <cell r="AD5978">
            <v>0</v>
          </cell>
        </row>
        <row r="5979">
          <cell r="B5979" t="str">
            <v>CITY OF SHELTON-CONTRACTACCOUNTING ADJUSTMENTSFINCHG</v>
          </cell>
          <cell r="J5979" t="str">
            <v>FINCHG</v>
          </cell>
          <cell r="K5979" t="str">
            <v>LATE FEE</v>
          </cell>
          <cell r="S5979">
            <v>0</v>
          </cell>
          <cell r="T5979">
            <v>0</v>
          </cell>
          <cell r="U5979">
            <v>0</v>
          </cell>
          <cell r="V5979">
            <v>0</v>
          </cell>
          <cell r="W5979">
            <v>0</v>
          </cell>
          <cell r="X5979">
            <v>0</v>
          </cell>
          <cell r="Y5979">
            <v>0</v>
          </cell>
          <cell r="Z5979">
            <v>0</v>
          </cell>
          <cell r="AA5979">
            <v>0</v>
          </cell>
          <cell r="AB5979">
            <v>0</v>
          </cell>
          <cell r="AC5979">
            <v>-2</v>
          </cell>
          <cell r="AD5979">
            <v>0</v>
          </cell>
        </row>
        <row r="5980">
          <cell r="B5980" t="str">
            <v>CITY OF SHELTON-CONTRACTACCOUNTING ADJUSTMENTSMM</v>
          </cell>
          <cell r="J5980" t="str">
            <v>MM</v>
          </cell>
          <cell r="K5980" t="str">
            <v>MOVE MONEY</v>
          </cell>
          <cell r="S5980">
            <v>0</v>
          </cell>
          <cell r="T5980">
            <v>0</v>
          </cell>
          <cell r="U5980">
            <v>0</v>
          </cell>
          <cell r="V5980">
            <v>0</v>
          </cell>
          <cell r="W5980">
            <v>0</v>
          </cell>
          <cell r="X5980">
            <v>0</v>
          </cell>
          <cell r="Y5980">
            <v>0</v>
          </cell>
          <cell r="Z5980">
            <v>0</v>
          </cell>
          <cell r="AA5980">
            <v>0</v>
          </cell>
          <cell r="AB5980">
            <v>0</v>
          </cell>
          <cell r="AC5980">
            <v>10.4</v>
          </cell>
          <cell r="AD5980">
            <v>0</v>
          </cell>
        </row>
        <row r="5981">
          <cell r="B5981" t="str">
            <v>CITY OF SHELTON-CONTRACTCOMMERCIAL  FRONTLOADLOOSE-COMM</v>
          </cell>
          <cell r="J5981" t="str">
            <v>LOOSE-COMM</v>
          </cell>
          <cell r="K5981" t="str">
            <v>LOOSE MATERIAL - COMM</v>
          </cell>
          <cell r="S5981">
            <v>0</v>
          </cell>
          <cell r="T5981">
            <v>0</v>
          </cell>
          <cell r="U5981">
            <v>0</v>
          </cell>
          <cell r="V5981">
            <v>0</v>
          </cell>
          <cell r="W5981">
            <v>0</v>
          </cell>
          <cell r="X5981">
            <v>0</v>
          </cell>
          <cell r="Y5981">
            <v>0</v>
          </cell>
          <cell r="Z5981">
            <v>0</v>
          </cell>
          <cell r="AA5981">
            <v>0</v>
          </cell>
          <cell r="AB5981">
            <v>0</v>
          </cell>
          <cell r="AC5981">
            <v>517.92999999999995</v>
          </cell>
          <cell r="AD5981">
            <v>0</v>
          </cell>
        </row>
        <row r="5982">
          <cell r="B5982" t="str">
            <v>CITY OF SHELTON-CONTRACTCOMMERCIAL - REARLOAD300CW1</v>
          </cell>
          <cell r="J5982" t="str">
            <v>300CW1</v>
          </cell>
          <cell r="K5982" t="str">
            <v>1-300 GL CART WEEKLY SVC</v>
          </cell>
          <cell r="S5982">
            <v>0</v>
          </cell>
          <cell r="T5982">
            <v>0</v>
          </cell>
          <cell r="U5982">
            <v>0</v>
          </cell>
          <cell r="V5982">
            <v>0</v>
          </cell>
          <cell r="W5982">
            <v>0</v>
          </cell>
          <cell r="X5982">
            <v>0</v>
          </cell>
          <cell r="Y5982">
            <v>0</v>
          </cell>
          <cell r="Z5982">
            <v>0</v>
          </cell>
          <cell r="AA5982">
            <v>0</v>
          </cell>
          <cell r="AB5982">
            <v>0</v>
          </cell>
          <cell r="AC5982">
            <v>42102.55</v>
          </cell>
          <cell r="AD5982">
            <v>0</v>
          </cell>
        </row>
        <row r="5983">
          <cell r="B5983" t="str">
            <v>CITY OF SHELTON-CONTRACTCOMMERCIAL - REARLOAD64CW1</v>
          </cell>
          <cell r="J5983" t="str">
            <v>64CW1</v>
          </cell>
          <cell r="K5983" t="str">
            <v>1-64 GL CART WEEKLY SVC</v>
          </cell>
          <cell r="S5983">
            <v>0</v>
          </cell>
          <cell r="T5983">
            <v>0</v>
          </cell>
          <cell r="U5983">
            <v>0</v>
          </cell>
          <cell r="V5983">
            <v>0</v>
          </cell>
          <cell r="W5983">
            <v>0</v>
          </cell>
          <cell r="X5983">
            <v>0</v>
          </cell>
          <cell r="Y5983">
            <v>0</v>
          </cell>
          <cell r="Z5983">
            <v>0</v>
          </cell>
          <cell r="AA5983">
            <v>0</v>
          </cell>
          <cell r="AB5983">
            <v>0</v>
          </cell>
          <cell r="AC5983">
            <v>1353.75</v>
          </cell>
          <cell r="AD5983">
            <v>0</v>
          </cell>
        </row>
        <row r="5984">
          <cell r="B5984" t="str">
            <v>CITY OF SHELTON-CONTRACTCOMMERCIAL - REARLOAD96CW1</v>
          </cell>
          <cell r="J5984" t="str">
            <v>96CW1</v>
          </cell>
          <cell r="K5984" t="str">
            <v>1-96 GL CART WEEKLY SVC</v>
          </cell>
          <cell r="S5984">
            <v>0</v>
          </cell>
          <cell r="T5984">
            <v>0</v>
          </cell>
          <cell r="U5984">
            <v>0</v>
          </cell>
          <cell r="V5984">
            <v>0</v>
          </cell>
          <cell r="W5984">
            <v>0</v>
          </cell>
          <cell r="X5984">
            <v>0</v>
          </cell>
          <cell r="Y5984">
            <v>0</v>
          </cell>
          <cell r="Z5984">
            <v>0</v>
          </cell>
          <cell r="AA5984">
            <v>0</v>
          </cell>
          <cell r="AB5984">
            <v>0</v>
          </cell>
          <cell r="AC5984">
            <v>4140.67</v>
          </cell>
          <cell r="AD5984">
            <v>0</v>
          </cell>
        </row>
        <row r="5985">
          <cell r="B5985" t="str">
            <v>CITY OF SHELTON-CONTRACTCOMMERCIAL - REARLOADSL096.0GEO001CGW</v>
          </cell>
          <cell r="J5985" t="str">
            <v>SL096.0GEO001CGW</v>
          </cell>
          <cell r="K5985" t="str">
            <v>96 GL EOW COM GREENWASTE</v>
          </cell>
          <cell r="S5985">
            <v>0</v>
          </cell>
          <cell r="T5985">
            <v>0</v>
          </cell>
          <cell r="U5985">
            <v>0</v>
          </cell>
          <cell r="V5985">
            <v>0</v>
          </cell>
          <cell r="W5985">
            <v>0</v>
          </cell>
          <cell r="X5985">
            <v>0</v>
          </cell>
          <cell r="Y5985">
            <v>0</v>
          </cell>
          <cell r="Z5985">
            <v>0</v>
          </cell>
          <cell r="AA5985">
            <v>0</v>
          </cell>
          <cell r="AB5985">
            <v>0</v>
          </cell>
          <cell r="AC5985">
            <v>100.56</v>
          </cell>
          <cell r="AD5985">
            <v>0</v>
          </cell>
        </row>
        <row r="5986">
          <cell r="B5986" t="str">
            <v>CITY OF SHELTON-CONTRACTCOMMERCIAL - REARLOADUNLOCKREF</v>
          </cell>
          <cell r="J5986" t="str">
            <v>UNLOCKREF</v>
          </cell>
          <cell r="K5986" t="str">
            <v>UNLOCK / UNLATCH REFUSE</v>
          </cell>
          <cell r="S5986">
            <v>0</v>
          </cell>
          <cell r="T5986">
            <v>0</v>
          </cell>
          <cell r="U5986">
            <v>0</v>
          </cell>
          <cell r="V5986">
            <v>0</v>
          </cell>
          <cell r="W5986">
            <v>0</v>
          </cell>
          <cell r="X5986">
            <v>0</v>
          </cell>
          <cell r="Y5986">
            <v>0</v>
          </cell>
          <cell r="Z5986">
            <v>0</v>
          </cell>
          <cell r="AA5986">
            <v>0</v>
          </cell>
          <cell r="AB5986">
            <v>0</v>
          </cell>
          <cell r="AC5986">
            <v>346.43</v>
          </cell>
          <cell r="AD5986">
            <v>0</v>
          </cell>
        </row>
        <row r="5987">
          <cell r="B5987" t="str">
            <v>CITY OF SHELTON-CONTRACTCOMMERCIAL - REARLOADEP300-COM</v>
          </cell>
          <cell r="J5987" t="str">
            <v>EP300-COM</v>
          </cell>
          <cell r="K5987" t="str">
            <v>EXTRA PICKUP 300 GL - COM</v>
          </cell>
          <cell r="S5987">
            <v>0</v>
          </cell>
          <cell r="T5987">
            <v>0</v>
          </cell>
          <cell r="U5987">
            <v>0</v>
          </cell>
          <cell r="V5987">
            <v>0</v>
          </cell>
          <cell r="W5987">
            <v>0</v>
          </cell>
          <cell r="X5987">
            <v>0</v>
          </cell>
          <cell r="Y5987">
            <v>0</v>
          </cell>
          <cell r="Z5987">
            <v>0</v>
          </cell>
          <cell r="AA5987">
            <v>0</v>
          </cell>
          <cell r="AB5987">
            <v>0</v>
          </cell>
          <cell r="AC5987">
            <v>250.5</v>
          </cell>
          <cell r="AD5987">
            <v>0</v>
          </cell>
        </row>
        <row r="5988">
          <cell r="B5988" t="str">
            <v>CITY OF SHELTON-CONTRACTCOMMERCIAL - REARLOADEP64-COM</v>
          </cell>
          <cell r="J5988" t="str">
            <v>EP64-COM</v>
          </cell>
          <cell r="K5988" t="str">
            <v>EXTRA PICKUP 64 GL - COM</v>
          </cell>
          <cell r="S5988">
            <v>0</v>
          </cell>
          <cell r="T5988">
            <v>0</v>
          </cell>
          <cell r="U5988">
            <v>0</v>
          </cell>
          <cell r="V5988">
            <v>0</v>
          </cell>
          <cell r="W5988">
            <v>0</v>
          </cell>
          <cell r="X5988">
            <v>0</v>
          </cell>
          <cell r="Y5988">
            <v>0</v>
          </cell>
          <cell r="Z5988">
            <v>0</v>
          </cell>
          <cell r="AA5988">
            <v>0</v>
          </cell>
          <cell r="AB5988">
            <v>0</v>
          </cell>
          <cell r="AC5988">
            <v>400.8</v>
          </cell>
          <cell r="AD5988">
            <v>0</v>
          </cell>
        </row>
        <row r="5989">
          <cell r="B5989" t="str">
            <v>CITY OF SHELTON-CONTRACTCOMMERCIAL - REARLOADEP96-COM</v>
          </cell>
          <cell r="J5989" t="str">
            <v>EP96-COM</v>
          </cell>
          <cell r="K5989" t="str">
            <v>EXTRA PICKUP 96 GL - COM</v>
          </cell>
          <cell r="S5989">
            <v>0</v>
          </cell>
          <cell r="T5989">
            <v>0</v>
          </cell>
          <cell r="U5989">
            <v>0</v>
          </cell>
          <cell r="V5989">
            <v>0</v>
          </cell>
          <cell r="W5989">
            <v>0</v>
          </cell>
          <cell r="X5989">
            <v>0</v>
          </cell>
          <cell r="Y5989">
            <v>0</v>
          </cell>
          <cell r="Z5989">
            <v>0</v>
          </cell>
          <cell r="AA5989">
            <v>0</v>
          </cell>
          <cell r="AB5989">
            <v>0</v>
          </cell>
          <cell r="AC5989">
            <v>23.8</v>
          </cell>
          <cell r="AD5989">
            <v>0</v>
          </cell>
        </row>
        <row r="5990">
          <cell r="B5990" t="str">
            <v>CITY OF SHELTON-CONTRACTCOMMERCIAL - REARLOADUNLOCKREF</v>
          </cell>
          <cell r="J5990" t="str">
            <v>UNLOCKREF</v>
          </cell>
          <cell r="K5990" t="str">
            <v>UNLOCK / UNLATCH REFUSE</v>
          </cell>
          <cell r="S5990">
            <v>0</v>
          </cell>
          <cell r="T5990">
            <v>0</v>
          </cell>
          <cell r="U5990">
            <v>0</v>
          </cell>
          <cell r="V5990">
            <v>0</v>
          </cell>
          <cell r="W5990">
            <v>0</v>
          </cell>
          <cell r="X5990">
            <v>0</v>
          </cell>
          <cell r="Y5990">
            <v>0</v>
          </cell>
          <cell r="Z5990">
            <v>0</v>
          </cell>
          <cell r="AA5990">
            <v>0</v>
          </cell>
          <cell r="AB5990">
            <v>0</v>
          </cell>
          <cell r="AC5990">
            <v>24.01</v>
          </cell>
          <cell r="AD5990">
            <v>0</v>
          </cell>
        </row>
        <row r="5991">
          <cell r="B5991" t="str">
            <v>CITY OF SHELTON-CONTRACTPAYMENTSCC-KOL</v>
          </cell>
          <cell r="J5991" t="str">
            <v>CC-KOL</v>
          </cell>
          <cell r="K5991" t="str">
            <v>ONLINE PAYMENT-CC</v>
          </cell>
          <cell r="S5991">
            <v>0</v>
          </cell>
          <cell r="T5991">
            <v>0</v>
          </cell>
          <cell r="U5991">
            <v>0</v>
          </cell>
          <cell r="V5991">
            <v>0</v>
          </cell>
          <cell r="W5991">
            <v>0</v>
          </cell>
          <cell r="X5991">
            <v>0</v>
          </cell>
          <cell r="Y5991">
            <v>0</v>
          </cell>
          <cell r="Z5991">
            <v>0</v>
          </cell>
          <cell r="AA5991">
            <v>0</v>
          </cell>
          <cell r="AB5991">
            <v>0</v>
          </cell>
          <cell r="AC5991">
            <v>-53053</v>
          </cell>
          <cell r="AD5991">
            <v>0</v>
          </cell>
        </row>
        <row r="5992">
          <cell r="B5992" t="str">
            <v>CITY OF SHELTON-CONTRACTPAYMENTSPAY</v>
          </cell>
          <cell r="J5992" t="str">
            <v>PAY</v>
          </cell>
          <cell r="K5992" t="str">
            <v>PAYMENT-THANK YOU!</v>
          </cell>
          <cell r="S5992">
            <v>0</v>
          </cell>
          <cell r="T5992">
            <v>0</v>
          </cell>
          <cell r="U5992">
            <v>0</v>
          </cell>
          <cell r="V5992">
            <v>0</v>
          </cell>
          <cell r="W5992">
            <v>0</v>
          </cell>
          <cell r="X5992">
            <v>0</v>
          </cell>
          <cell r="Y5992">
            <v>0</v>
          </cell>
          <cell r="Z5992">
            <v>0</v>
          </cell>
          <cell r="AA5992">
            <v>0</v>
          </cell>
          <cell r="AB5992">
            <v>0</v>
          </cell>
          <cell r="AC5992">
            <v>-17961.79</v>
          </cell>
          <cell r="AD5992">
            <v>0</v>
          </cell>
        </row>
        <row r="5993">
          <cell r="B5993" t="str">
            <v>CITY OF SHELTON-CONTRACTPAYMENTSPAY EFT</v>
          </cell>
          <cell r="J5993" t="str">
            <v>PAY EFT</v>
          </cell>
          <cell r="K5993" t="str">
            <v>ELECTRONIC PAYMENT</v>
          </cell>
          <cell r="S5993">
            <v>0</v>
          </cell>
          <cell r="T5993">
            <v>0</v>
          </cell>
          <cell r="U5993">
            <v>0</v>
          </cell>
          <cell r="V5993">
            <v>0</v>
          </cell>
          <cell r="W5993">
            <v>0</v>
          </cell>
          <cell r="X5993">
            <v>0</v>
          </cell>
          <cell r="Y5993">
            <v>0</v>
          </cell>
          <cell r="Z5993">
            <v>0</v>
          </cell>
          <cell r="AA5993">
            <v>0</v>
          </cell>
          <cell r="AB5993">
            <v>0</v>
          </cell>
          <cell r="AC5993">
            <v>-379.29</v>
          </cell>
          <cell r="AD5993">
            <v>0</v>
          </cell>
        </row>
        <row r="5994">
          <cell r="B5994" t="str">
            <v>CITY OF SHELTON-CONTRACTPAYMENTSPAY ICT</v>
          </cell>
          <cell r="J5994" t="str">
            <v>PAY ICT</v>
          </cell>
          <cell r="K5994" t="str">
            <v>I/C PAYMENT THANK YOU!</v>
          </cell>
          <cell r="S5994">
            <v>0</v>
          </cell>
          <cell r="T5994">
            <v>0</v>
          </cell>
          <cell r="U5994">
            <v>0</v>
          </cell>
          <cell r="V5994">
            <v>0</v>
          </cell>
          <cell r="W5994">
            <v>0</v>
          </cell>
          <cell r="X5994">
            <v>0</v>
          </cell>
          <cell r="Y5994">
            <v>0</v>
          </cell>
          <cell r="Z5994">
            <v>0</v>
          </cell>
          <cell r="AA5994">
            <v>0</v>
          </cell>
          <cell r="AB5994">
            <v>0</v>
          </cell>
          <cell r="AC5994">
            <v>-1272.56</v>
          </cell>
          <cell r="AD5994">
            <v>0</v>
          </cell>
        </row>
        <row r="5995">
          <cell r="B5995" t="str">
            <v>CITY OF SHELTON-CONTRACTPAYMENTSPAY-CFREE</v>
          </cell>
          <cell r="J5995" t="str">
            <v>PAY-CFREE</v>
          </cell>
          <cell r="K5995" t="str">
            <v>PAYMENT-THANK YOU</v>
          </cell>
          <cell r="S5995">
            <v>0</v>
          </cell>
          <cell r="T5995">
            <v>0</v>
          </cell>
          <cell r="U5995">
            <v>0</v>
          </cell>
          <cell r="V5995">
            <v>0</v>
          </cell>
          <cell r="W5995">
            <v>0</v>
          </cell>
          <cell r="X5995">
            <v>0</v>
          </cell>
          <cell r="Y5995">
            <v>0</v>
          </cell>
          <cell r="Z5995">
            <v>0</v>
          </cell>
          <cell r="AA5995">
            <v>0</v>
          </cell>
          <cell r="AB5995">
            <v>0</v>
          </cell>
          <cell r="AC5995">
            <v>-6055.09</v>
          </cell>
          <cell r="AD5995">
            <v>0</v>
          </cell>
        </row>
        <row r="5996">
          <cell r="B5996" t="str">
            <v>CITY OF SHELTON-CONTRACTPAYMENTSPAY-KOL</v>
          </cell>
          <cell r="J5996" t="str">
            <v>PAY-KOL</v>
          </cell>
          <cell r="K5996" t="str">
            <v>PAYMENT-THANK YOU - OL</v>
          </cell>
          <cell r="S5996">
            <v>0</v>
          </cell>
          <cell r="T5996">
            <v>0</v>
          </cell>
          <cell r="U5996">
            <v>0</v>
          </cell>
          <cell r="V5996">
            <v>0</v>
          </cell>
          <cell r="W5996">
            <v>0</v>
          </cell>
          <cell r="X5996">
            <v>0</v>
          </cell>
          <cell r="Y5996">
            <v>0</v>
          </cell>
          <cell r="Z5996">
            <v>0</v>
          </cell>
          <cell r="AA5996">
            <v>0</v>
          </cell>
          <cell r="AB5996">
            <v>0</v>
          </cell>
          <cell r="AC5996">
            <v>-13264.24</v>
          </cell>
          <cell r="AD5996">
            <v>0</v>
          </cell>
        </row>
        <row r="5997">
          <cell r="B5997" t="str">
            <v>CITY OF SHELTON-CONTRACTPAYMENTSPAY-NATL</v>
          </cell>
          <cell r="J5997" t="str">
            <v>PAY-NATL</v>
          </cell>
          <cell r="K5997" t="str">
            <v>PAYMENT THANK YOU</v>
          </cell>
          <cell r="S5997">
            <v>0</v>
          </cell>
          <cell r="T5997">
            <v>0</v>
          </cell>
          <cell r="U5997">
            <v>0</v>
          </cell>
          <cell r="V5997">
            <v>0</v>
          </cell>
          <cell r="W5997">
            <v>0</v>
          </cell>
          <cell r="X5997">
            <v>0</v>
          </cell>
          <cell r="Y5997">
            <v>0</v>
          </cell>
          <cell r="Z5997">
            <v>0</v>
          </cell>
          <cell r="AA5997">
            <v>0</v>
          </cell>
          <cell r="AB5997">
            <v>0</v>
          </cell>
          <cell r="AC5997">
            <v>-127.59</v>
          </cell>
          <cell r="AD5997">
            <v>0</v>
          </cell>
        </row>
        <row r="5998">
          <cell r="B5998" t="str">
            <v>CITY OF SHELTON-CONTRACTPAYMENTSPAY-OAK</v>
          </cell>
          <cell r="J5998" t="str">
            <v>PAY-OAK</v>
          </cell>
          <cell r="K5998" t="str">
            <v>OAKLEAF PAYMENT</v>
          </cell>
          <cell r="S5998">
            <v>0</v>
          </cell>
          <cell r="T5998">
            <v>0</v>
          </cell>
          <cell r="U5998">
            <v>0</v>
          </cell>
          <cell r="V5998">
            <v>0</v>
          </cell>
          <cell r="W5998">
            <v>0</v>
          </cell>
          <cell r="X5998">
            <v>0</v>
          </cell>
          <cell r="Y5998">
            <v>0</v>
          </cell>
          <cell r="Z5998">
            <v>0</v>
          </cell>
          <cell r="AA5998">
            <v>0</v>
          </cell>
          <cell r="AB5998">
            <v>0</v>
          </cell>
          <cell r="AC5998">
            <v>-569.96</v>
          </cell>
          <cell r="AD5998">
            <v>0</v>
          </cell>
        </row>
        <row r="5999">
          <cell r="B5999" t="str">
            <v>CITY OF SHELTON-CONTRACTPAYMENTSPAY-ORCC</v>
          </cell>
          <cell r="J5999" t="str">
            <v>PAY-ORCC</v>
          </cell>
          <cell r="K5999" t="str">
            <v>ORCC PAYMENT</v>
          </cell>
          <cell r="S5999">
            <v>0</v>
          </cell>
          <cell r="T5999">
            <v>0</v>
          </cell>
          <cell r="U5999">
            <v>0</v>
          </cell>
          <cell r="V5999">
            <v>0</v>
          </cell>
          <cell r="W5999">
            <v>0</v>
          </cell>
          <cell r="X5999">
            <v>0</v>
          </cell>
          <cell r="Y5999">
            <v>0</v>
          </cell>
          <cell r="Z5999">
            <v>0</v>
          </cell>
          <cell r="AA5999">
            <v>0</v>
          </cell>
          <cell r="AB5999">
            <v>0</v>
          </cell>
          <cell r="AC5999">
            <v>-15.91</v>
          </cell>
          <cell r="AD5999">
            <v>0</v>
          </cell>
        </row>
        <row r="6000">
          <cell r="B6000" t="str">
            <v>CITY OF SHELTON-CONTRACTPAYMENTSPAY-RPPS</v>
          </cell>
          <cell r="J6000" t="str">
            <v>PAY-RPPS</v>
          </cell>
          <cell r="K6000" t="str">
            <v>RPSS PAYMENT</v>
          </cell>
          <cell r="S6000">
            <v>0</v>
          </cell>
          <cell r="T6000">
            <v>0</v>
          </cell>
          <cell r="U6000">
            <v>0</v>
          </cell>
          <cell r="V6000">
            <v>0</v>
          </cell>
          <cell r="W6000">
            <v>0</v>
          </cell>
          <cell r="X6000">
            <v>0</v>
          </cell>
          <cell r="Y6000">
            <v>0</v>
          </cell>
          <cell r="Z6000">
            <v>0</v>
          </cell>
          <cell r="AA6000">
            <v>0</v>
          </cell>
          <cell r="AB6000">
            <v>0</v>
          </cell>
          <cell r="AC6000">
            <v>-425.37</v>
          </cell>
          <cell r="AD6000">
            <v>0</v>
          </cell>
        </row>
        <row r="6001">
          <cell r="B6001" t="str">
            <v>CITY OF SHELTON-CONTRACTPAYMENTSPAYL</v>
          </cell>
          <cell r="J6001" t="str">
            <v>PAYL</v>
          </cell>
          <cell r="K6001" t="str">
            <v>PAYMENT-THANK YOU!</v>
          </cell>
          <cell r="S6001">
            <v>0</v>
          </cell>
          <cell r="T6001">
            <v>0</v>
          </cell>
          <cell r="U6001">
            <v>0</v>
          </cell>
          <cell r="V6001">
            <v>0</v>
          </cell>
          <cell r="W6001">
            <v>0</v>
          </cell>
          <cell r="X6001">
            <v>0</v>
          </cell>
          <cell r="Y6001">
            <v>0</v>
          </cell>
          <cell r="Z6001">
            <v>0</v>
          </cell>
          <cell r="AA6001">
            <v>0</v>
          </cell>
          <cell r="AB6001">
            <v>0</v>
          </cell>
          <cell r="AC6001">
            <v>-874.94</v>
          </cell>
          <cell r="AD6001">
            <v>0</v>
          </cell>
        </row>
        <row r="6002">
          <cell r="B6002" t="str">
            <v>CITY OF SHELTON-CONTRACTPAYMENTSPAYMET</v>
          </cell>
          <cell r="J6002" t="str">
            <v>PAYMET</v>
          </cell>
          <cell r="K6002" t="str">
            <v>METAVANTE ONLINE PAYMENT</v>
          </cell>
          <cell r="S6002">
            <v>0</v>
          </cell>
          <cell r="T6002">
            <v>0</v>
          </cell>
          <cell r="U6002">
            <v>0</v>
          </cell>
          <cell r="V6002">
            <v>0</v>
          </cell>
          <cell r="W6002">
            <v>0</v>
          </cell>
          <cell r="X6002">
            <v>0</v>
          </cell>
          <cell r="Y6002">
            <v>0</v>
          </cell>
          <cell r="Z6002">
            <v>0</v>
          </cell>
          <cell r="AA6002">
            <v>0</v>
          </cell>
          <cell r="AB6002">
            <v>0</v>
          </cell>
          <cell r="AC6002">
            <v>-3733.99</v>
          </cell>
          <cell r="AD6002">
            <v>0</v>
          </cell>
        </row>
        <row r="6003">
          <cell r="B6003" t="str">
            <v>CITY OF SHELTON-CONTRACTPAYMENTSPAYUSBL</v>
          </cell>
          <cell r="J6003" t="str">
            <v>PAYUSBL</v>
          </cell>
          <cell r="K6003" t="str">
            <v>PAYMENT THANK YOU</v>
          </cell>
          <cell r="S6003">
            <v>0</v>
          </cell>
          <cell r="T6003">
            <v>0</v>
          </cell>
          <cell r="U6003">
            <v>0</v>
          </cell>
          <cell r="V6003">
            <v>0</v>
          </cell>
          <cell r="W6003">
            <v>0</v>
          </cell>
          <cell r="X6003">
            <v>0</v>
          </cell>
          <cell r="Y6003">
            <v>0</v>
          </cell>
          <cell r="Z6003">
            <v>0</v>
          </cell>
          <cell r="AA6003">
            <v>0</v>
          </cell>
          <cell r="AB6003">
            <v>0</v>
          </cell>
          <cell r="AC6003">
            <v>-54709.83</v>
          </cell>
          <cell r="AD6003">
            <v>0</v>
          </cell>
        </row>
        <row r="6004">
          <cell r="B6004" t="str">
            <v>CITY OF SHELTON-CONTRACTRESIDENTIAL300RW1</v>
          </cell>
          <cell r="J6004" t="str">
            <v>300RW1</v>
          </cell>
          <cell r="K6004" t="str">
            <v>1-300 GL CART WEEKLY SVC</v>
          </cell>
          <cell r="S6004">
            <v>0</v>
          </cell>
          <cell r="T6004">
            <v>0</v>
          </cell>
          <cell r="U6004">
            <v>0</v>
          </cell>
          <cell r="V6004">
            <v>0</v>
          </cell>
          <cell r="W6004">
            <v>0</v>
          </cell>
          <cell r="X6004">
            <v>0</v>
          </cell>
          <cell r="Y6004">
            <v>0</v>
          </cell>
          <cell r="Z6004">
            <v>0</v>
          </cell>
          <cell r="AA6004">
            <v>0</v>
          </cell>
          <cell r="AB6004">
            <v>0</v>
          </cell>
          <cell r="AC6004">
            <v>9963.7999999999993</v>
          </cell>
          <cell r="AD6004">
            <v>0</v>
          </cell>
        </row>
        <row r="6005">
          <cell r="B6005" t="str">
            <v>CITY OF SHELTON-CONTRACTRESIDENTIAL35RE1</v>
          </cell>
          <cell r="J6005" t="str">
            <v>35RE1</v>
          </cell>
          <cell r="K6005" t="str">
            <v>1-35 GAL CART EOW SVC</v>
          </cell>
          <cell r="S6005">
            <v>0</v>
          </cell>
          <cell r="T6005">
            <v>0</v>
          </cell>
          <cell r="U6005">
            <v>0</v>
          </cell>
          <cell r="V6005">
            <v>0</v>
          </cell>
          <cell r="W6005">
            <v>0</v>
          </cell>
          <cell r="X6005">
            <v>0</v>
          </cell>
          <cell r="Y6005">
            <v>0</v>
          </cell>
          <cell r="Z6005">
            <v>0</v>
          </cell>
          <cell r="AA6005">
            <v>0</v>
          </cell>
          <cell r="AB6005">
            <v>0</v>
          </cell>
          <cell r="AC6005">
            <v>6055.83</v>
          </cell>
          <cell r="AD6005">
            <v>0</v>
          </cell>
        </row>
        <row r="6006">
          <cell r="B6006" t="str">
            <v>CITY OF SHELTON-CONTRACTRESIDENTIAL35RE1RR</v>
          </cell>
          <cell r="J6006" t="str">
            <v>35RE1RR</v>
          </cell>
          <cell r="K6006" t="str">
            <v>1-35 GL CART EOW REDUCED RATE</v>
          </cell>
          <cell r="S6006">
            <v>0</v>
          </cell>
          <cell r="T6006">
            <v>0</v>
          </cell>
          <cell r="U6006">
            <v>0</v>
          </cell>
          <cell r="V6006">
            <v>0</v>
          </cell>
          <cell r="W6006">
            <v>0</v>
          </cell>
          <cell r="X6006">
            <v>0</v>
          </cell>
          <cell r="Y6006">
            <v>0</v>
          </cell>
          <cell r="Z6006">
            <v>0</v>
          </cell>
          <cell r="AA6006">
            <v>0</v>
          </cell>
          <cell r="AB6006">
            <v>0</v>
          </cell>
          <cell r="AC6006">
            <v>832.17</v>
          </cell>
          <cell r="AD6006">
            <v>0</v>
          </cell>
        </row>
        <row r="6007">
          <cell r="B6007" t="str">
            <v>CITY OF SHELTON-CONTRACTRESIDENTIAL64RE1</v>
          </cell>
          <cell r="J6007" t="str">
            <v>64RE1</v>
          </cell>
          <cell r="K6007" t="str">
            <v>1-64 GAL EOW</v>
          </cell>
          <cell r="S6007">
            <v>0</v>
          </cell>
          <cell r="T6007">
            <v>0</v>
          </cell>
          <cell r="U6007">
            <v>0</v>
          </cell>
          <cell r="V6007">
            <v>0</v>
          </cell>
          <cell r="W6007">
            <v>0</v>
          </cell>
          <cell r="X6007">
            <v>0</v>
          </cell>
          <cell r="Y6007">
            <v>0</v>
          </cell>
          <cell r="Z6007">
            <v>0</v>
          </cell>
          <cell r="AA6007">
            <v>0</v>
          </cell>
          <cell r="AB6007">
            <v>0</v>
          </cell>
          <cell r="AC6007">
            <v>21987.05</v>
          </cell>
          <cell r="AD6007">
            <v>0</v>
          </cell>
        </row>
        <row r="6008">
          <cell r="B6008" t="str">
            <v>CITY OF SHELTON-CONTRACTRESIDENTIAL64RE1RR</v>
          </cell>
          <cell r="J6008" t="str">
            <v>64RE1RR</v>
          </cell>
          <cell r="K6008" t="str">
            <v>1-64 GL CART EOW REDUCED RATE</v>
          </cell>
          <cell r="S6008">
            <v>0</v>
          </cell>
          <cell r="T6008">
            <v>0</v>
          </cell>
          <cell r="U6008">
            <v>0</v>
          </cell>
          <cell r="V6008">
            <v>0</v>
          </cell>
          <cell r="W6008">
            <v>0</v>
          </cell>
          <cell r="X6008">
            <v>0</v>
          </cell>
          <cell r="Y6008">
            <v>0</v>
          </cell>
          <cell r="Z6008">
            <v>0</v>
          </cell>
          <cell r="AA6008">
            <v>0</v>
          </cell>
          <cell r="AB6008">
            <v>0</v>
          </cell>
          <cell r="AC6008">
            <v>1463.19</v>
          </cell>
          <cell r="AD6008">
            <v>0</v>
          </cell>
        </row>
        <row r="6009">
          <cell r="B6009" t="str">
            <v>CITY OF SHELTON-CONTRACTRESIDENTIAL64RW1</v>
          </cell>
          <cell r="J6009" t="str">
            <v>64RW1</v>
          </cell>
          <cell r="K6009" t="str">
            <v>1-64 GAL CART WEEKLY SVC</v>
          </cell>
          <cell r="S6009">
            <v>0</v>
          </cell>
          <cell r="T6009">
            <v>0</v>
          </cell>
          <cell r="U6009">
            <v>0</v>
          </cell>
          <cell r="V6009">
            <v>0</v>
          </cell>
          <cell r="W6009">
            <v>0</v>
          </cell>
          <cell r="X6009">
            <v>0</v>
          </cell>
          <cell r="Y6009">
            <v>0</v>
          </cell>
          <cell r="Z6009">
            <v>0</v>
          </cell>
          <cell r="AA6009">
            <v>0</v>
          </cell>
          <cell r="AB6009">
            <v>0</v>
          </cell>
          <cell r="AC6009">
            <v>2692.86</v>
          </cell>
          <cell r="AD6009">
            <v>0</v>
          </cell>
        </row>
        <row r="6010">
          <cell r="B6010" t="str">
            <v>CITY OF SHELTON-CONTRACTRESIDENTIAL64RW1RR</v>
          </cell>
          <cell r="J6010" t="str">
            <v>64RW1RR</v>
          </cell>
          <cell r="K6010" t="str">
            <v>1-64 GL CART WKLY REDUCED RATE</v>
          </cell>
          <cell r="S6010">
            <v>0</v>
          </cell>
          <cell r="T6010">
            <v>0</v>
          </cell>
          <cell r="U6010">
            <v>0</v>
          </cell>
          <cell r="V6010">
            <v>0</v>
          </cell>
          <cell r="W6010">
            <v>0</v>
          </cell>
          <cell r="X6010">
            <v>0</v>
          </cell>
          <cell r="Y6010">
            <v>0</v>
          </cell>
          <cell r="Z6010">
            <v>0</v>
          </cell>
          <cell r="AA6010">
            <v>0</v>
          </cell>
          <cell r="AB6010">
            <v>0</v>
          </cell>
          <cell r="AC6010">
            <v>146.63999999999999</v>
          </cell>
          <cell r="AD6010">
            <v>0</v>
          </cell>
        </row>
        <row r="6011">
          <cell r="B6011" t="str">
            <v>CITY OF SHELTON-CONTRACTRESIDENTIAL96RE1</v>
          </cell>
          <cell r="J6011" t="str">
            <v>96RE1</v>
          </cell>
          <cell r="K6011" t="str">
            <v>1-96 GAL EOW</v>
          </cell>
          <cell r="S6011">
            <v>0</v>
          </cell>
          <cell r="T6011">
            <v>0</v>
          </cell>
          <cell r="U6011">
            <v>0</v>
          </cell>
          <cell r="V6011">
            <v>0</v>
          </cell>
          <cell r="W6011">
            <v>0</v>
          </cell>
          <cell r="X6011">
            <v>0</v>
          </cell>
          <cell r="Y6011">
            <v>0</v>
          </cell>
          <cell r="Z6011">
            <v>0</v>
          </cell>
          <cell r="AA6011">
            <v>0</v>
          </cell>
          <cell r="AB6011">
            <v>0</v>
          </cell>
          <cell r="AC6011">
            <v>13470.43</v>
          </cell>
          <cell r="AD6011">
            <v>0</v>
          </cell>
        </row>
        <row r="6012">
          <cell r="B6012" t="str">
            <v>CITY OF SHELTON-CONTRACTRESIDENTIAL96RE1RR</v>
          </cell>
          <cell r="J6012" t="str">
            <v>96RE1RR</v>
          </cell>
          <cell r="K6012" t="str">
            <v>1-96 GL CART EOW REDUCED RATE</v>
          </cell>
          <cell r="S6012">
            <v>0</v>
          </cell>
          <cell r="T6012">
            <v>0</v>
          </cell>
          <cell r="U6012">
            <v>0</v>
          </cell>
          <cell r="V6012">
            <v>0</v>
          </cell>
          <cell r="W6012">
            <v>0</v>
          </cell>
          <cell r="X6012">
            <v>0</v>
          </cell>
          <cell r="Y6012">
            <v>0</v>
          </cell>
          <cell r="Z6012">
            <v>0</v>
          </cell>
          <cell r="AA6012">
            <v>0</v>
          </cell>
          <cell r="AB6012">
            <v>0</v>
          </cell>
          <cell r="AC6012">
            <v>669.55</v>
          </cell>
          <cell r="AD6012">
            <v>0</v>
          </cell>
        </row>
        <row r="6013">
          <cell r="B6013" t="str">
            <v>CITY OF SHELTON-CONTRACTRESIDENTIAL96RW1</v>
          </cell>
          <cell r="J6013" t="str">
            <v>96RW1</v>
          </cell>
          <cell r="K6013" t="str">
            <v>1-96 GAL CART WEEKLY SVC</v>
          </cell>
          <cell r="S6013">
            <v>0</v>
          </cell>
          <cell r="T6013">
            <v>0</v>
          </cell>
          <cell r="U6013">
            <v>0</v>
          </cell>
          <cell r="V6013">
            <v>0</v>
          </cell>
          <cell r="W6013">
            <v>0</v>
          </cell>
          <cell r="X6013">
            <v>0</v>
          </cell>
          <cell r="Y6013">
            <v>0</v>
          </cell>
          <cell r="Z6013">
            <v>0</v>
          </cell>
          <cell r="AA6013">
            <v>0</v>
          </cell>
          <cell r="AB6013">
            <v>0</v>
          </cell>
          <cell r="AC6013">
            <v>1832.54</v>
          </cell>
          <cell r="AD6013">
            <v>0</v>
          </cell>
        </row>
        <row r="6014">
          <cell r="B6014" t="str">
            <v>CITY OF SHELTON-CONTRACTRESIDENTIAL96RW1RR</v>
          </cell>
          <cell r="J6014" t="str">
            <v>96RW1RR</v>
          </cell>
          <cell r="K6014" t="str">
            <v>1-96 GL CART WKLY REDUCED RATE</v>
          </cell>
          <cell r="S6014">
            <v>0</v>
          </cell>
          <cell r="T6014">
            <v>0</v>
          </cell>
          <cell r="U6014">
            <v>0</v>
          </cell>
          <cell r="V6014">
            <v>0</v>
          </cell>
          <cell r="W6014">
            <v>0</v>
          </cell>
          <cell r="X6014">
            <v>0</v>
          </cell>
          <cell r="Y6014">
            <v>0</v>
          </cell>
          <cell r="Z6014">
            <v>0</v>
          </cell>
          <cell r="AA6014">
            <v>0</v>
          </cell>
          <cell r="AB6014">
            <v>0</v>
          </cell>
          <cell r="AC6014">
            <v>68.599999999999994</v>
          </cell>
          <cell r="AD6014">
            <v>0</v>
          </cell>
        </row>
        <row r="6015">
          <cell r="B6015" t="str">
            <v>CITY OF SHELTON-CONTRACTRESIDENTIALMINSVC-RESI</v>
          </cell>
          <cell r="J6015" t="str">
            <v>MINSVC-RESI</v>
          </cell>
          <cell r="K6015" t="str">
            <v>MINIMUM SERVICE</v>
          </cell>
          <cell r="S6015">
            <v>0</v>
          </cell>
          <cell r="T6015">
            <v>0</v>
          </cell>
          <cell r="U6015">
            <v>0</v>
          </cell>
          <cell r="V6015">
            <v>0</v>
          </cell>
          <cell r="W6015">
            <v>0</v>
          </cell>
          <cell r="X6015">
            <v>0</v>
          </cell>
          <cell r="Y6015">
            <v>0</v>
          </cell>
          <cell r="Z6015">
            <v>0</v>
          </cell>
          <cell r="AA6015">
            <v>0</v>
          </cell>
          <cell r="AB6015">
            <v>0</v>
          </cell>
          <cell r="AC6015">
            <v>313.45</v>
          </cell>
          <cell r="AD6015">
            <v>0</v>
          </cell>
        </row>
        <row r="6016">
          <cell r="B6016" t="str">
            <v>CITY OF SHELTON-CONTRACTRESIDENTIALROLLOUT 5-25</v>
          </cell>
          <cell r="J6016" t="str">
            <v>ROLLOUT 5-25</v>
          </cell>
          <cell r="K6016" t="str">
            <v>ROLL OUT FEE 5 - 25 FT</v>
          </cell>
          <cell r="S6016">
            <v>0</v>
          </cell>
          <cell r="T6016">
            <v>0</v>
          </cell>
          <cell r="U6016">
            <v>0</v>
          </cell>
          <cell r="V6016">
            <v>0</v>
          </cell>
          <cell r="W6016">
            <v>0</v>
          </cell>
          <cell r="X6016">
            <v>0</v>
          </cell>
          <cell r="Y6016">
            <v>0</v>
          </cell>
          <cell r="Z6016">
            <v>0</v>
          </cell>
          <cell r="AA6016">
            <v>0</v>
          </cell>
          <cell r="AB6016">
            <v>0</v>
          </cell>
          <cell r="AC6016">
            <v>13.72</v>
          </cell>
          <cell r="AD6016">
            <v>0</v>
          </cell>
        </row>
        <row r="6017">
          <cell r="B6017" t="str">
            <v>CITY OF SHELTON-CONTRACTRESIDENTIALSL096.0GEO001GW</v>
          </cell>
          <cell r="J6017" t="str">
            <v>SL096.0GEO001GW</v>
          </cell>
          <cell r="K6017" t="str">
            <v>SL 96 GL EOW GREENWASTE 1</v>
          </cell>
          <cell r="S6017">
            <v>0</v>
          </cell>
          <cell r="T6017">
            <v>0</v>
          </cell>
          <cell r="U6017">
            <v>0</v>
          </cell>
          <cell r="V6017">
            <v>0</v>
          </cell>
          <cell r="W6017">
            <v>0</v>
          </cell>
          <cell r="X6017">
            <v>0</v>
          </cell>
          <cell r="Y6017">
            <v>0</v>
          </cell>
          <cell r="Z6017">
            <v>0</v>
          </cell>
          <cell r="AA6017">
            <v>0</v>
          </cell>
          <cell r="AB6017">
            <v>0</v>
          </cell>
          <cell r="AC6017">
            <v>2727.72</v>
          </cell>
          <cell r="AD6017">
            <v>0</v>
          </cell>
        </row>
        <row r="6018">
          <cell r="B6018" t="str">
            <v>CITY OF SHELTON-CONTRACTRESIDENTIAL35RE1</v>
          </cell>
          <cell r="J6018" t="str">
            <v>35RE1</v>
          </cell>
          <cell r="K6018" t="str">
            <v>1-35 GAL CART EOW SVC</v>
          </cell>
          <cell r="S6018">
            <v>0</v>
          </cell>
          <cell r="T6018">
            <v>0</v>
          </cell>
          <cell r="U6018">
            <v>0</v>
          </cell>
          <cell r="V6018">
            <v>0</v>
          </cell>
          <cell r="W6018">
            <v>0</v>
          </cell>
          <cell r="X6018">
            <v>0</v>
          </cell>
          <cell r="Y6018">
            <v>0</v>
          </cell>
          <cell r="Z6018">
            <v>0</v>
          </cell>
          <cell r="AA6018">
            <v>0</v>
          </cell>
          <cell r="AB6018">
            <v>0</v>
          </cell>
          <cell r="AC6018">
            <v>-50.32</v>
          </cell>
          <cell r="AD6018">
            <v>0</v>
          </cell>
        </row>
        <row r="6019">
          <cell r="B6019" t="str">
            <v>CITY OF SHELTON-CONTRACTRESIDENTIAL64RE1</v>
          </cell>
          <cell r="J6019" t="str">
            <v>64RE1</v>
          </cell>
          <cell r="K6019" t="str">
            <v>1-64 GAL EOW</v>
          </cell>
          <cell r="S6019">
            <v>0</v>
          </cell>
          <cell r="T6019">
            <v>0</v>
          </cell>
          <cell r="U6019">
            <v>0</v>
          </cell>
          <cell r="V6019">
            <v>0</v>
          </cell>
          <cell r="W6019">
            <v>0</v>
          </cell>
          <cell r="X6019">
            <v>0</v>
          </cell>
          <cell r="Y6019">
            <v>0</v>
          </cell>
          <cell r="Z6019">
            <v>0</v>
          </cell>
          <cell r="AA6019">
            <v>0</v>
          </cell>
          <cell r="AB6019">
            <v>0</v>
          </cell>
          <cell r="AC6019">
            <v>-116.7</v>
          </cell>
          <cell r="AD6019">
            <v>0</v>
          </cell>
        </row>
        <row r="6020">
          <cell r="B6020" t="str">
            <v>CITY OF SHELTON-CONTRACTRESIDENTIAL96RE1</v>
          </cell>
          <cell r="J6020" t="str">
            <v>96RE1</v>
          </cell>
          <cell r="K6020" t="str">
            <v>1-96 GAL EOW</v>
          </cell>
          <cell r="S6020">
            <v>0</v>
          </cell>
          <cell r="T6020">
            <v>0</v>
          </cell>
          <cell r="U6020">
            <v>0</v>
          </cell>
          <cell r="V6020">
            <v>0</v>
          </cell>
          <cell r="W6020">
            <v>0</v>
          </cell>
          <cell r="X6020">
            <v>0</v>
          </cell>
          <cell r="Y6020">
            <v>0</v>
          </cell>
          <cell r="Z6020">
            <v>0</v>
          </cell>
          <cell r="AA6020">
            <v>0</v>
          </cell>
          <cell r="AB6020">
            <v>0</v>
          </cell>
          <cell r="AC6020">
            <v>-34.57</v>
          </cell>
          <cell r="AD6020">
            <v>0</v>
          </cell>
        </row>
        <row r="6021">
          <cell r="B6021" t="str">
            <v>CITY OF SHELTON-CONTRACTRESIDENTIALADJOTHR</v>
          </cell>
          <cell r="J6021" t="str">
            <v>ADJOTHR</v>
          </cell>
          <cell r="K6021" t="str">
            <v>ADJUSTMENT</v>
          </cell>
          <cell r="S6021">
            <v>0</v>
          </cell>
          <cell r="T6021">
            <v>0</v>
          </cell>
          <cell r="U6021">
            <v>0</v>
          </cell>
          <cell r="V6021">
            <v>0</v>
          </cell>
          <cell r="W6021">
            <v>0</v>
          </cell>
          <cell r="X6021">
            <v>0</v>
          </cell>
          <cell r="Y6021">
            <v>0</v>
          </cell>
          <cell r="Z6021">
            <v>0</v>
          </cell>
          <cell r="AA6021">
            <v>0</v>
          </cell>
          <cell r="AB6021">
            <v>0</v>
          </cell>
          <cell r="AC6021">
            <v>13.83</v>
          </cell>
          <cell r="AD6021">
            <v>0</v>
          </cell>
        </row>
        <row r="6022">
          <cell r="B6022" t="str">
            <v>CITY OF SHELTON-CONTRACTRESIDENTIALADMINFEE-RES</v>
          </cell>
          <cell r="J6022" t="str">
            <v>ADMINFEE-RES</v>
          </cell>
          <cell r="K6022" t="str">
            <v>NEW ACCT / VACANCY FEE</v>
          </cell>
          <cell r="S6022">
            <v>0</v>
          </cell>
          <cell r="T6022">
            <v>0</v>
          </cell>
          <cell r="U6022">
            <v>0</v>
          </cell>
          <cell r="V6022">
            <v>0</v>
          </cell>
          <cell r="W6022">
            <v>0</v>
          </cell>
          <cell r="X6022">
            <v>0</v>
          </cell>
          <cell r="Y6022">
            <v>0</v>
          </cell>
          <cell r="Z6022">
            <v>0</v>
          </cell>
          <cell r="AA6022">
            <v>0</v>
          </cell>
          <cell r="AB6022">
            <v>0</v>
          </cell>
          <cell r="AC6022">
            <v>1040</v>
          </cell>
          <cell r="AD6022">
            <v>0</v>
          </cell>
        </row>
        <row r="6023">
          <cell r="B6023" t="str">
            <v>CITY OF SHELTON-CONTRACTRESIDENTIALEP300-RES</v>
          </cell>
          <cell r="J6023" t="str">
            <v>EP300-RES</v>
          </cell>
          <cell r="K6023" t="str">
            <v>EXTRA PICKUP 300 GL - RES</v>
          </cell>
          <cell r="S6023">
            <v>0</v>
          </cell>
          <cell r="T6023">
            <v>0</v>
          </cell>
          <cell r="U6023">
            <v>0</v>
          </cell>
          <cell r="V6023">
            <v>0</v>
          </cell>
          <cell r="W6023">
            <v>0</v>
          </cell>
          <cell r="X6023">
            <v>0</v>
          </cell>
          <cell r="Y6023">
            <v>0</v>
          </cell>
          <cell r="Z6023">
            <v>0</v>
          </cell>
          <cell r="AA6023">
            <v>0</v>
          </cell>
          <cell r="AB6023">
            <v>0</v>
          </cell>
          <cell r="AC6023">
            <v>49.66</v>
          </cell>
          <cell r="AD6023">
            <v>0</v>
          </cell>
        </row>
        <row r="6024">
          <cell r="B6024" t="str">
            <v>CITY OF SHELTON-CONTRACTRESIDENTIALEP35-RES</v>
          </cell>
          <cell r="J6024" t="str">
            <v>EP35-RES</v>
          </cell>
          <cell r="K6024" t="str">
            <v>EXTRA PICKUP 35 GL - RES</v>
          </cell>
          <cell r="S6024">
            <v>0</v>
          </cell>
          <cell r="T6024">
            <v>0</v>
          </cell>
          <cell r="U6024">
            <v>0</v>
          </cell>
          <cell r="V6024">
            <v>0</v>
          </cell>
          <cell r="W6024">
            <v>0</v>
          </cell>
          <cell r="X6024">
            <v>0</v>
          </cell>
          <cell r="Y6024">
            <v>0</v>
          </cell>
          <cell r="Z6024">
            <v>0</v>
          </cell>
          <cell r="AA6024">
            <v>0</v>
          </cell>
          <cell r="AB6024">
            <v>0</v>
          </cell>
          <cell r="AC6024">
            <v>3610.08</v>
          </cell>
          <cell r="AD6024">
            <v>0</v>
          </cell>
        </row>
        <row r="6025">
          <cell r="B6025" t="str">
            <v>CITY OF SHELTON-CONTRACTRESIDENTIALEP64-RES</v>
          </cell>
          <cell r="J6025" t="str">
            <v>EP64-RES</v>
          </cell>
          <cell r="K6025" t="str">
            <v>EXTRA PICKUP 64 GL - RES</v>
          </cell>
          <cell r="S6025">
            <v>0</v>
          </cell>
          <cell r="T6025">
            <v>0</v>
          </cell>
          <cell r="U6025">
            <v>0</v>
          </cell>
          <cell r="V6025">
            <v>0</v>
          </cell>
          <cell r="W6025">
            <v>0</v>
          </cell>
          <cell r="X6025">
            <v>0</v>
          </cell>
          <cell r="Y6025">
            <v>0</v>
          </cell>
          <cell r="Z6025">
            <v>0</v>
          </cell>
          <cell r="AA6025">
            <v>0</v>
          </cell>
          <cell r="AB6025">
            <v>0</v>
          </cell>
          <cell r="AC6025">
            <v>546.15</v>
          </cell>
          <cell r="AD6025">
            <v>0</v>
          </cell>
        </row>
        <row r="6026">
          <cell r="B6026" t="str">
            <v>CITY OF SHELTON-CONTRACTRESIDENTIALEP96-RES</v>
          </cell>
          <cell r="J6026" t="str">
            <v>EP96-RES</v>
          </cell>
          <cell r="K6026" t="str">
            <v>EXTRA PICKUP 96 GL - RES</v>
          </cell>
          <cell r="S6026">
            <v>0</v>
          </cell>
          <cell r="T6026">
            <v>0</v>
          </cell>
          <cell r="U6026">
            <v>0</v>
          </cell>
          <cell r="V6026">
            <v>0</v>
          </cell>
          <cell r="W6026">
            <v>0</v>
          </cell>
          <cell r="X6026">
            <v>0</v>
          </cell>
          <cell r="Y6026">
            <v>0</v>
          </cell>
          <cell r="Z6026">
            <v>0</v>
          </cell>
          <cell r="AA6026">
            <v>0</v>
          </cell>
          <cell r="AB6026">
            <v>0</v>
          </cell>
          <cell r="AC6026">
            <v>247.8</v>
          </cell>
          <cell r="AD6026">
            <v>0</v>
          </cell>
        </row>
        <row r="6027">
          <cell r="B6027" t="str">
            <v>CITY OF SHELTON-CONTRACTRESIDENTIALMINSVC-RESI</v>
          </cell>
          <cell r="J6027" t="str">
            <v>MINSVC-RESI</v>
          </cell>
          <cell r="K6027" t="str">
            <v>MINIMUM SERVICE</v>
          </cell>
          <cell r="S6027">
            <v>0</v>
          </cell>
          <cell r="T6027">
            <v>0</v>
          </cell>
          <cell r="U6027">
            <v>0</v>
          </cell>
          <cell r="V6027">
            <v>0</v>
          </cell>
          <cell r="W6027">
            <v>0</v>
          </cell>
          <cell r="X6027">
            <v>0</v>
          </cell>
          <cell r="Y6027">
            <v>0</v>
          </cell>
          <cell r="Z6027">
            <v>0</v>
          </cell>
          <cell r="AA6027">
            <v>0</v>
          </cell>
          <cell r="AB6027">
            <v>0</v>
          </cell>
          <cell r="AC6027">
            <v>32.82</v>
          </cell>
          <cell r="AD6027">
            <v>0</v>
          </cell>
        </row>
        <row r="6028">
          <cell r="B6028" t="str">
            <v>CITY OF SHELTON-CONTRACTRESIDENTIALREDELIVER</v>
          </cell>
          <cell r="J6028" t="str">
            <v>REDELIVER</v>
          </cell>
          <cell r="K6028" t="str">
            <v>DELIVERY CHARGE</v>
          </cell>
          <cell r="S6028">
            <v>0</v>
          </cell>
          <cell r="T6028">
            <v>0</v>
          </cell>
          <cell r="U6028">
            <v>0</v>
          </cell>
          <cell r="V6028">
            <v>0</v>
          </cell>
          <cell r="W6028">
            <v>0</v>
          </cell>
          <cell r="X6028">
            <v>0</v>
          </cell>
          <cell r="Y6028">
            <v>0</v>
          </cell>
          <cell r="Z6028">
            <v>0</v>
          </cell>
          <cell r="AA6028">
            <v>0</v>
          </cell>
          <cell r="AB6028">
            <v>0</v>
          </cell>
          <cell r="AC6028">
            <v>145.86000000000001</v>
          </cell>
          <cell r="AD6028">
            <v>0</v>
          </cell>
        </row>
        <row r="6029">
          <cell r="B6029" t="str">
            <v>CITY OF SHELTON-CONTRACTSURCFUEL-RES MASON</v>
          </cell>
          <cell r="J6029" t="str">
            <v>FUEL-RES MASON</v>
          </cell>
          <cell r="K6029" t="str">
            <v>FUEL &amp; MATERIAL SURCHARGE</v>
          </cell>
          <cell r="S6029">
            <v>0</v>
          </cell>
          <cell r="T6029">
            <v>0</v>
          </cell>
          <cell r="U6029">
            <v>0</v>
          </cell>
          <cell r="V6029">
            <v>0</v>
          </cell>
          <cell r="W6029">
            <v>0</v>
          </cell>
          <cell r="X6029">
            <v>0</v>
          </cell>
          <cell r="Y6029">
            <v>0</v>
          </cell>
          <cell r="Z6029">
            <v>0</v>
          </cell>
          <cell r="AA6029">
            <v>0</v>
          </cell>
          <cell r="AB6029">
            <v>0</v>
          </cell>
          <cell r="AC6029">
            <v>0</v>
          </cell>
          <cell r="AD6029">
            <v>0</v>
          </cell>
        </row>
        <row r="6030">
          <cell r="B6030" t="str">
            <v>CITY OF SHELTON-CONTRACTSURCFUEL-RES MASON</v>
          </cell>
          <cell r="J6030" t="str">
            <v>FUEL-RES MASON</v>
          </cell>
          <cell r="K6030" t="str">
            <v>FUEL &amp; MATERIAL SURCHARGE</v>
          </cell>
          <cell r="S6030">
            <v>0</v>
          </cell>
          <cell r="T6030">
            <v>0</v>
          </cell>
          <cell r="U6030">
            <v>0</v>
          </cell>
          <cell r="V6030">
            <v>0</v>
          </cell>
          <cell r="W6030">
            <v>0</v>
          </cell>
          <cell r="X6030">
            <v>0</v>
          </cell>
          <cell r="Y6030">
            <v>0</v>
          </cell>
          <cell r="Z6030">
            <v>0</v>
          </cell>
          <cell r="AA6030">
            <v>0</v>
          </cell>
          <cell r="AB6030">
            <v>0</v>
          </cell>
          <cell r="AC6030">
            <v>0</v>
          </cell>
          <cell r="AD6030">
            <v>0</v>
          </cell>
        </row>
        <row r="6031">
          <cell r="B6031" t="str">
            <v>CITY OF SHELTON-CONTRACTSURCFUEL-RES MASON</v>
          </cell>
          <cell r="J6031" t="str">
            <v>FUEL-RES MASON</v>
          </cell>
          <cell r="K6031" t="str">
            <v>FUEL &amp; MATERIAL SURCHARGE</v>
          </cell>
          <cell r="S6031">
            <v>0</v>
          </cell>
          <cell r="T6031">
            <v>0</v>
          </cell>
          <cell r="U6031">
            <v>0</v>
          </cell>
          <cell r="V6031">
            <v>0</v>
          </cell>
          <cell r="W6031">
            <v>0</v>
          </cell>
          <cell r="X6031">
            <v>0</v>
          </cell>
          <cell r="Y6031">
            <v>0</v>
          </cell>
          <cell r="Z6031">
            <v>0</v>
          </cell>
          <cell r="AA6031">
            <v>0</v>
          </cell>
          <cell r="AB6031">
            <v>0</v>
          </cell>
          <cell r="AC6031">
            <v>0</v>
          </cell>
          <cell r="AD6031">
            <v>0</v>
          </cell>
        </row>
        <row r="6032">
          <cell r="B6032" t="str">
            <v>CITY OF SHELTON-CONTRACTTAXESCITY OF SHELTON</v>
          </cell>
          <cell r="J6032" t="str">
            <v>CITY OF SHELTON</v>
          </cell>
          <cell r="K6032" t="str">
            <v>41.9% CITY UTILITY TAX</v>
          </cell>
          <cell r="S6032">
            <v>0</v>
          </cell>
          <cell r="T6032">
            <v>0</v>
          </cell>
          <cell r="U6032">
            <v>0</v>
          </cell>
          <cell r="V6032">
            <v>0</v>
          </cell>
          <cell r="W6032">
            <v>0</v>
          </cell>
          <cell r="X6032">
            <v>0</v>
          </cell>
          <cell r="Y6032">
            <v>0</v>
          </cell>
          <cell r="Z6032">
            <v>0</v>
          </cell>
          <cell r="AA6032">
            <v>0</v>
          </cell>
          <cell r="AB6032">
            <v>0</v>
          </cell>
          <cell r="AC6032">
            <v>25839.63</v>
          </cell>
          <cell r="AD6032">
            <v>0</v>
          </cell>
        </row>
        <row r="6033">
          <cell r="B6033" t="str">
            <v>CITY OF SHELTON-CONTRACTTAXESCITY OF SHELTON UTILITY</v>
          </cell>
          <cell r="J6033" t="str">
            <v>CITY OF SHELTON UTILITY</v>
          </cell>
          <cell r="K6033" t="str">
            <v>CONTRACT UTILITY ONLY</v>
          </cell>
          <cell r="S6033">
            <v>0</v>
          </cell>
          <cell r="T6033">
            <v>0</v>
          </cell>
          <cell r="U6033">
            <v>0</v>
          </cell>
          <cell r="V6033">
            <v>0</v>
          </cell>
          <cell r="W6033">
            <v>0</v>
          </cell>
          <cell r="X6033">
            <v>0</v>
          </cell>
          <cell r="Y6033">
            <v>0</v>
          </cell>
          <cell r="Z6033">
            <v>0</v>
          </cell>
          <cell r="AA6033">
            <v>0</v>
          </cell>
          <cell r="AB6033">
            <v>0</v>
          </cell>
          <cell r="AC6033">
            <v>264.77</v>
          </cell>
          <cell r="AD6033">
            <v>0</v>
          </cell>
        </row>
        <row r="6034">
          <cell r="B6034" t="str">
            <v>CITY OF SHELTON-CONTRACTTAXESSHELTON SALES TAX</v>
          </cell>
          <cell r="J6034" t="str">
            <v>SHELTON SALES TAX</v>
          </cell>
          <cell r="K6034" t="str">
            <v>8.8% Sales Tax</v>
          </cell>
          <cell r="S6034">
            <v>0</v>
          </cell>
          <cell r="T6034">
            <v>0</v>
          </cell>
          <cell r="U6034">
            <v>0</v>
          </cell>
          <cell r="V6034">
            <v>0</v>
          </cell>
          <cell r="W6034">
            <v>0</v>
          </cell>
          <cell r="X6034">
            <v>0</v>
          </cell>
          <cell r="Y6034">
            <v>0</v>
          </cell>
          <cell r="Z6034">
            <v>0</v>
          </cell>
          <cell r="AA6034">
            <v>0</v>
          </cell>
          <cell r="AB6034">
            <v>0</v>
          </cell>
          <cell r="AC6034">
            <v>3.02</v>
          </cell>
          <cell r="AD6034">
            <v>0</v>
          </cell>
        </row>
        <row r="6035">
          <cell r="B6035" t="str">
            <v>CITY OF SHELTON-CONTRACTTAXESSHELTON WA REFUSE</v>
          </cell>
          <cell r="J6035" t="str">
            <v>SHELTON WA REFUSE</v>
          </cell>
          <cell r="K6035" t="str">
            <v>3.6% WA Refuse Tax</v>
          </cell>
          <cell r="S6035">
            <v>0</v>
          </cell>
          <cell r="T6035">
            <v>0</v>
          </cell>
          <cell r="U6035">
            <v>0</v>
          </cell>
          <cell r="V6035">
            <v>0</v>
          </cell>
          <cell r="W6035">
            <v>0</v>
          </cell>
          <cell r="X6035">
            <v>0</v>
          </cell>
          <cell r="Y6035">
            <v>0</v>
          </cell>
          <cell r="Z6035">
            <v>0</v>
          </cell>
          <cell r="AA6035">
            <v>0</v>
          </cell>
          <cell r="AB6035">
            <v>0</v>
          </cell>
          <cell r="AC6035">
            <v>2214</v>
          </cell>
          <cell r="AD6035">
            <v>0</v>
          </cell>
        </row>
        <row r="6036">
          <cell r="B6036" t="str">
            <v>CITY OF SHELTON-CONTRACTTAXESCITY OF SHELTON</v>
          </cell>
          <cell r="J6036" t="str">
            <v>CITY OF SHELTON</v>
          </cell>
          <cell r="K6036" t="str">
            <v>41.9% CITY UTILITY TAX</v>
          </cell>
          <cell r="S6036">
            <v>0</v>
          </cell>
          <cell r="T6036">
            <v>0</v>
          </cell>
          <cell r="U6036">
            <v>0</v>
          </cell>
          <cell r="V6036">
            <v>0</v>
          </cell>
          <cell r="W6036">
            <v>0</v>
          </cell>
          <cell r="X6036">
            <v>0</v>
          </cell>
          <cell r="Y6036">
            <v>0</v>
          </cell>
          <cell r="Z6036">
            <v>0</v>
          </cell>
          <cell r="AA6036">
            <v>0</v>
          </cell>
          <cell r="AB6036">
            <v>0</v>
          </cell>
          <cell r="AC6036">
            <v>22813.83</v>
          </cell>
          <cell r="AD6036">
            <v>0</v>
          </cell>
        </row>
        <row r="6037">
          <cell r="B6037" t="str">
            <v>CITY OF SHELTON-CONTRACTTAXESREF</v>
          </cell>
          <cell r="J6037" t="str">
            <v>REF</v>
          </cell>
          <cell r="K6037" t="str">
            <v>3.6% WA Refuse Tax</v>
          </cell>
          <cell r="S6037">
            <v>0</v>
          </cell>
          <cell r="T6037">
            <v>0</v>
          </cell>
          <cell r="U6037">
            <v>0</v>
          </cell>
          <cell r="V6037">
            <v>0</v>
          </cell>
          <cell r="W6037">
            <v>0</v>
          </cell>
          <cell r="X6037">
            <v>0</v>
          </cell>
          <cell r="Y6037">
            <v>0</v>
          </cell>
          <cell r="Z6037">
            <v>0</v>
          </cell>
          <cell r="AA6037">
            <v>0</v>
          </cell>
          <cell r="AB6037">
            <v>0</v>
          </cell>
          <cell r="AC6037">
            <v>6.09</v>
          </cell>
          <cell r="AD6037">
            <v>0</v>
          </cell>
        </row>
        <row r="6038">
          <cell r="B6038" t="str">
            <v>CITY OF SHELTON-CONTRACTTAXESSHELTON SALES TAX</v>
          </cell>
          <cell r="J6038" t="str">
            <v>SHELTON SALES TAX</v>
          </cell>
          <cell r="K6038" t="str">
            <v>8.8% Sales Tax</v>
          </cell>
          <cell r="S6038">
            <v>0</v>
          </cell>
          <cell r="T6038">
            <v>0</v>
          </cell>
          <cell r="U6038">
            <v>0</v>
          </cell>
          <cell r="V6038">
            <v>0</v>
          </cell>
          <cell r="W6038">
            <v>0</v>
          </cell>
          <cell r="X6038">
            <v>0</v>
          </cell>
          <cell r="Y6038">
            <v>0</v>
          </cell>
          <cell r="Z6038">
            <v>0</v>
          </cell>
          <cell r="AA6038">
            <v>0</v>
          </cell>
          <cell r="AB6038">
            <v>0</v>
          </cell>
          <cell r="AC6038">
            <v>9.1199999999999992</v>
          </cell>
          <cell r="AD6038">
            <v>0</v>
          </cell>
        </row>
        <row r="6039">
          <cell r="B6039" t="str">
            <v>CITY OF SHELTON-CONTRACTTAXESSHELTON WA REFUSE</v>
          </cell>
          <cell r="J6039" t="str">
            <v>SHELTON WA REFUSE</v>
          </cell>
          <cell r="K6039" t="str">
            <v>3.6% WA Refuse Tax</v>
          </cell>
          <cell r="S6039">
            <v>0</v>
          </cell>
          <cell r="T6039">
            <v>0</v>
          </cell>
          <cell r="U6039">
            <v>0</v>
          </cell>
          <cell r="V6039">
            <v>0</v>
          </cell>
          <cell r="W6039">
            <v>0</v>
          </cell>
          <cell r="X6039">
            <v>0</v>
          </cell>
          <cell r="Y6039">
            <v>0</v>
          </cell>
          <cell r="Z6039">
            <v>0</v>
          </cell>
          <cell r="AA6039">
            <v>0</v>
          </cell>
          <cell r="AB6039">
            <v>0</v>
          </cell>
          <cell r="AC6039">
            <v>1810.01</v>
          </cell>
          <cell r="AD6039">
            <v>0</v>
          </cell>
        </row>
        <row r="6040">
          <cell r="B6040" t="str">
            <v>CITY OF SHELTON-CONTRACTTAXESCITY OF SHELTON</v>
          </cell>
          <cell r="J6040" t="str">
            <v>CITY OF SHELTON</v>
          </cell>
          <cell r="K6040" t="str">
            <v>41.9% CITY UTILITY TAX</v>
          </cell>
          <cell r="S6040">
            <v>0</v>
          </cell>
          <cell r="T6040">
            <v>0</v>
          </cell>
          <cell r="U6040">
            <v>0</v>
          </cell>
          <cell r="V6040">
            <v>0</v>
          </cell>
          <cell r="W6040">
            <v>0</v>
          </cell>
          <cell r="X6040">
            <v>0</v>
          </cell>
          <cell r="Y6040">
            <v>0</v>
          </cell>
          <cell r="Z6040">
            <v>0</v>
          </cell>
          <cell r="AA6040">
            <v>0</v>
          </cell>
          <cell r="AB6040">
            <v>0</v>
          </cell>
          <cell r="AC6040">
            <v>16.18</v>
          </cell>
          <cell r="AD6040">
            <v>0</v>
          </cell>
        </row>
        <row r="6041">
          <cell r="B6041" t="str">
            <v>CITY OF SHELTON-CONTRACTTAXESSHELTON WA REFUSE</v>
          </cell>
          <cell r="J6041" t="str">
            <v>SHELTON WA REFUSE</v>
          </cell>
          <cell r="K6041" t="str">
            <v>3.6% WA Refuse Tax</v>
          </cell>
          <cell r="S6041">
            <v>0</v>
          </cell>
          <cell r="T6041">
            <v>0</v>
          </cell>
          <cell r="U6041">
            <v>0</v>
          </cell>
          <cell r="V6041">
            <v>0</v>
          </cell>
          <cell r="W6041">
            <v>0</v>
          </cell>
          <cell r="X6041">
            <v>0</v>
          </cell>
          <cell r="Y6041">
            <v>0</v>
          </cell>
          <cell r="Z6041">
            <v>0</v>
          </cell>
          <cell r="AA6041">
            <v>0</v>
          </cell>
          <cell r="AB6041">
            <v>0</v>
          </cell>
          <cell r="AC6041">
            <v>1.39</v>
          </cell>
          <cell r="AD6041">
            <v>0</v>
          </cell>
        </row>
        <row r="6042">
          <cell r="B6042" t="str">
            <v>CITY of SHELTON-REGULATEDACCOUNTING ADJUSTMENTSFINCHG</v>
          </cell>
          <cell r="J6042" t="str">
            <v>FINCHG</v>
          </cell>
          <cell r="K6042" t="str">
            <v>LATE FEE</v>
          </cell>
          <cell r="S6042">
            <v>0</v>
          </cell>
          <cell r="T6042">
            <v>0</v>
          </cell>
          <cell r="U6042">
            <v>0</v>
          </cell>
          <cell r="V6042">
            <v>0</v>
          </cell>
          <cell r="W6042">
            <v>0</v>
          </cell>
          <cell r="X6042">
            <v>0</v>
          </cell>
          <cell r="Y6042">
            <v>0</v>
          </cell>
          <cell r="Z6042">
            <v>0</v>
          </cell>
          <cell r="AA6042">
            <v>0</v>
          </cell>
          <cell r="AB6042">
            <v>0</v>
          </cell>
          <cell r="AC6042">
            <v>5.38</v>
          </cell>
          <cell r="AD6042">
            <v>0</v>
          </cell>
        </row>
        <row r="6043">
          <cell r="B6043" t="str">
            <v>CITY of SHELTON-REGULATEDCOMMERCIAL - REARLOADR1.5YDE</v>
          </cell>
          <cell r="J6043" t="str">
            <v>R1.5YDE</v>
          </cell>
          <cell r="K6043" t="str">
            <v>1.5 YD 1X EOW</v>
          </cell>
          <cell r="S6043">
            <v>0</v>
          </cell>
          <cell r="T6043">
            <v>0</v>
          </cell>
          <cell r="U6043">
            <v>0</v>
          </cell>
          <cell r="V6043">
            <v>0</v>
          </cell>
          <cell r="W6043">
            <v>0</v>
          </cell>
          <cell r="X6043">
            <v>0</v>
          </cell>
          <cell r="Y6043">
            <v>0</v>
          </cell>
          <cell r="Z6043">
            <v>0</v>
          </cell>
          <cell r="AA6043">
            <v>0</v>
          </cell>
          <cell r="AB6043">
            <v>0</v>
          </cell>
          <cell r="AC6043">
            <v>40.24</v>
          </cell>
          <cell r="AD6043">
            <v>0</v>
          </cell>
        </row>
        <row r="6044">
          <cell r="B6044" t="str">
            <v>CITY of SHELTON-REGULATEDCOMMERCIAL - REARLOADR1.5YDRENTM</v>
          </cell>
          <cell r="J6044" t="str">
            <v>R1.5YDRENTM</v>
          </cell>
          <cell r="K6044" t="str">
            <v>1.5YD CONTAINER RENT-MTH</v>
          </cell>
          <cell r="S6044">
            <v>0</v>
          </cell>
          <cell r="T6044">
            <v>0</v>
          </cell>
          <cell r="U6044">
            <v>0</v>
          </cell>
          <cell r="V6044">
            <v>0</v>
          </cell>
          <cell r="W6044">
            <v>0</v>
          </cell>
          <cell r="X6044">
            <v>0</v>
          </cell>
          <cell r="Y6044">
            <v>0</v>
          </cell>
          <cell r="Z6044">
            <v>0</v>
          </cell>
          <cell r="AA6044">
            <v>0</v>
          </cell>
          <cell r="AB6044">
            <v>0</v>
          </cell>
          <cell r="AC6044">
            <v>19.079999999999998</v>
          </cell>
          <cell r="AD6044">
            <v>0</v>
          </cell>
        </row>
        <row r="6045">
          <cell r="B6045" t="str">
            <v>CITY of SHELTON-REGULATEDCOMMERCIAL - REARLOADR1.5YDWM</v>
          </cell>
          <cell r="J6045" t="str">
            <v>R1.5YDWM</v>
          </cell>
          <cell r="K6045" t="str">
            <v>1.5 YD 1X WEEKLY</v>
          </cell>
          <cell r="S6045">
            <v>0</v>
          </cell>
          <cell r="T6045">
            <v>0</v>
          </cell>
          <cell r="U6045">
            <v>0</v>
          </cell>
          <cell r="V6045">
            <v>0</v>
          </cell>
          <cell r="W6045">
            <v>0</v>
          </cell>
          <cell r="X6045">
            <v>0</v>
          </cell>
          <cell r="Y6045">
            <v>0</v>
          </cell>
          <cell r="Z6045">
            <v>0</v>
          </cell>
          <cell r="AA6045">
            <v>0</v>
          </cell>
          <cell r="AB6045">
            <v>0</v>
          </cell>
          <cell r="AC6045">
            <v>80.47</v>
          </cell>
          <cell r="AD6045">
            <v>0</v>
          </cell>
        </row>
        <row r="6046">
          <cell r="B6046" t="str">
            <v>CITY of SHELTON-REGULATEDCOMMERCIAL - REARLOADUNLOCKREF</v>
          </cell>
          <cell r="J6046" t="str">
            <v>UNLOCKREF</v>
          </cell>
          <cell r="K6046" t="str">
            <v>UNLOCK / UNLATCH REFUSE</v>
          </cell>
          <cell r="S6046">
            <v>0</v>
          </cell>
          <cell r="T6046">
            <v>0</v>
          </cell>
          <cell r="U6046">
            <v>0</v>
          </cell>
          <cell r="V6046">
            <v>0</v>
          </cell>
          <cell r="W6046">
            <v>0</v>
          </cell>
          <cell r="X6046">
            <v>0</v>
          </cell>
          <cell r="Y6046">
            <v>0</v>
          </cell>
          <cell r="Z6046">
            <v>0</v>
          </cell>
          <cell r="AA6046">
            <v>0</v>
          </cell>
          <cell r="AB6046">
            <v>0</v>
          </cell>
          <cell r="AC6046">
            <v>10.119999999999999</v>
          </cell>
          <cell r="AD6046">
            <v>0</v>
          </cell>
        </row>
        <row r="6047">
          <cell r="B6047" t="str">
            <v>CITY of SHELTON-REGULATEDCOMMERCIAL - REARLOADR2YDPU</v>
          </cell>
          <cell r="J6047" t="str">
            <v>R2YDPU</v>
          </cell>
          <cell r="K6047" t="str">
            <v>2YD CONTAINER PICKUP</v>
          </cell>
          <cell r="S6047">
            <v>0</v>
          </cell>
          <cell r="T6047">
            <v>0</v>
          </cell>
          <cell r="U6047">
            <v>0</v>
          </cell>
          <cell r="V6047">
            <v>0</v>
          </cell>
          <cell r="W6047">
            <v>0</v>
          </cell>
          <cell r="X6047">
            <v>0</v>
          </cell>
          <cell r="Y6047">
            <v>0</v>
          </cell>
          <cell r="Z6047">
            <v>0</v>
          </cell>
          <cell r="AA6047">
            <v>0</v>
          </cell>
          <cell r="AB6047">
            <v>0</v>
          </cell>
          <cell r="AC6047">
            <v>24.9</v>
          </cell>
          <cell r="AD6047">
            <v>0</v>
          </cell>
        </row>
        <row r="6048">
          <cell r="B6048" t="str">
            <v>CITY of SHELTON-REGULATEDPAYMENTSCC-KOL</v>
          </cell>
          <cell r="J6048" t="str">
            <v>CC-KOL</v>
          </cell>
          <cell r="K6048" t="str">
            <v>ONLINE PAYMENT-CC</v>
          </cell>
          <cell r="S6048">
            <v>0</v>
          </cell>
          <cell r="T6048">
            <v>0</v>
          </cell>
          <cell r="U6048">
            <v>0</v>
          </cell>
          <cell r="V6048">
            <v>0</v>
          </cell>
          <cell r="W6048">
            <v>0</v>
          </cell>
          <cell r="X6048">
            <v>0</v>
          </cell>
          <cell r="Y6048">
            <v>0</v>
          </cell>
          <cell r="Z6048">
            <v>0</v>
          </cell>
          <cell r="AA6048">
            <v>0</v>
          </cell>
          <cell r="AB6048">
            <v>0</v>
          </cell>
          <cell r="AC6048">
            <v>-2635.6</v>
          </cell>
          <cell r="AD6048">
            <v>0</v>
          </cell>
        </row>
        <row r="6049">
          <cell r="B6049" t="str">
            <v>CITY of SHELTON-REGULATEDPAYMENTSCCREF-KOL</v>
          </cell>
          <cell r="J6049" t="str">
            <v>CCREF-KOL</v>
          </cell>
          <cell r="K6049" t="str">
            <v>CREDIT CARD REFUND</v>
          </cell>
          <cell r="S6049">
            <v>0</v>
          </cell>
          <cell r="T6049">
            <v>0</v>
          </cell>
          <cell r="U6049">
            <v>0</v>
          </cell>
          <cell r="V6049">
            <v>0</v>
          </cell>
          <cell r="W6049">
            <v>0</v>
          </cell>
          <cell r="X6049">
            <v>0</v>
          </cell>
          <cell r="Y6049">
            <v>0</v>
          </cell>
          <cell r="Z6049">
            <v>0</v>
          </cell>
          <cell r="AA6049">
            <v>0</v>
          </cell>
          <cell r="AB6049">
            <v>0</v>
          </cell>
          <cell r="AC6049">
            <v>520.16999999999996</v>
          </cell>
          <cell r="AD6049">
            <v>0</v>
          </cell>
        </row>
        <row r="6050">
          <cell r="B6050" t="str">
            <v>CITY of SHELTON-REGULATEDPAYMENTSPAY</v>
          </cell>
          <cell r="J6050" t="str">
            <v>PAY</v>
          </cell>
          <cell r="K6050" t="str">
            <v>PAYMENT-THANK YOU!</v>
          </cell>
          <cell r="S6050">
            <v>0</v>
          </cell>
          <cell r="T6050">
            <v>0</v>
          </cell>
          <cell r="U6050">
            <v>0</v>
          </cell>
          <cell r="V6050">
            <v>0</v>
          </cell>
          <cell r="W6050">
            <v>0</v>
          </cell>
          <cell r="X6050">
            <v>0</v>
          </cell>
          <cell r="Y6050">
            <v>0</v>
          </cell>
          <cell r="Z6050">
            <v>0</v>
          </cell>
          <cell r="AA6050">
            <v>0</v>
          </cell>
          <cell r="AB6050">
            <v>0</v>
          </cell>
          <cell r="AC6050">
            <v>-11587.12</v>
          </cell>
          <cell r="AD6050">
            <v>0</v>
          </cell>
        </row>
        <row r="6051">
          <cell r="B6051" t="str">
            <v>CITY of SHELTON-REGULATEDPAYMENTSPAY-KOL</v>
          </cell>
          <cell r="J6051" t="str">
            <v>PAY-KOL</v>
          </cell>
          <cell r="K6051" t="str">
            <v>PAYMENT-THANK YOU - OL</v>
          </cell>
          <cell r="S6051">
            <v>0</v>
          </cell>
          <cell r="T6051">
            <v>0</v>
          </cell>
          <cell r="U6051">
            <v>0</v>
          </cell>
          <cell r="V6051">
            <v>0</v>
          </cell>
          <cell r="W6051">
            <v>0</v>
          </cell>
          <cell r="X6051">
            <v>0</v>
          </cell>
          <cell r="Y6051">
            <v>0</v>
          </cell>
          <cell r="Z6051">
            <v>0</v>
          </cell>
          <cell r="AA6051">
            <v>0</v>
          </cell>
          <cell r="AB6051">
            <v>0</v>
          </cell>
          <cell r="AC6051">
            <v>-753.79</v>
          </cell>
          <cell r="AD6051">
            <v>0</v>
          </cell>
        </row>
        <row r="6052">
          <cell r="B6052" t="str">
            <v>CITY of SHELTON-REGULATEDPAYMENTSPAY-NATL</v>
          </cell>
          <cell r="J6052" t="str">
            <v>PAY-NATL</v>
          </cell>
          <cell r="K6052" t="str">
            <v>PAYMENT THANK YOU</v>
          </cell>
          <cell r="S6052">
            <v>0</v>
          </cell>
          <cell r="T6052">
            <v>0</v>
          </cell>
          <cell r="U6052">
            <v>0</v>
          </cell>
          <cell r="V6052">
            <v>0</v>
          </cell>
          <cell r="W6052">
            <v>0</v>
          </cell>
          <cell r="X6052">
            <v>0</v>
          </cell>
          <cell r="Y6052">
            <v>0</v>
          </cell>
          <cell r="Z6052">
            <v>0</v>
          </cell>
          <cell r="AA6052">
            <v>0</v>
          </cell>
          <cell r="AB6052">
            <v>0</v>
          </cell>
          <cell r="AC6052">
            <v>-3013.77</v>
          </cell>
          <cell r="AD6052">
            <v>0</v>
          </cell>
        </row>
        <row r="6053">
          <cell r="B6053" t="str">
            <v>CITY of SHELTON-REGULATEDPAYMENTSPAY-OAK</v>
          </cell>
          <cell r="J6053" t="str">
            <v>PAY-OAK</v>
          </cell>
          <cell r="K6053" t="str">
            <v>OAKLEAF PAYMENT</v>
          </cell>
          <cell r="S6053">
            <v>0</v>
          </cell>
          <cell r="T6053">
            <v>0</v>
          </cell>
          <cell r="U6053">
            <v>0</v>
          </cell>
          <cell r="V6053">
            <v>0</v>
          </cell>
          <cell r="W6053">
            <v>0</v>
          </cell>
          <cell r="X6053">
            <v>0</v>
          </cell>
          <cell r="Y6053">
            <v>0</v>
          </cell>
          <cell r="Z6053">
            <v>0</v>
          </cell>
          <cell r="AA6053">
            <v>0</v>
          </cell>
          <cell r="AB6053">
            <v>0</v>
          </cell>
          <cell r="AC6053">
            <v>-36.08</v>
          </cell>
          <cell r="AD6053">
            <v>0</v>
          </cell>
        </row>
        <row r="6054">
          <cell r="B6054" t="str">
            <v>CITY of SHELTON-REGULATEDPAYMENTSPAYL</v>
          </cell>
          <cell r="J6054" t="str">
            <v>PAYL</v>
          </cell>
          <cell r="K6054" t="str">
            <v>PAYMENT-THANK YOU!</v>
          </cell>
          <cell r="S6054">
            <v>0</v>
          </cell>
          <cell r="T6054">
            <v>0</v>
          </cell>
          <cell r="U6054">
            <v>0</v>
          </cell>
          <cell r="V6054">
            <v>0</v>
          </cell>
          <cell r="W6054">
            <v>0</v>
          </cell>
          <cell r="X6054">
            <v>0</v>
          </cell>
          <cell r="Y6054">
            <v>0</v>
          </cell>
          <cell r="Z6054">
            <v>0</v>
          </cell>
          <cell r="AA6054">
            <v>0</v>
          </cell>
          <cell r="AB6054">
            <v>0</v>
          </cell>
          <cell r="AC6054">
            <v>-3015.66</v>
          </cell>
          <cell r="AD6054">
            <v>0</v>
          </cell>
        </row>
        <row r="6055">
          <cell r="B6055" t="str">
            <v>CITY of SHELTON-REGULATEDPAYMENTSPAYUSBL</v>
          </cell>
          <cell r="J6055" t="str">
            <v>PAYUSBL</v>
          </cell>
          <cell r="K6055" t="str">
            <v>PAYMENT THANK YOU</v>
          </cell>
          <cell r="S6055">
            <v>0</v>
          </cell>
          <cell r="T6055">
            <v>0</v>
          </cell>
          <cell r="U6055">
            <v>0</v>
          </cell>
          <cell r="V6055">
            <v>0</v>
          </cell>
          <cell r="W6055">
            <v>0</v>
          </cell>
          <cell r="X6055">
            <v>0</v>
          </cell>
          <cell r="Y6055">
            <v>0</v>
          </cell>
          <cell r="Z6055">
            <v>0</v>
          </cell>
          <cell r="AA6055">
            <v>0</v>
          </cell>
          <cell r="AB6055">
            <v>0</v>
          </cell>
          <cell r="AC6055">
            <v>-18190.29</v>
          </cell>
          <cell r="AD6055">
            <v>0</v>
          </cell>
        </row>
        <row r="6056">
          <cell r="B6056" t="str">
            <v>CITY of SHELTON-REGULATEDROLLOFFROLID</v>
          </cell>
          <cell r="J6056" t="str">
            <v>ROLID</v>
          </cell>
          <cell r="K6056" t="str">
            <v>ROLL OFF-LID</v>
          </cell>
          <cell r="S6056">
            <v>0</v>
          </cell>
          <cell r="T6056">
            <v>0</v>
          </cell>
          <cell r="U6056">
            <v>0</v>
          </cell>
          <cell r="V6056">
            <v>0</v>
          </cell>
          <cell r="W6056">
            <v>0</v>
          </cell>
          <cell r="X6056">
            <v>0</v>
          </cell>
          <cell r="Y6056">
            <v>0</v>
          </cell>
          <cell r="Z6056">
            <v>0</v>
          </cell>
          <cell r="AA6056">
            <v>0</v>
          </cell>
          <cell r="AB6056">
            <v>0</v>
          </cell>
          <cell r="AC6056">
            <v>145.6</v>
          </cell>
          <cell r="AD6056">
            <v>0</v>
          </cell>
        </row>
        <row r="6057">
          <cell r="B6057" t="str">
            <v>CITY of SHELTON-REGULATEDROLLOFFRORENT20D</v>
          </cell>
          <cell r="J6057" t="str">
            <v>RORENT20D</v>
          </cell>
          <cell r="K6057" t="str">
            <v>20YD ROLL OFF-DAILY RENT</v>
          </cell>
          <cell r="S6057">
            <v>0</v>
          </cell>
          <cell r="T6057">
            <v>0</v>
          </cell>
          <cell r="U6057">
            <v>0</v>
          </cell>
          <cell r="V6057">
            <v>0</v>
          </cell>
          <cell r="W6057">
            <v>0</v>
          </cell>
          <cell r="X6057">
            <v>0</v>
          </cell>
          <cell r="Y6057">
            <v>0</v>
          </cell>
          <cell r="Z6057">
            <v>0</v>
          </cell>
          <cell r="AA6057">
            <v>0</v>
          </cell>
          <cell r="AB6057">
            <v>0</v>
          </cell>
          <cell r="AC6057">
            <v>426.71</v>
          </cell>
          <cell r="AD6057">
            <v>0</v>
          </cell>
        </row>
        <row r="6058">
          <cell r="B6058" t="str">
            <v>CITY of SHELTON-REGULATEDROLLOFFRORENT20M</v>
          </cell>
          <cell r="J6058" t="str">
            <v>RORENT20M</v>
          </cell>
          <cell r="K6058" t="str">
            <v>20YD ROLL OFF-MNTHLY RENT</v>
          </cell>
          <cell r="S6058">
            <v>0</v>
          </cell>
          <cell r="T6058">
            <v>0</v>
          </cell>
          <cell r="U6058">
            <v>0</v>
          </cell>
          <cell r="V6058">
            <v>0</v>
          </cell>
          <cell r="W6058">
            <v>0</v>
          </cell>
          <cell r="X6058">
            <v>0</v>
          </cell>
          <cell r="Y6058">
            <v>0</v>
          </cell>
          <cell r="Z6058">
            <v>0</v>
          </cell>
          <cell r="AA6058">
            <v>0</v>
          </cell>
          <cell r="AB6058">
            <v>0</v>
          </cell>
          <cell r="AC6058">
            <v>779.84</v>
          </cell>
          <cell r="AD6058">
            <v>0</v>
          </cell>
        </row>
        <row r="6059">
          <cell r="B6059" t="str">
            <v>CITY of SHELTON-REGULATEDROLLOFFRORENT40D</v>
          </cell>
          <cell r="J6059" t="str">
            <v>RORENT40D</v>
          </cell>
          <cell r="K6059" t="str">
            <v>40YD ROLL OFF-DAILY RENT</v>
          </cell>
          <cell r="S6059">
            <v>0</v>
          </cell>
          <cell r="T6059">
            <v>0</v>
          </cell>
          <cell r="U6059">
            <v>0</v>
          </cell>
          <cell r="V6059">
            <v>0</v>
          </cell>
          <cell r="W6059">
            <v>0</v>
          </cell>
          <cell r="X6059">
            <v>0</v>
          </cell>
          <cell r="Y6059">
            <v>0</v>
          </cell>
          <cell r="Z6059">
            <v>0</v>
          </cell>
          <cell r="AA6059">
            <v>0</v>
          </cell>
          <cell r="AB6059">
            <v>0</v>
          </cell>
          <cell r="AC6059">
            <v>567.6</v>
          </cell>
          <cell r="AD6059">
            <v>0</v>
          </cell>
        </row>
        <row r="6060">
          <cell r="B6060" t="str">
            <v>CITY of SHELTON-REGULATEDROLLOFFRORENT40M</v>
          </cell>
          <cell r="J6060" t="str">
            <v>RORENT40M</v>
          </cell>
          <cell r="K6060" t="str">
            <v>40YD ROLL OFF-MNTHLY RENT</v>
          </cell>
          <cell r="S6060">
            <v>0</v>
          </cell>
          <cell r="T6060">
            <v>0</v>
          </cell>
          <cell r="U6060">
            <v>0</v>
          </cell>
          <cell r="V6060">
            <v>0</v>
          </cell>
          <cell r="W6060">
            <v>0</v>
          </cell>
          <cell r="X6060">
            <v>0</v>
          </cell>
          <cell r="Y6060">
            <v>0</v>
          </cell>
          <cell r="Z6060">
            <v>0</v>
          </cell>
          <cell r="AA6060">
            <v>0</v>
          </cell>
          <cell r="AB6060">
            <v>0</v>
          </cell>
          <cell r="AC6060">
            <v>497.22</v>
          </cell>
          <cell r="AD6060">
            <v>0</v>
          </cell>
        </row>
        <row r="6061">
          <cell r="B6061" t="str">
            <v>CITY of SHELTON-REGULATEDROLLOFFCPHAUL20</v>
          </cell>
          <cell r="J6061" t="str">
            <v>CPHAUL20</v>
          </cell>
          <cell r="K6061" t="str">
            <v>20YD COMPACTOR-HAUL</v>
          </cell>
          <cell r="S6061">
            <v>0</v>
          </cell>
          <cell r="T6061">
            <v>0</v>
          </cell>
          <cell r="U6061">
            <v>0</v>
          </cell>
          <cell r="V6061">
            <v>0</v>
          </cell>
          <cell r="W6061">
            <v>0</v>
          </cell>
          <cell r="X6061">
            <v>0</v>
          </cell>
          <cell r="Y6061">
            <v>0</v>
          </cell>
          <cell r="Z6061">
            <v>0</v>
          </cell>
          <cell r="AA6061">
            <v>0</v>
          </cell>
          <cell r="AB6061">
            <v>0</v>
          </cell>
          <cell r="AC6061">
            <v>1871.16</v>
          </cell>
          <cell r="AD6061">
            <v>0</v>
          </cell>
        </row>
        <row r="6062">
          <cell r="B6062" t="str">
            <v>CITY of SHELTON-REGULATEDROLLOFFCPHAUL35</v>
          </cell>
          <cell r="J6062" t="str">
            <v>CPHAUL35</v>
          </cell>
          <cell r="K6062" t="str">
            <v>35YD COMPACTOR-HAUL</v>
          </cell>
          <cell r="S6062">
            <v>0</v>
          </cell>
          <cell r="T6062">
            <v>0</v>
          </cell>
          <cell r="U6062">
            <v>0</v>
          </cell>
          <cell r="V6062">
            <v>0</v>
          </cell>
          <cell r="W6062">
            <v>0</v>
          </cell>
          <cell r="X6062">
            <v>0</v>
          </cell>
          <cell r="Y6062">
            <v>0</v>
          </cell>
          <cell r="Z6062">
            <v>0</v>
          </cell>
          <cell r="AA6062">
            <v>0</v>
          </cell>
          <cell r="AB6062">
            <v>0</v>
          </cell>
          <cell r="AC6062">
            <v>448.18</v>
          </cell>
          <cell r="AD6062">
            <v>0</v>
          </cell>
        </row>
        <row r="6063">
          <cell r="B6063" t="str">
            <v>CITY of SHELTON-REGULATEDROLLOFFDISPMC-TON</v>
          </cell>
          <cell r="J6063" t="str">
            <v>DISPMC-TON</v>
          </cell>
          <cell r="K6063" t="str">
            <v>MC LANDFILL PER TON</v>
          </cell>
          <cell r="S6063">
            <v>0</v>
          </cell>
          <cell r="T6063">
            <v>0</v>
          </cell>
          <cell r="U6063">
            <v>0</v>
          </cell>
          <cell r="V6063">
            <v>0</v>
          </cell>
          <cell r="W6063">
            <v>0</v>
          </cell>
          <cell r="X6063">
            <v>0</v>
          </cell>
          <cell r="Y6063">
            <v>0</v>
          </cell>
          <cell r="Z6063">
            <v>0</v>
          </cell>
          <cell r="AA6063">
            <v>0</v>
          </cell>
          <cell r="AB6063">
            <v>0</v>
          </cell>
          <cell r="AC6063">
            <v>14474.3</v>
          </cell>
          <cell r="AD6063">
            <v>0</v>
          </cell>
        </row>
        <row r="6064">
          <cell r="B6064" t="str">
            <v>CITY of SHELTON-REGULATEDROLLOFFRODEL</v>
          </cell>
          <cell r="J6064" t="str">
            <v>RODEL</v>
          </cell>
          <cell r="K6064" t="str">
            <v>ROLL OFF-DELIVERY</v>
          </cell>
          <cell r="S6064">
            <v>0</v>
          </cell>
          <cell r="T6064">
            <v>0</v>
          </cell>
          <cell r="U6064">
            <v>0</v>
          </cell>
          <cell r="V6064">
            <v>0</v>
          </cell>
          <cell r="W6064">
            <v>0</v>
          </cell>
          <cell r="X6064">
            <v>0</v>
          </cell>
          <cell r="Y6064">
            <v>0</v>
          </cell>
          <cell r="Z6064">
            <v>0</v>
          </cell>
          <cell r="AA6064">
            <v>0</v>
          </cell>
          <cell r="AB6064">
            <v>0</v>
          </cell>
          <cell r="AC6064">
            <v>155.91999999999999</v>
          </cell>
          <cell r="AD6064">
            <v>0</v>
          </cell>
        </row>
        <row r="6065">
          <cell r="B6065" t="str">
            <v>CITY of SHELTON-REGULATEDROLLOFFROHAUL10T</v>
          </cell>
          <cell r="J6065" t="str">
            <v>ROHAUL10T</v>
          </cell>
          <cell r="K6065" t="str">
            <v>ROHAUL10T</v>
          </cell>
          <cell r="S6065">
            <v>0</v>
          </cell>
          <cell r="T6065">
            <v>0</v>
          </cell>
          <cell r="U6065">
            <v>0</v>
          </cell>
          <cell r="V6065">
            <v>0</v>
          </cell>
          <cell r="W6065">
            <v>0</v>
          </cell>
          <cell r="X6065">
            <v>0</v>
          </cell>
          <cell r="Y6065">
            <v>0</v>
          </cell>
          <cell r="Z6065">
            <v>0</v>
          </cell>
          <cell r="AA6065">
            <v>0</v>
          </cell>
          <cell r="AB6065">
            <v>0</v>
          </cell>
          <cell r="AC6065">
            <v>83.93</v>
          </cell>
          <cell r="AD6065">
            <v>0</v>
          </cell>
        </row>
        <row r="6066">
          <cell r="B6066" t="str">
            <v>CITY of SHELTON-REGULATEDROLLOFFROHAUL20</v>
          </cell>
          <cell r="J6066" t="str">
            <v>ROHAUL20</v>
          </cell>
          <cell r="K6066" t="str">
            <v>20YD ROLL OFF-HAUL</v>
          </cell>
          <cell r="S6066">
            <v>0</v>
          </cell>
          <cell r="T6066">
            <v>0</v>
          </cell>
          <cell r="U6066">
            <v>0</v>
          </cell>
          <cell r="V6066">
            <v>0</v>
          </cell>
          <cell r="W6066">
            <v>0</v>
          </cell>
          <cell r="X6066">
            <v>0</v>
          </cell>
          <cell r="Y6066">
            <v>0</v>
          </cell>
          <cell r="Z6066">
            <v>0</v>
          </cell>
          <cell r="AA6066">
            <v>0</v>
          </cell>
          <cell r="AB6066">
            <v>0</v>
          </cell>
          <cell r="AC6066">
            <v>1462.2</v>
          </cell>
          <cell r="AD6066">
            <v>0</v>
          </cell>
        </row>
        <row r="6067">
          <cell r="B6067" t="str">
            <v>CITY of SHELTON-REGULATEDROLLOFFROHAUL20T</v>
          </cell>
          <cell r="J6067" t="str">
            <v>ROHAUL20T</v>
          </cell>
          <cell r="K6067" t="str">
            <v>20YD ROLL OFF TEMP HAUL</v>
          </cell>
          <cell r="S6067">
            <v>0</v>
          </cell>
          <cell r="T6067">
            <v>0</v>
          </cell>
          <cell r="U6067">
            <v>0</v>
          </cell>
          <cell r="V6067">
            <v>0</v>
          </cell>
          <cell r="W6067">
            <v>0</v>
          </cell>
          <cell r="X6067">
            <v>0</v>
          </cell>
          <cell r="Y6067">
            <v>0</v>
          </cell>
          <cell r="Z6067">
            <v>0</v>
          </cell>
          <cell r="AA6067">
            <v>0</v>
          </cell>
          <cell r="AB6067">
            <v>0</v>
          </cell>
          <cell r="AC6067">
            <v>97.48</v>
          </cell>
          <cell r="AD6067">
            <v>0</v>
          </cell>
        </row>
        <row r="6068">
          <cell r="B6068" t="str">
            <v>CITY of SHELTON-REGULATEDROLLOFFROHAUL40</v>
          </cell>
          <cell r="J6068" t="str">
            <v>ROHAUL40</v>
          </cell>
          <cell r="K6068" t="str">
            <v>40YD ROLL OFF-HAUL</v>
          </cell>
          <cell r="S6068">
            <v>0</v>
          </cell>
          <cell r="T6068">
            <v>0</v>
          </cell>
          <cell r="U6068">
            <v>0</v>
          </cell>
          <cell r="V6068">
            <v>0</v>
          </cell>
          <cell r="W6068">
            <v>0</v>
          </cell>
          <cell r="X6068">
            <v>0</v>
          </cell>
          <cell r="Y6068">
            <v>0</v>
          </cell>
          <cell r="Z6068">
            <v>0</v>
          </cell>
          <cell r="AA6068">
            <v>0</v>
          </cell>
          <cell r="AB6068">
            <v>0</v>
          </cell>
          <cell r="AC6068">
            <v>2486.1</v>
          </cell>
          <cell r="AD6068">
            <v>0</v>
          </cell>
        </row>
        <row r="6069">
          <cell r="B6069" t="str">
            <v>CITY of SHELTON-REGULATEDROLLOFFROHAUL40T</v>
          </cell>
          <cell r="J6069" t="str">
            <v>ROHAUL40T</v>
          </cell>
          <cell r="K6069" t="str">
            <v>40YD ROLL OFF TEMP HAUL</v>
          </cell>
          <cell r="S6069">
            <v>0</v>
          </cell>
          <cell r="T6069">
            <v>0</v>
          </cell>
          <cell r="U6069">
            <v>0</v>
          </cell>
          <cell r="V6069">
            <v>0</v>
          </cell>
          <cell r="W6069">
            <v>0</v>
          </cell>
          <cell r="X6069">
            <v>0</v>
          </cell>
          <cell r="Y6069">
            <v>0</v>
          </cell>
          <cell r="Z6069">
            <v>0</v>
          </cell>
          <cell r="AA6069">
            <v>0</v>
          </cell>
          <cell r="AB6069">
            <v>0</v>
          </cell>
          <cell r="AC6069">
            <v>828.7</v>
          </cell>
          <cell r="AD6069">
            <v>0</v>
          </cell>
        </row>
        <row r="6070">
          <cell r="B6070" t="str">
            <v>CITY of SHELTON-REGULATEDROLLOFFRORENT10D</v>
          </cell>
          <cell r="J6070" t="str">
            <v>RORENT10D</v>
          </cell>
          <cell r="K6070" t="str">
            <v>10YD ROLL OFF DAILY RENT</v>
          </cell>
          <cell r="S6070">
            <v>0</v>
          </cell>
          <cell r="T6070">
            <v>0</v>
          </cell>
          <cell r="U6070">
            <v>0</v>
          </cell>
          <cell r="V6070">
            <v>0</v>
          </cell>
          <cell r="W6070">
            <v>0</v>
          </cell>
          <cell r="X6070">
            <v>0</v>
          </cell>
          <cell r="Y6070">
            <v>0</v>
          </cell>
          <cell r="Z6070">
            <v>0</v>
          </cell>
          <cell r="AA6070">
            <v>0</v>
          </cell>
          <cell r="AB6070">
            <v>0</v>
          </cell>
          <cell r="AC6070">
            <v>23.25</v>
          </cell>
          <cell r="AD6070">
            <v>0</v>
          </cell>
        </row>
        <row r="6071">
          <cell r="B6071" t="str">
            <v>CITY of SHELTON-REGULATEDROLLOFFRORENT40D</v>
          </cell>
          <cell r="J6071" t="str">
            <v>RORENT40D</v>
          </cell>
          <cell r="K6071" t="str">
            <v>40YD ROLL OFF-DAILY RENT</v>
          </cell>
          <cell r="S6071">
            <v>0</v>
          </cell>
          <cell r="T6071">
            <v>0</v>
          </cell>
          <cell r="U6071">
            <v>0</v>
          </cell>
          <cell r="V6071">
            <v>0</v>
          </cell>
          <cell r="W6071">
            <v>0</v>
          </cell>
          <cell r="X6071">
            <v>0</v>
          </cell>
          <cell r="Y6071">
            <v>0</v>
          </cell>
          <cell r="Z6071">
            <v>0</v>
          </cell>
          <cell r="AA6071">
            <v>0</v>
          </cell>
          <cell r="AB6071">
            <v>0</v>
          </cell>
          <cell r="AC6071">
            <v>94.6</v>
          </cell>
          <cell r="AD6071">
            <v>0</v>
          </cell>
        </row>
        <row r="6072">
          <cell r="B6072" t="str">
            <v>CITY of SHELTON-REGULATEDSURCFUEL-COM MASON</v>
          </cell>
          <cell r="J6072" t="str">
            <v>FUEL-COM MASON</v>
          </cell>
          <cell r="K6072" t="str">
            <v>FUEL &amp; MATERIAL SURCHARGE</v>
          </cell>
          <cell r="S6072">
            <v>0</v>
          </cell>
          <cell r="T6072">
            <v>0</v>
          </cell>
          <cell r="U6072">
            <v>0</v>
          </cell>
          <cell r="V6072">
            <v>0</v>
          </cell>
          <cell r="W6072">
            <v>0</v>
          </cell>
          <cell r="X6072">
            <v>0</v>
          </cell>
          <cell r="Y6072">
            <v>0</v>
          </cell>
          <cell r="Z6072">
            <v>0</v>
          </cell>
          <cell r="AA6072">
            <v>0</v>
          </cell>
          <cell r="AB6072">
            <v>0</v>
          </cell>
          <cell r="AC6072">
            <v>0</v>
          </cell>
          <cell r="AD6072">
            <v>0</v>
          </cell>
        </row>
        <row r="6073">
          <cell r="B6073" t="str">
            <v>CITY of SHELTON-REGULATEDSURCFUEL-RO MASON</v>
          </cell>
          <cell r="J6073" t="str">
            <v>FUEL-RO MASON</v>
          </cell>
          <cell r="K6073" t="str">
            <v>FUEL &amp; MATERIAL SURCHARGE</v>
          </cell>
          <cell r="S6073">
            <v>0</v>
          </cell>
          <cell r="T6073">
            <v>0</v>
          </cell>
          <cell r="U6073">
            <v>0</v>
          </cell>
          <cell r="V6073">
            <v>0</v>
          </cell>
          <cell r="W6073">
            <v>0</v>
          </cell>
          <cell r="X6073">
            <v>0</v>
          </cell>
          <cell r="Y6073">
            <v>0</v>
          </cell>
          <cell r="Z6073">
            <v>0</v>
          </cell>
          <cell r="AA6073">
            <v>0</v>
          </cell>
          <cell r="AB6073">
            <v>0</v>
          </cell>
          <cell r="AC6073">
            <v>0</v>
          </cell>
          <cell r="AD6073">
            <v>0</v>
          </cell>
        </row>
        <row r="6074">
          <cell r="B6074" t="str">
            <v>CITY of SHELTON-REGULATEDTAXESREF</v>
          </cell>
          <cell r="J6074" t="str">
            <v>REF</v>
          </cell>
          <cell r="K6074" t="str">
            <v>3.6% WA Refuse Tax</v>
          </cell>
          <cell r="S6074">
            <v>0</v>
          </cell>
          <cell r="T6074">
            <v>0</v>
          </cell>
          <cell r="U6074">
            <v>0</v>
          </cell>
          <cell r="V6074">
            <v>0</v>
          </cell>
          <cell r="W6074">
            <v>0</v>
          </cell>
          <cell r="X6074">
            <v>0</v>
          </cell>
          <cell r="Y6074">
            <v>0</v>
          </cell>
          <cell r="Z6074">
            <v>0</v>
          </cell>
          <cell r="AA6074">
            <v>0</v>
          </cell>
          <cell r="AB6074">
            <v>0</v>
          </cell>
          <cell r="AC6074">
            <v>0.9</v>
          </cell>
          <cell r="AD6074">
            <v>0</v>
          </cell>
        </row>
        <row r="6075">
          <cell r="B6075" t="str">
            <v>CITY of SHELTON-REGULATEDTAXESSHELTON SALES TAX</v>
          </cell>
          <cell r="J6075" t="str">
            <v>SHELTON SALES TAX</v>
          </cell>
          <cell r="K6075" t="str">
            <v>8.8% Sales Tax</v>
          </cell>
          <cell r="S6075">
            <v>0</v>
          </cell>
          <cell r="T6075">
            <v>0</v>
          </cell>
          <cell r="U6075">
            <v>0</v>
          </cell>
          <cell r="V6075">
            <v>0</v>
          </cell>
          <cell r="W6075">
            <v>0</v>
          </cell>
          <cell r="X6075">
            <v>0</v>
          </cell>
          <cell r="Y6075">
            <v>0</v>
          </cell>
          <cell r="Z6075">
            <v>0</v>
          </cell>
          <cell r="AA6075">
            <v>0</v>
          </cell>
          <cell r="AB6075">
            <v>0</v>
          </cell>
          <cell r="AC6075">
            <v>0.84</v>
          </cell>
          <cell r="AD6075">
            <v>0</v>
          </cell>
        </row>
        <row r="6076">
          <cell r="B6076" t="str">
            <v>CITY of SHELTON-REGULATEDTAXESSHELTON UNREG REFUSE</v>
          </cell>
          <cell r="J6076" t="str">
            <v>SHELTON UNREG REFUSE</v>
          </cell>
          <cell r="K6076" t="str">
            <v>3.6% WA STATE REFUSE TAX</v>
          </cell>
          <cell r="S6076">
            <v>0</v>
          </cell>
          <cell r="T6076">
            <v>0</v>
          </cell>
          <cell r="U6076">
            <v>0</v>
          </cell>
          <cell r="V6076">
            <v>0</v>
          </cell>
          <cell r="W6076">
            <v>0</v>
          </cell>
          <cell r="X6076">
            <v>0</v>
          </cell>
          <cell r="Y6076">
            <v>0</v>
          </cell>
          <cell r="Z6076">
            <v>0</v>
          </cell>
          <cell r="AA6076">
            <v>0</v>
          </cell>
          <cell r="AB6076">
            <v>0</v>
          </cell>
          <cell r="AC6076">
            <v>3.26</v>
          </cell>
          <cell r="AD6076">
            <v>0</v>
          </cell>
        </row>
        <row r="6077">
          <cell r="B6077" t="str">
            <v>CITY of SHELTON-REGULATEDTAXESSHELTON UNREG SALES</v>
          </cell>
          <cell r="J6077" t="str">
            <v>SHELTON UNREG SALES</v>
          </cell>
          <cell r="K6077" t="str">
            <v>WA STATE SALES TAX</v>
          </cell>
          <cell r="S6077">
            <v>0</v>
          </cell>
          <cell r="T6077">
            <v>0</v>
          </cell>
          <cell r="U6077">
            <v>0</v>
          </cell>
          <cell r="V6077">
            <v>0</v>
          </cell>
          <cell r="W6077">
            <v>0</v>
          </cell>
          <cell r="X6077">
            <v>0</v>
          </cell>
          <cell r="Y6077">
            <v>0</v>
          </cell>
          <cell r="Z6077">
            <v>0</v>
          </cell>
          <cell r="AA6077">
            <v>0</v>
          </cell>
          <cell r="AB6077">
            <v>0</v>
          </cell>
          <cell r="AC6077">
            <v>0.84</v>
          </cell>
          <cell r="AD6077">
            <v>0</v>
          </cell>
        </row>
        <row r="6078">
          <cell r="B6078" t="str">
            <v>CITY of SHELTON-REGULATEDTAXESSHELTON WA REFUSE</v>
          </cell>
          <cell r="J6078" t="str">
            <v>SHELTON WA REFUSE</v>
          </cell>
          <cell r="K6078" t="str">
            <v>3.6% WA Refuse Tax</v>
          </cell>
          <cell r="S6078">
            <v>0</v>
          </cell>
          <cell r="T6078">
            <v>0</v>
          </cell>
          <cell r="U6078">
            <v>0</v>
          </cell>
          <cell r="V6078">
            <v>0</v>
          </cell>
          <cell r="W6078">
            <v>0</v>
          </cell>
          <cell r="X6078">
            <v>0</v>
          </cell>
          <cell r="Y6078">
            <v>0</v>
          </cell>
          <cell r="Z6078">
            <v>0</v>
          </cell>
          <cell r="AA6078">
            <v>0</v>
          </cell>
          <cell r="AB6078">
            <v>0</v>
          </cell>
          <cell r="AC6078">
            <v>1.45</v>
          </cell>
          <cell r="AD6078">
            <v>0</v>
          </cell>
        </row>
        <row r="6079">
          <cell r="B6079" t="str">
            <v>CITY of SHELTON-REGULATEDTAXESSHELTON SALES TAX</v>
          </cell>
          <cell r="J6079" t="str">
            <v>SHELTON SALES TAX</v>
          </cell>
          <cell r="K6079" t="str">
            <v>8.8% Sales Tax</v>
          </cell>
          <cell r="S6079">
            <v>0</v>
          </cell>
          <cell r="T6079">
            <v>0</v>
          </cell>
          <cell r="U6079">
            <v>0</v>
          </cell>
          <cell r="V6079">
            <v>0</v>
          </cell>
          <cell r="W6079">
            <v>0</v>
          </cell>
          <cell r="X6079">
            <v>0</v>
          </cell>
          <cell r="Y6079">
            <v>0</v>
          </cell>
          <cell r="Z6079">
            <v>0</v>
          </cell>
          <cell r="AA6079">
            <v>0</v>
          </cell>
          <cell r="AB6079">
            <v>0</v>
          </cell>
          <cell r="AC6079">
            <v>4.16</v>
          </cell>
          <cell r="AD6079">
            <v>0</v>
          </cell>
        </row>
        <row r="6080">
          <cell r="B6080" t="str">
            <v>CITY of SHELTON-REGULATEDTAXESSHELTON UNREG REFUSE</v>
          </cell>
          <cell r="J6080" t="str">
            <v>SHELTON UNREG REFUSE</v>
          </cell>
          <cell r="K6080" t="str">
            <v>3.6% WA STATE REFUSE TAX</v>
          </cell>
          <cell r="S6080">
            <v>0</v>
          </cell>
          <cell r="T6080">
            <v>0</v>
          </cell>
          <cell r="U6080">
            <v>0</v>
          </cell>
          <cell r="V6080">
            <v>0</v>
          </cell>
          <cell r="W6080">
            <v>0</v>
          </cell>
          <cell r="X6080">
            <v>0</v>
          </cell>
          <cell r="Y6080">
            <v>0</v>
          </cell>
          <cell r="Z6080">
            <v>0</v>
          </cell>
          <cell r="AA6080">
            <v>0</v>
          </cell>
          <cell r="AB6080">
            <v>0</v>
          </cell>
          <cell r="AC6080">
            <v>702.18</v>
          </cell>
          <cell r="AD6080">
            <v>0</v>
          </cell>
        </row>
        <row r="6081">
          <cell r="B6081" t="str">
            <v>CITY of SHELTON-REGULATEDTAXESSHELTON UNREG SALES</v>
          </cell>
          <cell r="J6081" t="str">
            <v>SHELTON UNREG SALES</v>
          </cell>
          <cell r="K6081" t="str">
            <v>WA STATE SALES TAX</v>
          </cell>
          <cell r="S6081">
            <v>0</v>
          </cell>
          <cell r="T6081">
            <v>0</v>
          </cell>
          <cell r="U6081">
            <v>0</v>
          </cell>
          <cell r="V6081">
            <v>0</v>
          </cell>
          <cell r="W6081">
            <v>0</v>
          </cell>
          <cell r="X6081">
            <v>0</v>
          </cell>
          <cell r="Y6081">
            <v>0</v>
          </cell>
          <cell r="Z6081">
            <v>0</v>
          </cell>
          <cell r="AA6081">
            <v>0</v>
          </cell>
          <cell r="AB6081">
            <v>0</v>
          </cell>
          <cell r="AC6081">
            <v>219.84</v>
          </cell>
          <cell r="AD6081">
            <v>0</v>
          </cell>
        </row>
        <row r="6082">
          <cell r="B6082" t="str">
            <v>CITY of SHELTON-REGULATEDTAXESSHELTON WA REFUSE</v>
          </cell>
          <cell r="J6082" t="str">
            <v>SHELTON WA REFUSE</v>
          </cell>
          <cell r="K6082" t="str">
            <v>3.6% WA Refuse Tax</v>
          </cell>
          <cell r="S6082">
            <v>0</v>
          </cell>
          <cell r="T6082">
            <v>0</v>
          </cell>
          <cell r="U6082">
            <v>0</v>
          </cell>
          <cell r="V6082">
            <v>0</v>
          </cell>
          <cell r="W6082">
            <v>0</v>
          </cell>
          <cell r="X6082">
            <v>0</v>
          </cell>
          <cell r="Y6082">
            <v>0</v>
          </cell>
          <cell r="Z6082">
            <v>0</v>
          </cell>
          <cell r="AA6082">
            <v>0</v>
          </cell>
          <cell r="AB6082">
            <v>0</v>
          </cell>
          <cell r="AC6082">
            <v>6.53</v>
          </cell>
          <cell r="AD6082">
            <v>0</v>
          </cell>
        </row>
        <row r="6083">
          <cell r="B6083" t="str">
            <v>CITY OF SHELTON-UNREGULATEDACCOUNTING ADJUSTMENTSFINCHG</v>
          </cell>
          <cell r="J6083" t="str">
            <v>FINCHG</v>
          </cell>
          <cell r="K6083" t="str">
            <v>LATE FEE</v>
          </cell>
          <cell r="S6083">
            <v>0</v>
          </cell>
          <cell r="T6083">
            <v>0</v>
          </cell>
          <cell r="U6083">
            <v>0</v>
          </cell>
          <cell r="V6083">
            <v>0</v>
          </cell>
          <cell r="W6083">
            <v>0</v>
          </cell>
          <cell r="X6083">
            <v>0</v>
          </cell>
          <cell r="Y6083">
            <v>0</v>
          </cell>
          <cell r="Z6083">
            <v>0</v>
          </cell>
          <cell r="AA6083">
            <v>0</v>
          </cell>
          <cell r="AB6083">
            <v>0</v>
          </cell>
          <cell r="AC6083">
            <v>39.840000000000003</v>
          </cell>
          <cell r="AD6083">
            <v>0</v>
          </cell>
        </row>
        <row r="6084">
          <cell r="B6084" t="str">
            <v>CITY OF SHELTON-UNREGULATEDCOMMERCIAL - REARLOADUNLOCKRECY</v>
          </cell>
          <cell r="J6084" t="str">
            <v>UNLOCKRECY</v>
          </cell>
          <cell r="K6084" t="str">
            <v>UNLOCK / UNLATCH RECY</v>
          </cell>
          <cell r="S6084">
            <v>0</v>
          </cell>
          <cell r="T6084">
            <v>0</v>
          </cell>
          <cell r="U6084">
            <v>0</v>
          </cell>
          <cell r="V6084">
            <v>0</v>
          </cell>
          <cell r="W6084">
            <v>0</v>
          </cell>
          <cell r="X6084">
            <v>0</v>
          </cell>
          <cell r="Y6084">
            <v>0</v>
          </cell>
          <cell r="Z6084">
            <v>0</v>
          </cell>
          <cell r="AA6084">
            <v>0</v>
          </cell>
          <cell r="AB6084">
            <v>0</v>
          </cell>
          <cell r="AC6084">
            <v>7.5</v>
          </cell>
          <cell r="AD6084">
            <v>0</v>
          </cell>
        </row>
        <row r="6085">
          <cell r="B6085" t="str">
            <v>CITY OF SHELTON-UNREGULATEDCOMMERCIAL RECYCLE96CRCOGE1</v>
          </cell>
          <cell r="J6085" t="str">
            <v>96CRCOGE1</v>
          </cell>
          <cell r="K6085" t="str">
            <v>96 COMMINGLE WG-EOW</v>
          </cell>
          <cell r="S6085">
            <v>0</v>
          </cell>
          <cell r="T6085">
            <v>0</v>
          </cell>
          <cell r="U6085">
            <v>0</v>
          </cell>
          <cell r="V6085">
            <v>0</v>
          </cell>
          <cell r="W6085">
            <v>0</v>
          </cell>
          <cell r="X6085">
            <v>0</v>
          </cell>
          <cell r="Y6085">
            <v>0</v>
          </cell>
          <cell r="Z6085">
            <v>0</v>
          </cell>
          <cell r="AA6085">
            <v>0</v>
          </cell>
          <cell r="AB6085">
            <v>0</v>
          </cell>
          <cell r="AC6085">
            <v>259.8</v>
          </cell>
          <cell r="AD6085">
            <v>0</v>
          </cell>
        </row>
        <row r="6086">
          <cell r="B6086" t="str">
            <v>CITY OF SHELTON-UNREGULATEDCOMMERCIAL RECYCLE96CRCOGM1</v>
          </cell>
          <cell r="J6086" t="str">
            <v>96CRCOGM1</v>
          </cell>
          <cell r="K6086" t="str">
            <v>96 COMMINGLE WGMNTHLY</v>
          </cell>
          <cell r="S6086">
            <v>0</v>
          </cell>
          <cell r="T6086">
            <v>0</v>
          </cell>
          <cell r="U6086">
            <v>0</v>
          </cell>
          <cell r="V6086">
            <v>0</v>
          </cell>
          <cell r="W6086">
            <v>0</v>
          </cell>
          <cell r="X6086">
            <v>0</v>
          </cell>
          <cell r="Y6086">
            <v>0</v>
          </cell>
          <cell r="Z6086">
            <v>0</v>
          </cell>
          <cell r="AA6086">
            <v>0</v>
          </cell>
          <cell r="AB6086">
            <v>0</v>
          </cell>
          <cell r="AC6086">
            <v>100.02</v>
          </cell>
          <cell r="AD6086">
            <v>0</v>
          </cell>
        </row>
        <row r="6087">
          <cell r="B6087" t="str">
            <v>CITY OF SHELTON-UNREGULATEDCOMMERCIAL RECYCLE96CRCOGW1</v>
          </cell>
          <cell r="J6087" t="str">
            <v>96CRCOGW1</v>
          </cell>
          <cell r="K6087" t="str">
            <v>96 COMMINGLE WG-WEEKLY</v>
          </cell>
          <cell r="S6087">
            <v>0</v>
          </cell>
          <cell r="T6087">
            <v>0</v>
          </cell>
          <cell r="U6087">
            <v>0</v>
          </cell>
          <cell r="V6087">
            <v>0</v>
          </cell>
          <cell r="W6087">
            <v>0</v>
          </cell>
          <cell r="X6087">
            <v>0</v>
          </cell>
          <cell r="Y6087">
            <v>0</v>
          </cell>
          <cell r="Z6087">
            <v>0</v>
          </cell>
          <cell r="AA6087">
            <v>0</v>
          </cell>
          <cell r="AB6087">
            <v>0</v>
          </cell>
          <cell r="AC6087">
            <v>1016.28</v>
          </cell>
          <cell r="AD6087">
            <v>0</v>
          </cell>
        </row>
        <row r="6088">
          <cell r="B6088" t="str">
            <v>CITY OF SHELTON-UNREGULATEDCOMMERCIAL RECYCLE96CRCONGE1</v>
          </cell>
          <cell r="J6088" t="str">
            <v>96CRCONGE1</v>
          </cell>
          <cell r="K6088" t="str">
            <v>96 COMMINGLE NG-EOW</v>
          </cell>
          <cell r="S6088">
            <v>0</v>
          </cell>
          <cell r="T6088">
            <v>0</v>
          </cell>
          <cell r="U6088">
            <v>0</v>
          </cell>
          <cell r="V6088">
            <v>0</v>
          </cell>
          <cell r="W6088">
            <v>0</v>
          </cell>
          <cell r="X6088">
            <v>0</v>
          </cell>
          <cell r="Y6088">
            <v>0</v>
          </cell>
          <cell r="Z6088">
            <v>0</v>
          </cell>
          <cell r="AA6088">
            <v>0</v>
          </cell>
          <cell r="AB6088">
            <v>0</v>
          </cell>
          <cell r="AC6088">
            <v>736.09</v>
          </cell>
          <cell r="AD6088">
            <v>0</v>
          </cell>
        </row>
        <row r="6089">
          <cell r="B6089" t="str">
            <v>CITY OF SHELTON-UNREGULATEDCOMMERCIAL RECYCLE96CRCONGM1</v>
          </cell>
          <cell r="J6089" t="str">
            <v>96CRCONGM1</v>
          </cell>
          <cell r="K6089" t="str">
            <v>96 COMMINGLE NG-MNTHLY</v>
          </cell>
          <cell r="S6089">
            <v>0</v>
          </cell>
          <cell r="T6089">
            <v>0</v>
          </cell>
          <cell r="U6089">
            <v>0</v>
          </cell>
          <cell r="V6089">
            <v>0</v>
          </cell>
          <cell r="W6089">
            <v>0</v>
          </cell>
          <cell r="X6089">
            <v>0</v>
          </cell>
          <cell r="Y6089">
            <v>0</v>
          </cell>
          <cell r="Z6089">
            <v>0</v>
          </cell>
          <cell r="AA6089">
            <v>0</v>
          </cell>
          <cell r="AB6089">
            <v>0</v>
          </cell>
          <cell r="AC6089">
            <v>216.71</v>
          </cell>
          <cell r="AD6089">
            <v>0</v>
          </cell>
        </row>
        <row r="6090">
          <cell r="B6090" t="str">
            <v>CITY OF SHELTON-UNREGULATEDCOMMERCIAL RECYCLE96CRCONGW1</v>
          </cell>
          <cell r="J6090" t="str">
            <v>96CRCONGW1</v>
          </cell>
          <cell r="K6090" t="str">
            <v>96 COMMINGLE NG-WEEKLY</v>
          </cell>
          <cell r="S6090">
            <v>0</v>
          </cell>
          <cell r="T6090">
            <v>0</v>
          </cell>
          <cell r="U6090">
            <v>0</v>
          </cell>
          <cell r="V6090">
            <v>0</v>
          </cell>
          <cell r="W6090">
            <v>0</v>
          </cell>
          <cell r="X6090">
            <v>0</v>
          </cell>
          <cell r="Y6090">
            <v>0</v>
          </cell>
          <cell r="Z6090">
            <v>0</v>
          </cell>
          <cell r="AA6090">
            <v>0</v>
          </cell>
          <cell r="AB6090">
            <v>0</v>
          </cell>
          <cell r="AC6090">
            <v>1609.11</v>
          </cell>
          <cell r="AD6090">
            <v>0</v>
          </cell>
        </row>
        <row r="6091">
          <cell r="B6091" t="str">
            <v xml:space="preserve">CITY OF SHELTON-UNREGULATEDCOMMERCIAL RECYCLER2YDOCCE </v>
          </cell>
          <cell r="J6091" t="str">
            <v xml:space="preserve">R2YDOCCE </v>
          </cell>
          <cell r="K6091" t="str">
            <v>2YD OCC-EOW</v>
          </cell>
          <cell r="S6091">
            <v>0</v>
          </cell>
          <cell r="T6091">
            <v>0</v>
          </cell>
          <cell r="U6091">
            <v>0</v>
          </cell>
          <cell r="V6091">
            <v>0</v>
          </cell>
          <cell r="W6091">
            <v>0</v>
          </cell>
          <cell r="X6091">
            <v>0</v>
          </cell>
          <cell r="Y6091">
            <v>0</v>
          </cell>
          <cell r="Z6091">
            <v>0</v>
          </cell>
          <cell r="AA6091">
            <v>0</v>
          </cell>
          <cell r="AB6091">
            <v>0</v>
          </cell>
          <cell r="AC6091">
            <v>1549.02</v>
          </cell>
          <cell r="AD6091">
            <v>0</v>
          </cell>
        </row>
        <row r="6092">
          <cell r="B6092" t="str">
            <v>CITY OF SHELTON-UNREGULATEDCOMMERCIAL RECYCLER2YDOCCEX</v>
          </cell>
          <cell r="J6092" t="str">
            <v>R2YDOCCEX</v>
          </cell>
          <cell r="K6092" t="str">
            <v>2YD OCC-EXTRA CONTAINER</v>
          </cell>
          <cell r="S6092">
            <v>0</v>
          </cell>
          <cell r="T6092">
            <v>0</v>
          </cell>
          <cell r="U6092">
            <v>0</v>
          </cell>
          <cell r="V6092">
            <v>0</v>
          </cell>
          <cell r="W6092">
            <v>0</v>
          </cell>
          <cell r="X6092">
            <v>0</v>
          </cell>
          <cell r="Y6092">
            <v>0</v>
          </cell>
          <cell r="Z6092">
            <v>0</v>
          </cell>
          <cell r="AA6092">
            <v>0</v>
          </cell>
          <cell r="AB6092">
            <v>0</v>
          </cell>
          <cell r="AC6092">
            <v>296.10000000000002</v>
          </cell>
          <cell r="AD6092">
            <v>0</v>
          </cell>
        </row>
        <row r="6093">
          <cell r="B6093" t="str">
            <v>CITY OF SHELTON-UNREGULATEDCOMMERCIAL RECYCLER2YDOCCM</v>
          </cell>
          <cell r="J6093" t="str">
            <v>R2YDOCCM</v>
          </cell>
          <cell r="K6093" t="str">
            <v>2YD OCC-MNTHLY</v>
          </cell>
          <cell r="S6093">
            <v>0</v>
          </cell>
          <cell r="T6093">
            <v>0</v>
          </cell>
          <cell r="U6093">
            <v>0</v>
          </cell>
          <cell r="V6093">
            <v>0</v>
          </cell>
          <cell r="W6093">
            <v>0</v>
          </cell>
          <cell r="X6093">
            <v>0</v>
          </cell>
          <cell r="Y6093">
            <v>0</v>
          </cell>
          <cell r="Z6093">
            <v>0</v>
          </cell>
          <cell r="AA6093">
            <v>0</v>
          </cell>
          <cell r="AB6093">
            <v>0</v>
          </cell>
          <cell r="AC6093">
            <v>541.20000000000005</v>
          </cell>
          <cell r="AD6093">
            <v>0</v>
          </cell>
        </row>
        <row r="6094">
          <cell r="B6094" t="str">
            <v>CITY OF SHELTON-UNREGULATEDCOMMERCIAL RECYCLER2YDOCCW</v>
          </cell>
          <cell r="J6094" t="str">
            <v>R2YDOCCW</v>
          </cell>
          <cell r="K6094" t="str">
            <v>2YD OCC-WEEKLY</v>
          </cell>
          <cell r="S6094">
            <v>0</v>
          </cell>
          <cell r="T6094">
            <v>0</v>
          </cell>
          <cell r="U6094">
            <v>0</v>
          </cell>
          <cell r="V6094">
            <v>0</v>
          </cell>
          <cell r="W6094">
            <v>0</v>
          </cell>
          <cell r="X6094">
            <v>0</v>
          </cell>
          <cell r="Y6094">
            <v>0</v>
          </cell>
          <cell r="Z6094">
            <v>0</v>
          </cell>
          <cell r="AA6094">
            <v>0</v>
          </cell>
          <cell r="AB6094">
            <v>0</v>
          </cell>
          <cell r="AC6094">
            <v>5349.08</v>
          </cell>
          <cell r="AD6094">
            <v>0</v>
          </cell>
        </row>
        <row r="6095">
          <cell r="B6095" t="str">
            <v>CITY OF SHELTON-UNREGULATEDCOMMERCIAL RECYCLERECYLOCK</v>
          </cell>
          <cell r="J6095" t="str">
            <v>RECYLOCK</v>
          </cell>
          <cell r="K6095" t="str">
            <v>LOCK/UNLOCK RECYCLING</v>
          </cell>
          <cell r="S6095">
            <v>0</v>
          </cell>
          <cell r="T6095">
            <v>0</v>
          </cell>
          <cell r="U6095">
            <v>0</v>
          </cell>
          <cell r="V6095">
            <v>0</v>
          </cell>
          <cell r="W6095">
            <v>0</v>
          </cell>
          <cell r="X6095">
            <v>0</v>
          </cell>
          <cell r="Y6095">
            <v>0</v>
          </cell>
          <cell r="Z6095">
            <v>0</v>
          </cell>
          <cell r="AA6095">
            <v>0</v>
          </cell>
          <cell r="AB6095">
            <v>0</v>
          </cell>
          <cell r="AC6095">
            <v>60.72</v>
          </cell>
          <cell r="AD6095">
            <v>0</v>
          </cell>
        </row>
        <row r="6096">
          <cell r="B6096" t="str">
            <v>CITY OF SHELTON-UNREGULATEDCOMMERCIAL RECYCLEWLKNRECY</v>
          </cell>
          <cell r="J6096" t="str">
            <v>WLKNRECY</v>
          </cell>
          <cell r="K6096" t="str">
            <v>WALK IN RECYCLE</v>
          </cell>
          <cell r="S6096">
            <v>0</v>
          </cell>
          <cell r="T6096">
            <v>0</v>
          </cell>
          <cell r="U6096">
            <v>0</v>
          </cell>
          <cell r="V6096">
            <v>0</v>
          </cell>
          <cell r="W6096">
            <v>0</v>
          </cell>
          <cell r="X6096">
            <v>0</v>
          </cell>
          <cell r="Y6096">
            <v>0</v>
          </cell>
          <cell r="Z6096">
            <v>0</v>
          </cell>
          <cell r="AA6096">
            <v>0</v>
          </cell>
          <cell r="AB6096">
            <v>0</v>
          </cell>
          <cell r="AC6096">
            <v>5.32</v>
          </cell>
          <cell r="AD6096">
            <v>0</v>
          </cell>
        </row>
        <row r="6097">
          <cell r="B6097" t="str">
            <v>CITY OF SHELTON-UNREGULATEDCOMMERCIAL RECYCLERECYLOCK</v>
          </cell>
          <cell r="J6097" t="str">
            <v>RECYLOCK</v>
          </cell>
          <cell r="K6097" t="str">
            <v>LOCK/UNLOCK RECYCLING</v>
          </cell>
          <cell r="S6097">
            <v>0</v>
          </cell>
          <cell r="T6097">
            <v>0</v>
          </cell>
          <cell r="U6097">
            <v>0</v>
          </cell>
          <cell r="V6097">
            <v>0</v>
          </cell>
          <cell r="W6097">
            <v>0</v>
          </cell>
          <cell r="X6097">
            <v>0</v>
          </cell>
          <cell r="Y6097">
            <v>0</v>
          </cell>
          <cell r="Z6097">
            <v>0</v>
          </cell>
          <cell r="AA6097">
            <v>0</v>
          </cell>
          <cell r="AB6097">
            <v>0</v>
          </cell>
          <cell r="AC6097">
            <v>15.18</v>
          </cell>
          <cell r="AD6097">
            <v>0</v>
          </cell>
        </row>
        <row r="6098">
          <cell r="B6098" t="str">
            <v>CITY OF SHELTON-UNREGULATEDCOMMERCIAL RECYCLEROLLOUTOCC</v>
          </cell>
          <cell r="J6098" t="str">
            <v>ROLLOUTOCC</v>
          </cell>
          <cell r="K6098" t="str">
            <v>ROLL OUT FEE - RECYCLE</v>
          </cell>
          <cell r="S6098">
            <v>0</v>
          </cell>
          <cell r="T6098">
            <v>0</v>
          </cell>
          <cell r="U6098">
            <v>0</v>
          </cell>
          <cell r="V6098">
            <v>0</v>
          </cell>
          <cell r="W6098">
            <v>0</v>
          </cell>
          <cell r="X6098">
            <v>0</v>
          </cell>
          <cell r="Y6098">
            <v>0</v>
          </cell>
          <cell r="Z6098">
            <v>0</v>
          </cell>
          <cell r="AA6098">
            <v>0</v>
          </cell>
          <cell r="AB6098">
            <v>0</v>
          </cell>
          <cell r="AC6098">
            <v>252</v>
          </cell>
          <cell r="AD6098">
            <v>0</v>
          </cell>
        </row>
        <row r="6099">
          <cell r="B6099" t="str">
            <v>CITY OF SHELTON-UNREGULATEDCOMMERCIAL RECYCLEWLKNRECY</v>
          </cell>
          <cell r="J6099" t="str">
            <v>WLKNRECY</v>
          </cell>
          <cell r="K6099" t="str">
            <v>WALK IN RECYCLE</v>
          </cell>
          <cell r="S6099">
            <v>0</v>
          </cell>
          <cell r="T6099">
            <v>0</v>
          </cell>
          <cell r="U6099">
            <v>0</v>
          </cell>
          <cell r="V6099">
            <v>0</v>
          </cell>
          <cell r="W6099">
            <v>0</v>
          </cell>
          <cell r="X6099">
            <v>0</v>
          </cell>
          <cell r="Y6099">
            <v>0</v>
          </cell>
          <cell r="Z6099">
            <v>0</v>
          </cell>
          <cell r="AA6099">
            <v>0</v>
          </cell>
          <cell r="AB6099">
            <v>0</v>
          </cell>
          <cell r="AC6099">
            <v>119.7</v>
          </cell>
          <cell r="AD6099">
            <v>0</v>
          </cell>
        </row>
        <row r="6100">
          <cell r="B6100" t="str">
            <v>CITY OF SHELTON-UNREGULATEDPAYMENTSCC-KOL</v>
          </cell>
          <cell r="J6100" t="str">
            <v>CC-KOL</v>
          </cell>
          <cell r="K6100" t="str">
            <v>ONLINE PAYMENT-CC</v>
          </cell>
          <cell r="S6100">
            <v>0</v>
          </cell>
          <cell r="T6100">
            <v>0</v>
          </cell>
          <cell r="U6100">
            <v>0</v>
          </cell>
          <cell r="V6100">
            <v>0</v>
          </cell>
          <cell r="W6100">
            <v>0</v>
          </cell>
          <cell r="X6100">
            <v>0</v>
          </cell>
          <cell r="Y6100">
            <v>0</v>
          </cell>
          <cell r="Z6100">
            <v>0</v>
          </cell>
          <cell r="AA6100">
            <v>0</v>
          </cell>
          <cell r="AB6100">
            <v>0</v>
          </cell>
          <cell r="AC6100">
            <v>-1637.55</v>
          </cell>
          <cell r="AD6100">
            <v>0</v>
          </cell>
        </row>
        <row r="6101">
          <cell r="B6101" t="str">
            <v>CITY OF SHELTON-UNREGULATEDPAYMENTSPAY</v>
          </cell>
          <cell r="J6101" t="str">
            <v>PAY</v>
          </cell>
          <cell r="K6101" t="str">
            <v>PAYMENT-THANK YOU!</v>
          </cell>
          <cell r="S6101">
            <v>0</v>
          </cell>
          <cell r="T6101">
            <v>0</v>
          </cell>
          <cell r="U6101">
            <v>0</v>
          </cell>
          <cell r="V6101">
            <v>0</v>
          </cell>
          <cell r="W6101">
            <v>0</v>
          </cell>
          <cell r="X6101">
            <v>0</v>
          </cell>
          <cell r="Y6101">
            <v>0</v>
          </cell>
          <cell r="Z6101">
            <v>0</v>
          </cell>
          <cell r="AA6101">
            <v>0</v>
          </cell>
          <cell r="AB6101">
            <v>0</v>
          </cell>
          <cell r="AC6101">
            <v>-685.97</v>
          </cell>
          <cell r="AD6101">
            <v>0</v>
          </cell>
        </row>
        <row r="6102">
          <cell r="B6102" t="str">
            <v>CITY OF SHELTON-UNREGULATEDPAYMENTSPAY EFT</v>
          </cell>
          <cell r="J6102" t="str">
            <v>PAY EFT</v>
          </cell>
          <cell r="K6102" t="str">
            <v>ELECTRONIC PAYMENT</v>
          </cell>
          <cell r="S6102">
            <v>0</v>
          </cell>
          <cell r="T6102">
            <v>0</v>
          </cell>
          <cell r="U6102">
            <v>0</v>
          </cell>
          <cell r="V6102">
            <v>0</v>
          </cell>
          <cell r="W6102">
            <v>0</v>
          </cell>
          <cell r="X6102">
            <v>0</v>
          </cell>
          <cell r="Y6102">
            <v>0</v>
          </cell>
          <cell r="Z6102">
            <v>0</v>
          </cell>
          <cell r="AA6102">
            <v>0</v>
          </cell>
          <cell r="AB6102">
            <v>0</v>
          </cell>
          <cell r="AC6102">
            <v>-146.81</v>
          </cell>
          <cell r="AD6102">
            <v>0</v>
          </cell>
        </row>
        <row r="6103">
          <cell r="B6103" t="str">
            <v>CITY OF SHELTON-UNREGULATEDPAYMENTSPAY ICT</v>
          </cell>
          <cell r="J6103" t="str">
            <v>PAY ICT</v>
          </cell>
          <cell r="K6103" t="str">
            <v>I/C PAYMENT THANK YOU!</v>
          </cell>
          <cell r="S6103">
            <v>0</v>
          </cell>
          <cell r="T6103">
            <v>0</v>
          </cell>
          <cell r="U6103">
            <v>0</v>
          </cell>
          <cell r="V6103">
            <v>0</v>
          </cell>
          <cell r="W6103">
            <v>0</v>
          </cell>
          <cell r="X6103">
            <v>0</v>
          </cell>
          <cell r="Y6103">
            <v>0</v>
          </cell>
          <cell r="Z6103">
            <v>0</v>
          </cell>
          <cell r="AA6103">
            <v>0</v>
          </cell>
          <cell r="AB6103">
            <v>0</v>
          </cell>
          <cell r="AC6103">
            <v>-250.71</v>
          </cell>
          <cell r="AD6103">
            <v>0</v>
          </cell>
        </row>
        <row r="6104">
          <cell r="B6104" t="str">
            <v>CITY OF SHELTON-UNREGULATEDPAYMENTSPAY-CFREE</v>
          </cell>
          <cell r="J6104" t="str">
            <v>PAY-CFREE</v>
          </cell>
          <cell r="K6104" t="str">
            <v>PAYMENT-THANK YOU</v>
          </cell>
          <cell r="S6104">
            <v>0</v>
          </cell>
          <cell r="T6104">
            <v>0</v>
          </cell>
          <cell r="U6104">
            <v>0</v>
          </cell>
          <cell r="V6104">
            <v>0</v>
          </cell>
          <cell r="W6104">
            <v>0</v>
          </cell>
          <cell r="X6104">
            <v>0</v>
          </cell>
          <cell r="Y6104">
            <v>0</v>
          </cell>
          <cell r="Z6104">
            <v>0</v>
          </cell>
          <cell r="AA6104">
            <v>0</v>
          </cell>
          <cell r="AB6104">
            <v>0</v>
          </cell>
          <cell r="AC6104">
            <v>-107.82</v>
          </cell>
          <cell r="AD6104">
            <v>0</v>
          </cell>
        </row>
        <row r="6105">
          <cell r="B6105" t="str">
            <v>CITY OF SHELTON-UNREGULATEDPAYMENTSPAY-KOL</v>
          </cell>
          <cell r="J6105" t="str">
            <v>PAY-KOL</v>
          </cell>
          <cell r="K6105" t="str">
            <v>PAYMENT-THANK YOU - OL</v>
          </cell>
          <cell r="S6105">
            <v>0</v>
          </cell>
          <cell r="T6105">
            <v>0</v>
          </cell>
          <cell r="U6105">
            <v>0</v>
          </cell>
          <cell r="V6105">
            <v>0</v>
          </cell>
          <cell r="W6105">
            <v>0</v>
          </cell>
          <cell r="X6105">
            <v>0</v>
          </cell>
          <cell r="Y6105">
            <v>0</v>
          </cell>
          <cell r="Z6105">
            <v>0</v>
          </cell>
          <cell r="AA6105">
            <v>0</v>
          </cell>
          <cell r="AB6105">
            <v>0</v>
          </cell>
          <cell r="AC6105">
            <v>-657.72</v>
          </cell>
          <cell r="AD6105">
            <v>0</v>
          </cell>
        </row>
        <row r="6106">
          <cell r="B6106" t="str">
            <v>CITY OF SHELTON-UNREGULATEDPAYMENTSPAY-NATL</v>
          </cell>
          <cell r="J6106" t="str">
            <v>PAY-NATL</v>
          </cell>
          <cell r="K6106" t="str">
            <v>PAYMENT THANK YOU</v>
          </cell>
          <cell r="S6106">
            <v>0</v>
          </cell>
          <cell r="T6106">
            <v>0</v>
          </cell>
          <cell r="U6106">
            <v>0</v>
          </cell>
          <cell r="V6106">
            <v>0</v>
          </cell>
          <cell r="W6106">
            <v>0</v>
          </cell>
          <cell r="X6106">
            <v>0</v>
          </cell>
          <cell r="Y6106">
            <v>0</v>
          </cell>
          <cell r="Z6106">
            <v>0</v>
          </cell>
          <cell r="AA6106">
            <v>0</v>
          </cell>
          <cell r="AB6106">
            <v>0</v>
          </cell>
          <cell r="AC6106">
            <v>-141.02000000000001</v>
          </cell>
          <cell r="AD6106">
            <v>0</v>
          </cell>
        </row>
        <row r="6107">
          <cell r="B6107" t="str">
            <v>CITY OF SHELTON-UNREGULATEDPAYMENTSPAY-OAK</v>
          </cell>
          <cell r="J6107" t="str">
            <v>PAY-OAK</v>
          </cell>
          <cell r="K6107" t="str">
            <v>OAKLEAF PAYMENT</v>
          </cell>
          <cell r="S6107">
            <v>0</v>
          </cell>
          <cell r="T6107">
            <v>0</v>
          </cell>
          <cell r="U6107">
            <v>0</v>
          </cell>
          <cell r="V6107">
            <v>0</v>
          </cell>
          <cell r="W6107">
            <v>0</v>
          </cell>
          <cell r="X6107">
            <v>0</v>
          </cell>
          <cell r="Y6107">
            <v>0</v>
          </cell>
          <cell r="Z6107">
            <v>0</v>
          </cell>
          <cell r="AA6107">
            <v>0</v>
          </cell>
          <cell r="AB6107">
            <v>0</v>
          </cell>
          <cell r="AC6107">
            <v>-56.29</v>
          </cell>
          <cell r="AD6107">
            <v>0</v>
          </cell>
        </row>
        <row r="6108">
          <cell r="B6108" t="str">
            <v>CITY OF SHELTON-UNREGULATEDPAYMENTSPAYL</v>
          </cell>
          <cell r="J6108" t="str">
            <v>PAYL</v>
          </cell>
          <cell r="K6108" t="str">
            <v>PAYMENT-THANK YOU!</v>
          </cell>
          <cell r="S6108">
            <v>0</v>
          </cell>
          <cell r="T6108">
            <v>0</v>
          </cell>
          <cell r="U6108">
            <v>0</v>
          </cell>
          <cell r="V6108">
            <v>0</v>
          </cell>
          <cell r="W6108">
            <v>0</v>
          </cell>
          <cell r="X6108">
            <v>0</v>
          </cell>
          <cell r="Y6108">
            <v>0</v>
          </cell>
          <cell r="Z6108">
            <v>0</v>
          </cell>
          <cell r="AA6108">
            <v>0</v>
          </cell>
          <cell r="AB6108">
            <v>0</v>
          </cell>
          <cell r="AC6108">
            <v>-263.20999999999998</v>
          </cell>
          <cell r="AD6108">
            <v>0</v>
          </cell>
        </row>
        <row r="6109">
          <cell r="B6109" t="str">
            <v>CITY OF SHELTON-UNREGULATEDPAYMENTSPAYMET</v>
          </cell>
          <cell r="J6109" t="str">
            <v>PAYMET</v>
          </cell>
          <cell r="K6109" t="str">
            <v>METAVANTE ONLINE PAYMENT</v>
          </cell>
          <cell r="S6109">
            <v>0</v>
          </cell>
          <cell r="T6109">
            <v>0</v>
          </cell>
          <cell r="U6109">
            <v>0</v>
          </cell>
          <cell r="V6109">
            <v>0</v>
          </cell>
          <cell r="W6109">
            <v>0</v>
          </cell>
          <cell r="X6109">
            <v>0</v>
          </cell>
          <cell r="Y6109">
            <v>0</v>
          </cell>
          <cell r="Z6109">
            <v>0</v>
          </cell>
          <cell r="AA6109">
            <v>0</v>
          </cell>
          <cell r="AB6109">
            <v>0</v>
          </cell>
          <cell r="AC6109">
            <v>-362.1</v>
          </cell>
          <cell r="AD6109">
            <v>0</v>
          </cell>
        </row>
        <row r="6110">
          <cell r="B6110" t="str">
            <v>CITY OF SHELTON-UNREGULATEDPAYMENTSPAYUSBL</v>
          </cell>
          <cell r="J6110" t="str">
            <v>PAYUSBL</v>
          </cell>
          <cell r="K6110" t="str">
            <v>PAYMENT THANK YOU</v>
          </cell>
          <cell r="S6110">
            <v>0</v>
          </cell>
          <cell r="T6110">
            <v>0</v>
          </cell>
          <cell r="U6110">
            <v>0</v>
          </cell>
          <cell r="V6110">
            <v>0</v>
          </cell>
          <cell r="W6110">
            <v>0</v>
          </cell>
          <cell r="X6110">
            <v>0</v>
          </cell>
          <cell r="Y6110">
            <v>0</v>
          </cell>
          <cell r="Z6110">
            <v>0</v>
          </cell>
          <cell r="AA6110">
            <v>0</v>
          </cell>
          <cell r="AB6110">
            <v>0</v>
          </cell>
          <cell r="AC6110">
            <v>-5249.44</v>
          </cell>
          <cell r="AD6110">
            <v>0</v>
          </cell>
        </row>
        <row r="6111">
          <cell r="B6111" t="str">
            <v>CITY OF SHELTON-UNREGULATEDROLLOFFDISPORGANIC</v>
          </cell>
          <cell r="J6111" t="str">
            <v>DISPORGANIC</v>
          </cell>
          <cell r="K6111" t="str">
            <v xml:space="preserve">DISPOSAL ORGANIC </v>
          </cell>
          <cell r="S6111">
            <v>0</v>
          </cell>
          <cell r="T6111">
            <v>0</v>
          </cell>
          <cell r="U6111">
            <v>0</v>
          </cell>
          <cell r="V6111">
            <v>0</v>
          </cell>
          <cell r="W6111">
            <v>0</v>
          </cell>
          <cell r="X6111">
            <v>0</v>
          </cell>
          <cell r="Y6111">
            <v>0</v>
          </cell>
          <cell r="Z6111">
            <v>0</v>
          </cell>
          <cell r="AA6111">
            <v>0</v>
          </cell>
          <cell r="AB6111">
            <v>0</v>
          </cell>
          <cell r="AC6111">
            <v>317.83999999999997</v>
          </cell>
          <cell r="AD6111">
            <v>0</v>
          </cell>
        </row>
        <row r="6112">
          <cell r="B6112" t="str">
            <v>CITY OF SHELTON-UNREGULATEDROLLOFFRECYHAUL</v>
          </cell>
          <cell r="J6112" t="str">
            <v>RECYHAUL</v>
          </cell>
          <cell r="K6112" t="str">
            <v>ROLL OFF RECYCLE HAUL</v>
          </cell>
          <cell r="S6112">
            <v>0</v>
          </cell>
          <cell r="T6112">
            <v>0</v>
          </cell>
          <cell r="U6112">
            <v>0</v>
          </cell>
          <cell r="V6112">
            <v>0</v>
          </cell>
          <cell r="W6112">
            <v>0</v>
          </cell>
          <cell r="X6112">
            <v>0</v>
          </cell>
          <cell r="Y6112">
            <v>0</v>
          </cell>
          <cell r="Z6112">
            <v>0</v>
          </cell>
          <cell r="AA6112">
            <v>0</v>
          </cell>
          <cell r="AB6112">
            <v>0</v>
          </cell>
          <cell r="AC6112">
            <v>779.84</v>
          </cell>
          <cell r="AD6112">
            <v>0</v>
          </cell>
        </row>
        <row r="6113">
          <cell r="B6113" t="str">
            <v>CITY OF SHELTON-UNREGULATEDROLLOFFROMILERECY</v>
          </cell>
          <cell r="J6113" t="str">
            <v>ROMILERECY</v>
          </cell>
          <cell r="K6113" t="str">
            <v>ROLL OFF MILEAGE RECYCLE</v>
          </cell>
          <cell r="S6113">
            <v>0</v>
          </cell>
          <cell r="T6113">
            <v>0</v>
          </cell>
          <cell r="U6113">
            <v>0</v>
          </cell>
          <cell r="V6113">
            <v>0</v>
          </cell>
          <cell r="W6113">
            <v>0</v>
          </cell>
          <cell r="X6113">
            <v>0</v>
          </cell>
          <cell r="Y6113">
            <v>0</v>
          </cell>
          <cell r="Z6113">
            <v>0</v>
          </cell>
          <cell r="AA6113">
            <v>0</v>
          </cell>
          <cell r="AB6113">
            <v>0</v>
          </cell>
          <cell r="AC6113">
            <v>699.84</v>
          </cell>
          <cell r="AD6113">
            <v>0</v>
          </cell>
        </row>
        <row r="6114">
          <cell r="B6114" t="str">
            <v>CITY OF SHELTON-UNREGULATEDSURCFUEL-RECY MASON</v>
          </cell>
          <cell r="J6114" t="str">
            <v>FUEL-RECY MASON</v>
          </cell>
          <cell r="K6114" t="str">
            <v>FUEL &amp; MATERIAL SURCHARGE</v>
          </cell>
          <cell r="S6114">
            <v>0</v>
          </cell>
          <cell r="T6114">
            <v>0</v>
          </cell>
          <cell r="U6114">
            <v>0</v>
          </cell>
          <cell r="V6114">
            <v>0</v>
          </cell>
          <cell r="W6114">
            <v>0</v>
          </cell>
          <cell r="X6114">
            <v>0</v>
          </cell>
          <cell r="Y6114">
            <v>0</v>
          </cell>
          <cell r="Z6114">
            <v>0</v>
          </cell>
          <cell r="AA6114">
            <v>0</v>
          </cell>
          <cell r="AB6114">
            <v>0</v>
          </cell>
          <cell r="AC6114">
            <v>0</v>
          </cell>
          <cell r="AD6114">
            <v>0</v>
          </cell>
        </row>
        <row r="6115">
          <cell r="B6115" t="str">
            <v>CITY OF SHELTON-UNREGULATEDSURCFUEL-RECY MASON</v>
          </cell>
          <cell r="J6115" t="str">
            <v>FUEL-RECY MASON</v>
          </cell>
          <cell r="K6115" t="str">
            <v>FUEL &amp; MATERIAL SURCHARGE</v>
          </cell>
          <cell r="S6115">
            <v>0</v>
          </cell>
          <cell r="T6115">
            <v>0</v>
          </cell>
          <cell r="U6115">
            <v>0</v>
          </cell>
          <cell r="V6115">
            <v>0</v>
          </cell>
          <cell r="W6115">
            <v>0</v>
          </cell>
          <cell r="X6115">
            <v>0</v>
          </cell>
          <cell r="Y6115">
            <v>0</v>
          </cell>
          <cell r="Z6115">
            <v>0</v>
          </cell>
          <cell r="AA6115">
            <v>0</v>
          </cell>
          <cell r="AB6115">
            <v>0</v>
          </cell>
          <cell r="AC6115">
            <v>0</v>
          </cell>
          <cell r="AD6115">
            <v>0</v>
          </cell>
        </row>
        <row r="6116">
          <cell r="B6116" t="str">
            <v>CITY OF SHELTON-UNREGULATEDSURCFUEL-RO MASON</v>
          </cell>
          <cell r="J6116" t="str">
            <v>FUEL-RO MASON</v>
          </cell>
          <cell r="K6116" t="str">
            <v>FUEL &amp; MATERIAL SURCHARGE</v>
          </cell>
          <cell r="S6116">
            <v>0</v>
          </cell>
          <cell r="T6116">
            <v>0</v>
          </cell>
          <cell r="U6116">
            <v>0</v>
          </cell>
          <cell r="V6116">
            <v>0</v>
          </cell>
          <cell r="W6116">
            <v>0</v>
          </cell>
          <cell r="X6116">
            <v>0</v>
          </cell>
          <cell r="Y6116">
            <v>0</v>
          </cell>
          <cell r="Z6116">
            <v>0</v>
          </cell>
          <cell r="AA6116">
            <v>0</v>
          </cell>
          <cell r="AB6116">
            <v>0</v>
          </cell>
          <cell r="AC6116">
            <v>0</v>
          </cell>
          <cell r="AD6116">
            <v>0</v>
          </cell>
        </row>
        <row r="6117">
          <cell r="B6117" t="str">
            <v>KITSAP CO -REGULATEDACCOUNTING ADJUSTMENTSFINCHG</v>
          </cell>
          <cell r="J6117" t="str">
            <v>FINCHG</v>
          </cell>
          <cell r="K6117" t="str">
            <v>LATE FEE</v>
          </cell>
          <cell r="S6117">
            <v>0</v>
          </cell>
          <cell r="T6117">
            <v>0</v>
          </cell>
          <cell r="U6117">
            <v>0</v>
          </cell>
          <cell r="V6117">
            <v>0</v>
          </cell>
          <cell r="W6117">
            <v>0</v>
          </cell>
          <cell r="X6117">
            <v>0</v>
          </cell>
          <cell r="Y6117">
            <v>0</v>
          </cell>
          <cell r="Z6117">
            <v>0</v>
          </cell>
          <cell r="AA6117">
            <v>0</v>
          </cell>
          <cell r="AB6117">
            <v>0</v>
          </cell>
          <cell r="AC6117">
            <v>81.72</v>
          </cell>
          <cell r="AD6117">
            <v>0</v>
          </cell>
        </row>
        <row r="6118">
          <cell r="B6118" t="str">
            <v xml:space="preserve">KITSAP CO -REGULATEDACCOUNTING ADJUSTMENTSBD </v>
          </cell>
          <cell r="J6118" t="str">
            <v xml:space="preserve">BD </v>
          </cell>
          <cell r="K6118" t="str">
            <v>W\O BAD DEBT</v>
          </cell>
          <cell r="S6118">
            <v>0</v>
          </cell>
          <cell r="T6118">
            <v>0</v>
          </cell>
          <cell r="U6118">
            <v>0</v>
          </cell>
          <cell r="V6118">
            <v>0</v>
          </cell>
          <cell r="W6118">
            <v>0</v>
          </cell>
          <cell r="X6118">
            <v>0</v>
          </cell>
          <cell r="Y6118">
            <v>0</v>
          </cell>
          <cell r="Z6118">
            <v>0</v>
          </cell>
          <cell r="AA6118">
            <v>0</v>
          </cell>
          <cell r="AB6118">
            <v>0</v>
          </cell>
          <cell r="AC6118">
            <v>-1400.61</v>
          </cell>
          <cell r="AD6118">
            <v>0</v>
          </cell>
        </row>
        <row r="6119">
          <cell r="B6119" t="str">
            <v>KITSAP CO -REGULATEDACCOUNTING ADJUSTMENTSBDR</v>
          </cell>
          <cell r="J6119" t="str">
            <v>BDR</v>
          </cell>
          <cell r="K6119" t="str">
            <v>BAD DEBT RECOVERY</v>
          </cell>
          <cell r="S6119">
            <v>0</v>
          </cell>
          <cell r="T6119">
            <v>0</v>
          </cell>
          <cell r="U6119">
            <v>0</v>
          </cell>
          <cell r="V6119">
            <v>0</v>
          </cell>
          <cell r="W6119">
            <v>0</v>
          </cell>
          <cell r="X6119">
            <v>0</v>
          </cell>
          <cell r="Y6119">
            <v>0</v>
          </cell>
          <cell r="Z6119">
            <v>0</v>
          </cell>
          <cell r="AA6119">
            <v>0</v>
          </cell>
          <cell r="AB6119">
            <v>0</v>
          </cell>
          <cell r="AC6119">
            <v>183.85</v>
          </cell>
          <cell r="AD6119">
            <v>0</v>
          </cell>
        </row>
        <row r="6120">
          <cell r="B6120" t="str">
            <v>KITSAP CO -REGULATEDACCOUNTING ADJUSTMENTSMM</v>
          </cell>
          <cell r="J6120" t="str">
            <v>MM</v>
          </cell>
          <cell r="K6120" t="str">
            <v>MOVE MONEY</v>
          </cell>
          <cell r="S6120">
            <v>0</v>
          </cell>
          <cell r="T6120">
            <v>0</v>
          </cell>
          <cell r="U6120">
            <v>0</v>
          </cell>
          <cell r="V6120">
            <v>0</v>
          </cell>
          <cell r="W6120">
            <v>0</v>
          </cell>
          <cell r="X6120">
            <v>0</v>
          </cell>
          <cell r="Y6120">
            <v>0</v>
          </cell>
          <cell r="Z6120">
            <v>0</v>
          </cell>
          <cell r="AA6120">
            <v>0</v>
          </cell>
          <cell r="AB6120">
            <v>0</v>
          </cell>
          <cell r="AC6120">
            <v>-246.48</v>
          </cell>
          <cell r="AD6120">
            <v>0</v>
          </cell>
        </row>
        <row r="6121">
          <cell r="B6121" t="str">
            <v>KITSAP CO -REGULATEDACCOUNTING ADJUSTMENTSREFUND</v>
          </cell>
          <cell r="J6121" t="str">
            <v>REFUND</v>
          </cell>
          <cell r="K6121" t="str">
            <v>REFUND</v>
          </cell>
          <cell r="S6121">
            <v>0</v>
          </cell>
          <cell r="T6121">
            <v>0</v>
          </cell>
          <cell r="U6121">
            <v>0</v>
          </cell>
          <cell r="V6121">
            <v>0</v>
          </cell>
          <cell r="W6121">
            <v>0</v>
          </cell>
          <cell r="X6121">
            <v>0</v>
          </cell>
          <cell r="Y6121">
            <v>0</v>
          </cell>
          <cell r="Z6121">
            <v>0</v>
          </cell>
          <cell r="AA6121">
            <v>0</v>
          </cell>
          <cell r="AB6121">
            <v>0</v>
          </cell>
          <cell r="AC6121">
            <v>22.96</v>
          </cell>
          <cell r="AD6121">
            <v>0</v>
          </cell>
        </row>
        <row r="6122">
          <cell r="B6122" t="str">
            <v>KITSAP CO -REGULATEDACCOUNTING ADJUSTMENTSFINCHG</v>
          </cell>
          <cell r="J6122" t="str">
            <v>FINCHG</v>
          </cell>
          <cell r="K6122" t="str">
            <v>LATE FEE</v>
          </cell>
          <cell r="S6122">
            <v>0</v>
          </cell>
          <cell r="T6122">
            <v>0</v>
          </cell>
          <cell r="U6122">
            <v>0</v>
          </cell>
          <cell r="V6122">
            <v>0</v>
          </cell>
          <cell r="W6122">
            <v>0</v>
          </cell>
          <cell r="X6122">
            <v>0</v>
          </cell>
          <cell r="Y6122">
            <v>0</v>
          </cell>
          <cell r="Z6122">
            <v>0</v>
          </cell>
          <cell r="AA6122">
            <v>0</v>
          </cell>
          <cell r="AB6122">
            <v>0</v>
          </cell>
          <cell r="AC6122">
            <v>63.7</v>
          </cell>
          <cell r="AD6122">
            <v>0</v>
          </cell>
        </row>
        <row r="6123">
          <cell r="B6123" t="str">
            <v>KITSAP CO -REGULATEDACCOUNTING ADJUSTMENTSMM</v>
          </cell>
          <cell r="J6123" t="str">
            <v>MM</v>
          </cell>
          <cell r="K6123" t="str">
            <v>MOVE MONEY</v>
          </cell>
          <cell r="S6123">
            <v>0</v>
          </cell>
          <cell r="T6123">
            <v>0</v>
          </cell>
          <cell r="U6123">
            <v>0</v>
          </cell>
          <cell r="V6123">
            <v>0</v>
          </cell>
          <cell r="W6123">
            <v>0</v>
          </cell>
          <cell r="X6123">
            <v>0</v>
          </cell>
          <cell r="Y6123">
            <v>0</v>
          </cell>
          <cell r="Z6123">
            <v>0</v>
          </cell>
          <cell r="AA6123">
            <v>0</v>
          </cell>
          <cell r="AB6123">
            <v>0</v>
          </cell>
          <cell r="AC6123">
            <v>246.48</v>
          </cell>
          <cell r="AD6123">
            <v>0</v>
          </cell>
        </row>
        <row r="6124">
          <cell r="B6124" t="str">
            <v>KITSAP CO -REGULATEDCOMMERCIAL  FRONTLOADWLKNRW2RECY</v>
          </cell>
          <cell r="J6124" t="str">
            <v>WLKNRW2RECY</v>
          </cell>
          <cell r="K6124" t="str">
            <v>WALK IN OVER 25 ADDITIONA</v>
          </cell>
          <cell r="S6124">
            <v>0</v>
          </cell>
          <cell r="T6124">
            <v>0</v>
          </cell>
          <cell r="U6124">
            <v>0</v>
          </cell>
          <cell r="V6124">
            <v>0</v>
          </cell>
          <cell r="W6124">
            <v>0</v>
          </cell>
          <cell r="X6124">
            <v>0</v>
          </cell>
          <cell r="Y6124">
            <v>0</v>
          </cell>
          <cell r="Z6124">
            <v>0</v>
          </cell>
          <cell r="AA6124">
            <v>0</v>
          </cell>
          <cell r="AB6124">
            <v>0</v>
          </cell>
          <cell r="AC6124">
            <v>10.88</v>
          </cell>
          <cell r="AD6124">
            <v>0</v>
          </cell>
        </row>
        <row r="6125">
          <cell r="B6125" t="str">
            <v>KITSAP CO -REGULATEDCOMMERCIAL  FRONTLOADWLKNRE1RECYMA</v>
          </cell>
          <cell r="J6125" t="str">
            <v>WLKNRE1RECYMA</v>
          </cell>
          <cell r="K6125" t="str">
            <v>WALK IN 5-25FT EOW-RECYCL</v>
          </cell>
          <cell r="S6125">
            <v>0</v>
          </cell>
          <cell r="T6125">
            <v>0</v>
          </cell>
          <cell r="U6125">
            <v>0</v>
          </cell>
          <cell r="V6125">
            <v>0</v>
          </cell>
          <cell r="W6125">
            <v>0</v>
          </cell>
          <cell r="X6125">
            <v>0</v>
          </cell>
          <cell r="Y6125">
            <v>0</v>
          </cell>
          <cell r="Z6125">
            <v>0</v>
          </cell>
          <cell r="AA6125">
            <v>0</v>
          </cell>
          <cell r="AB6125">
            <v>0</v>
          </cell>
          <cell r="AC6125">
            <v>1.26</v>
          </cell>
          <cell r="AD6125">
            <v>0</v>
          </cell>
        </row>
        <row r="6126">
          <cell r="B6126" t="str">
            <v>KITSAP CO -REGULATEDCOMMERCIAL  FRONTLOADWLKNRW2RECYMA</v>
          </cell>
          <cell r="J6126" t="str">
            <v>WLKNRW2RECYMA</v>
          </cell>
          <cell r="K6126" t="str">
            <v>WALK IN OVER 25 ADDITIONA</v>
          </cell>
          <cell r="S6126">
            <v>0</v>
          </cell>
          <cell r="T6126">
            <v>0</v>
          </cell>
          <cell r="U6126">
            <v>0</v>
          </cell>
          <cell r="V6126">
            <v>0</v>
          </cell>
          <cell r="W6126">
            <v>0</v>
          </cell>
          <cell r="X6126">
            <v>0</v>
          </cell>
          <cell r="Y6126">
            <v>0</v>
          </cell>
          <cell r="Z6126">
            <v>0</v>
          </cell>
          <cell r="AA6126">
            <v>0</v>
          </cell>
          <cell r="AB6126">
            <v>0</v>
          </cell>
          <cell r="AC6126">
            <v>1.36</v>
          </cell>
          <cell r="AD6126">
            <v>0</v>
          </cell>
        </row>
        <row r="6127">
          <cell r="B6127" t="str">
            <v>KITSAP CO -REGULATEDCOMMERCIAL - REARLOADUNLOCKREF</v>
          </cell>
          <cell r="J6127" t="str">
            <v>UNLOCKREF</v>
          </cell>
          <cell r="K6127" t="str">
            <v>UNLOCK / UNLATCH REFUSE</v>
          </cell>
          <cell r="S6127">
            <v>0</v>
          </cell>
          <cell r="T6127">
            <v>0</v>
          </cell>
          <cell r="U6127">
            <v>0</v>
          </cell>
          <cell r="V6127">
            <v>0</v>
          </cell>
          <cell r="W6127">
            <v>0</v>
          </cell>
          <cell r="X6127">
            <v>0</v>
          </cell>
          <cell r="Y6127">
            <v>0</v>
          </cell>
          <cell r="Z6127">
            <v>0</v>
          </cell>
          <cell r="AA6127">
            <v>0</v>
          </cell>
          <cell r="AB6127">
            <v>0</v>
          </cell>
          <cell r="AC6127">
            <v>20.239999999999998</v>
          </cell>
          <cell r="AD6127">
            <v>0</v>
          </cell>
        </row>
        <row r="6128">
          <cell r="B6128" t="str">
            <v>KITSAP CO -REGULATEDCOMMERCIAL - REARLOADR1.5YDEK</v>
          </cell>
          <cell r="J6128" t="str">
            <v>R1.5YDEK</v>
          </cell>
          <cell r="K6128" t="str">
            <v>1.5 YD 1X EOW</v>
          </cell>
          <cell r="S6128">
            <v>0</v>
          </cell>
          <cell r="T6128">
            <v>0</v>
          </cell>
          <cell r="U6128">
            <v>0</v>
          </cell>
          <cell r="V6128">
            <v>0</v>
          </cell>
          <cell r="W6128">
            <v>0</v>
          </cell>
          <cell r="X6128">
            <v>0</v>
          </cell>
          <cell r="Y6128">
            <v>0</v>
          </cell>
          <cell r="Z6128">
            <v>0</v>
          </cell>
          <cell r="AA6128">
            <v>0</v>
          </cell>
          <cell r="AB6128">
            <v>0</v>
          </cell>
          <cell r="AC6128">
            <v>2536.36</v>
          </cell>
          <cell r="AD6128">
            <v>0</v>
          </cell>
        </row>
        <row r="6129">
          <cell r="B6129" t="str">
            <v>KITSAP CO -REGULATEDCOMMERCIAL - REARLOADR1.5YDRENTM</v>
          </cell>
          <cell r="J6129" t="str">
            <v>R1.5YDRENTM</v>
          </cell>
          <cell r="K6129" t="str">
            <v>1.5YD CONTAINER RENT-MTH</v>
          </cell>
          <cell r="S6129">
            <v>0</v>
          </cell>
          <cell r="T6129">
            <v>0</v>
          </cell>
          <cell r="U6129">
            <v>0</v>
          </cell>
          <cell r="V6129">
            <v>0</v>
          </cell>
          <cell r="W6129">
            <v>0</v>
          </cell>
          <cell r="X6129">
            <v>0</v>
          </cell>
          <cell r="Y6129">
            <v>0</v>
          </cell>
          <cell r="Z6129">
            <v>0</v>
          </cell>
          <cell r="AA6129">
            <v>0</v>
          </cell>
          <cell r="AB6129">
            <v>0</v>
          </cell>
          <cell r="AC6129">
            <v>1023.32</v>
          </cell>
          <cell r="AD6129">
            <v>0</v>
          </cell>
        </row>
        <row r="6130">
          <cell r="B6130" t="str">
            <v>KITSAP CO -REGULATEDCOMMERCIAL - REARLOADR1.5YDRENTT</v>
          </cell>
          <cell r="J6130" t="str">
            <v>R1.5YDRENTT</v>
          </cell>
          <cell r="K6130" t="str">
            <v>1.5YD TEMP CONTAINER RENT</v>
          </cell>
          <cell r="S6130">
            <v>0</v>
          </cell>
          <cell r="T6130">
            <v>0</v>
          </cell>
          <cell r="U6130">
            <v>0</v>
          </cell>
          <cell r="V6130">
            <v>0</v>
          </cell>
          <cell r="W6130">
            <v>0</v>
          </cell>
          <cell r="X6130">
            <v>0</v>
          </cell>
          <cell r="Y6130">
            <v>0</v>
          </cell>
          <cell r="Z6130">
            <v>0</v>
          </cell>
          <cell r="AA6130">
            <v>0</v>
          </cell>
          <cell r="AB6130">
            <v>0</v>
          </cell>
          <cell r="AC6130">
            <v>15.9</v>
          </cell>
          <cell r="AD6130">
            <v>0</v>
          </cell>
        </row>
        <row r="6131">
          <cell r="B6131" t="str">
            <v>KITSAP CO -REGULATEDCOMMERCIAL - REARLOADR1.5YDWK</v>
          </cell>
          <cell r="J6131" t="str">
            <v>R1.5YDWK</v>
          </cell>
          <cell r="K6131" t="str">
            <v>1.5 YD 1X WEEKLY</v>
          </cell>
          <cell r="S6131">
            <v>0</v>
          </cell>
          <cell r="T6131">
            <v>0</v>
          </cell>
          <cell r="U6131">
            <v>0</v>
          </cell>
          <cell r="V6131">
            <v>0</v>
          </cell>
          <cell r="W6131">
            <v>0</v>
          </cell>
          <cell r="X6131">
            <v>0</v>
          </cell>
          <cell r="Y6131">
            <v>0</v>
          </cell>
          <cell r="Z6131">
            <v>0</v>
          </cell>
          <cell r="AA6131">
            <v>0</v>
          </cell>
          <cell r="AB6131">
            <v>0</v>
          </cell>
          <cell r="AC6131">
            <v>3135.71</v>
          </cell>
          <cell r="AD6131">
            <v>0</v>
          </cell>
        </row>
        <row r="6132">
          <cell r="B6132" t="str">
            <v>KITSAP CO -REGULATEDCOMMERCIAL - REARLOADR1YDEK</v>
          </cell>
          <cell r="J6132" t="str">
            <v>R1YDEK</v>
          </cell>
          <cell r="K6132" t="str">
            <v>1 YD 1X EOW</v>
          </cell>
          <cell r="S6132">
            <v>0</v>
          </cell>
          <cell r="T6132">
            <v>0</v>
          </cell>
          <cell r="U6132">
            <v>0</v>
          </cell>
          <cell r="V6132">
            <v>0</v>
          </cell>
          <cell r="W6132">
            <v>0</v>
          </cell>
          <cell r="X6132">
            <v>0</v>
          </cell>
          <cell r="Y6132">
            <v>0</v>
          </cell>
          <cell r="Z6132">
            <v>0</v>
          </cell>
          <cell r="AA6132">
            <v>0</v>
          </cell>
          <cell r="AB6132">
            <v>0</v>
          </cell>
          <cell r="AC6132">
            <v>186.45</v>
          </cell>
          <cell r="AD6132">
            <v>0</v>
          </cell>
        </row>
        <row r="6133">
          <cell r="B6133" t="str">
            <v>KITSAP CO -REGULATEDCOMMERCIAL - REARLOADR1YDRENTM</v>
          </cell>
          <cell r="J6133" t="str">
            <v>R1YDRENTM</v>
          </cell>
          <cell r="K6133" t="str">
            <v>1YD CONTAINER RENT-MTHLY</v>
          </cell>
          <cell r="S6133">
            <v>0</v>
          </cell>
          <cell r="T6133">
            <v>0</v>
          </cell>
          <cell r="U6133">
            <v>0</v>
          </cell>
          <cell r="V6133">
            <v>0</v>
          </cell>
          <cell r="W6133">
            <v>0</v>
          </cell>
          <cell r="X6133">
            <v>0</v>
          </cell>
          <cell r="Y6133">
            <v>0</v>
          </cell>
          <cell r="Z6133">
            <v>0</v>
          </cell>
          <cell r="AA6133">
            <v>0</v>
          </cell>
          <cell r="AB6133">
            <v>0</v>
          </cell>
          <cell r="AC6133">
            <v>58.16</v>
          </cell>
          <cell r="AD6133">
            <v>0</v>
          </cell>
        </row>
        <row r="6134">
          <cell r="B6134" t="str">
            <v>KITSAP CO -REGULATEDCOMMERCIAL - REARLOADR1YDWK</v>
          </cell>
          <cell r="J6134" t="str">
            <v>R1YDWK</v>
          </cell>
          <cell r="K6134" t="str">
            <v>1 YD 1X WEEKLY</v>
          </cell>
          <cell r="S6134">
            <v>0</v>
          </cell>
          <cell r="T6134">
            <v>0</v>
          </cell>
          <cell r="U6134">
            <v>0</v>
          </cell>
          <cell r="V6134">
            <v>0</v>
          </cell>
          <cell r="W6134">
            <v>0</v>
          </cell>
          <cell r="X6134">
            <v>0</v>
          </cell>
          <cell r="Y6134">
            <v>0</v>
          </cell>
          <cell r="Z6134">
            <v>0</v>
          </cell>
          <cell r="AA6134">
            <v>0</v>
          </cell>
          <cell r="AB6134">
            <v>0</v>
          </cell>
          <cell r="AC6134">
            <v>67.63</v>
          </cell>
          <cell r="AD6134">
            <v>0</v>
          </cell>
        </row>
        <row r="6135">
          <cell r="B6135" t="str">
            <v>KITSAP CO -REGULATEDCOMMERCIAL - REARLOADR2YDEK</v>
          </cell>
          <cell r="J6135" t="str">
            <v>R2YDEK</v>
          </cell>
          <cell r="K6135" t="str">
            <v>2 YD 1X EOW</v>
          </cell>
          <cell r="S6135">
            <v>0</v>
          </cell>
          <cell r="T6135">
            <v>0</v>
          </cell>
          <cell r="U6135">
            <v>0</v>
          </cell>
          <cell r="V6135">
            <v>0</v>
          </cell>
          <cell r="W6135">
            <v>0</v>
          </cell>
          <cell r="X6135">
            <v>0</v>
          </cell>
          <cell r="Y6135">
            <v>0</v>
          </cell>
          <cell r="Z6135">
            <v>0</v>
          </cell>
          <cell r="AA6135">
            <v>0</v>
          </cell>
          <cell r="AB6135">
            <v>0</v>
          </cell>
          <cell r="AC6135">
            <v>2753.04</v>
          </cell>
          <cell r="AD6135">
            <v>0</v>
          </cell>
        </row>
        <row r="6136">
          <cell r="B6136" t="str">
            <v>KITSAP CO -REGULATEDCOMMERCIAL - REARLOADR2YDRENTM</v>
          </cell>
          <cell r="J6136" t="str">
            <v>R2YDRENTM</v>
          </cell>
          <cell r="K6136" t="str">
            <v>2YD CONTAINER RENT-MTHLY</v>
          </cell>
          <cell r="S6136">
            <v>0</v>
          </cell>
          <cell r="T6136">
            <v>0</v>
          </cell>
          <cell r="U6136">
            <v>0</v>
          </cell>
          <cell r="V6136">
            <v>0</v>
          </cell>
          <cell r="W6136">
            <v>0</v>
          </cell>
          <cell r="X6136">
            <v>0</v>
          </cell>
          <cell r="Y6136">
            <v>0</v>
          </cell>
          <cell r="Z6136">
            <v>0</v>
          </cell>
          <cell r="AA6136">
            <v>0</v>
          </cell>
          <cell r="AB6136">
            <v>0</v>
          </cell>
          <cell r="AC6136">
            <v>2446.9299999999998</v>
          </cell>
          <cell r="AD6136">
            <v>0</v>
          </cell>
        </row>
        <row r="6137">
          <cell r="B6137" t="str">
            <v>KITSAP CO -REGULATEDCOMMERCIAL - REARLOADR2YDRENTTM</v>
          </cell>
          <cell r="J6137" t="str">
            <v>R2YDRENTTM</v>
          </cell>
          <cell r="K6137" t="str">
            <v>2 YD TEMP CONT RENT MONTH</v>
          </cell>
          <cell r="S6137">
            <v>0</v>
          </cell>
          <cell r="T6137">
            <v>0</v>
          </cell>
          <cell r="U6137">
            <v>0</v>
          </cell>
          <cell r="V6137">
            <v>0</v>
          </cell>
          <cell r="W6137">
            <v>0</v>
          </cell>
          <cell r="X6137">
            <v>0</v>
          </cell>
          <cell r="Y6137">
            <v>0</v>
          </cell>
          <cell r="Z6137">
            <v>0</v>
          </cell>
          <cell r="AA6137">
            <v>0</v>
          </cell>
          <cell r="AB6137">
            <v>0</v>
          </cell>
          <cell r="AC6137">
            <v>20.63</v>
          </cell>
          <cell r="AD6137">
            <v>0</v>
          </cell>
        </row>
        <row r="6138">
          <cell r="B6138" t="str">
            <v>KITSAP CO -REGULATEDCOMMERCIAL - REARLOADR2YDWK</v>
          </cell>
          <cell r="J6138" t="str">
            <v>R2YDWK</v>
          </cell>
          <cell r="K6138" t="str">
            <v>2 YD 1X WEEKLY</v>
          </cell>
          <cell r="S6138">
            <v>0</v>
          </cell>
          <cell r="T6138">
            <v>0</v>
          </cell>
          <cell r="U6138">
            <v>0</v>
          </cell>
          <cell r="V6138">
            <v>0</v>
          </cell>
          <cell r="W6138">
            <v>0</v>
          </cell>
          <cell r="X6138">
            <v>0</v>
          </cell>
          <cell r="Y6138">
            <v>0</v>
          </cell>
          <cell r="Z6138">
            <v>0</v>
          </cell>
          <cell r="AA6138">
            <v>0</v>
          </cell>
          <cell r="AB6138">
            <v>0</v>
          </cell>
          <cell r="AC6138">
            <v>16283.01</v>
          </cell>
          <cell r="AD6138">
            <v>0</v>
          </cell>
        </row>
        <row r="6139">
          <cell r="B6139" t="str">
            <v>KITSAP CO -REGULATEDCOMMERCIAL - REARLOADUNLOCKREF</v>
          </cell>
          <cell r="J6139" t="str">
            <v>UNLOCKREF</v>
          </cell>
          <cell r="K6139" t="str">
            <v>UNLOCK / UNLATCH REFUSE</v>
          </cell>
          <cell r="S6139">
            <v>0</v>
          </cell>
          <cell r="T6139">
            <v>0</v>
          </cell>
          <cell r="U6139">
            <v>0</v>
          </cell>
          <cell r="V6139">
            <v>0</v>
          </cell>
          <cell r="W6139">
            <v>0</v>
          </cell>
          <cell r="X6139">
            <v>0</v>
          </cell>
          <cell r="Y6139">
            <v>0</v>
          </cell>
          <cell r="Z6139">
            <v>0</v>
          </cell>
          <cell r="AA6139">
            <v>0</v>
          </cell>
          <cell r="AB6139">
            <v>0</v>
          </cell>
          <cell r="AC6139">
            <v>273.26</v>
          </cell>
          <cell r="AD6139">
            <v>0</v>
          </cell>
        </row>
        <row r="6140">
          <cell r="B6140" t="str">
            <v>KITSAP CO -REGULATEDCOMMERCIAL - REARLOADCDELC</v>
          </cell>
          <cell r="J6140" t="str">
            <v>CDELC</v>
          </cell>
          <cell r="K6140" t="str">
            <v>CONTAINER DELIVERY CHARGE</v>
          </cell>
          <cell r="S6140">
            <v>0</v>
          </cell>
          <cell r="T6140">
            <v>0</v>
          </cell>
          <cell r="U6140">
            <v>0</v>
          </cell>
          <cell r="V6140">
            <v>0</v>
          </cell>
          <cell r="W6140">
            <v>0</v>
          </cell>
          <cell r="X6140">
            <v>0</v>
          </cell>
          <cell r="Y6140">
            <v>0</v>
          </cell>
          <cell r="Z6140">
            <v>0</v>
          </cell>
          <cell r="AA6140">
            <v>0</v>
          </cell>
          <cell r="AB6140">
            <v>0</v>
          </cell>
          <cell r="AC6140">
            <v>81</v>
          </cell>
          <cell r="AD6140">
            <v>0</v>
          </cell>
        </row>
        <row r="6141">
          <cell r="B6141" t="str">
            <v>KITSAP CO -REGULATEDCOMMERCIAL - REARLOADCEXYD</v>
          </cell>
          <cell r="J6141" t="str">
            <v>CEXYD</v>
          </cell>
          <cell r="K6141" t="str">
            <v>CMML EXTRA YARDAGE</v>
          </cell>
          <cell r="S6141">
            <v>0</v>
          </cell>
          <cell r="T6141">
            <v>0</v>
          </cell>
          <cell r="U6141">
            <v>0</v>
          </cell>
          <cell r="V6141">
            <v>0</v>
          </cell>
          <cell r="W6141">
            <v>0</v>
          </cell>
          <cell r="X6141">
            <v>0</v>
          </cell>
          <cell r="Y6141">
            <v>0</v>
          </cell>
          <cell r="Z6141">
            <v>0</v>
          </cell>
          <cell r="AA6141">
            <v>0</v>
          </cell>
          <cell r="AB6141">
            <v>0</v>
          </cell>
          <cell r="AC6141">
            <v>1949.7</v>
          </cell>
          <cell r="AD6141">
            <v>0</v>
          </cell>
        </row>
        <row r="6142">
          <cell r="B6142" t="str">
            <v>KITSAP CO -REGULATEDCOMMERCIAL - REARLOADCLSECOL</v>
          </cell>
          <cell r="J6142" t="str">
            <v>CLSECOL</v>
          </cell>
          <cell r="K6142" t="str">
            <v>LOOSE MATERIAL-COLLECTOR</v>
          </cell>
          <cell r="S6142">
            <v>0</v>
          </cell>
          <cell r="T6142">
            <v>0</v>
          </cell>
          <cell r="U6142">
            <v>0</v>
          </cell>
          <cell r="V6142">
            <v>0</v>
          </cell>
          <cell r="W6142">
            <v>0</v>
          </cell>
          <cell r="X6142">
            <v>0</v>
          </cell>
          <cell r="Y6142">
            <v>0</v>
          </cell>
          <cell r="Z6142">
            <v>0</v>
          </cell>
          <cell r="AA6142">
            <v>0</v>
          </cell>
          <cell r="AB6142">
            <v>0</v>
          </cell>
          <cell r="AC6142">
            <v>102.2</v>
          </cell>
          <cell r="AD6142">
            <v>0</v>
          </cell>
        </row>
        <row r="6143">
          <cell r="B6143" t="str">
            <v>KITSAP CO -REGULATEDCOMMERCIAL - REARLOADCOMCAN</v>
          </cell>
          <cell r="J6143" t="str">
            <v>COMCAN</v>
          </cell>
          <cell r="K6143" t="str">
            <v>COMMERCIAL CAN EXTRA</v>
          </cell>
          <cell r="S6143">
            <v>0</v>
          </cell>
          <cell r="T6143">
            <v>0</v>
          </cell>
          <cell r="U6143">
            <v>0</v>
          </cell>
          <cell r="V6143">
            <v>0</v>
          </cell>
          <cell r="W6143">
            <v>0</v>
          </cell>
          <cell r="X6143">
            <v>0</v>
          </cell>
          <cell r="Y6143">
            <v>0</v>
          </cell>
          <cell r="Z6143">
            <v>0</v>
          </cell>
          <cell r="AA6143">
            <v>0</v>
          </cell>
          <cell r="AB6143">
            <v>0</v>
          </cell>
          <cell r="AC6143">
            <v>1269.8399999999999</v>
          </cell>
          <cell r="AD6143">
            <v>0</v>
          </cell>
        </row>
        <row r="6144">
          <cell r="B6144" t="str">
            <v>KITSAP CO -REGULATEDCOMMERCIAL - REARLOADR1.5YDPU</v>
          </cell>
          <cell r="J6144" t="str">
            <v>R1.5YDPU</v>
          </cell>
          <cell r="K6144" t="str">
            <v>1.5YD CONTAINER PICKUP</v>
          </cell>
          <cell r="S6144">
            <v>0</v>
          </cell>
          <cell r="T6144">
            <v>0</v>
          </cell>
          <cell r="U6144">
            <v>0</v>
          </cell>
          <cell r="V6144">
            <v>0</v>
          </cell>
          <cell r="W6144">
            <v>0</v>
          </cell>
          <cell r="X6144">
            <v>0</v>
          </cell>
          <cell r="Y6144">
            <v>0</v>
          </cell>
          <cell r="Z6144">
            <v>0</v>
          </cell>
          <cell r="AA6144">
            <v>0</v>
          </cell>
          <cell r="AB6144">
            <v>0</v>
          </cell>
          <cell r="AC6144">
            <v>50.82</v>
          </cell>
          <cell r="AD6144">
            <v>0</v>
          </cell>
        </row>
        <row r="6145">
          <cell r="B6145" t="str">
            <v>KITSAP CO -REGULATEDCOMMERCIAL - REARLOADR2YDPU</v>
          </cell>
          <cell r="J6145" t="str">
            <v>R2YDPU</v>
          </cell>
          <cell r="K6145" t="str">
            <v>2YD CONTAINER PICKUP</v>
          </cell>
          <cell r="S6145">
            <v>0</v>
          </cell>
          <cell r="T6145">
            <v>0</v>
          </cell>
          <cell r="U6145">
            <v>0</v>
          </cell>
          <cell r="V6145">
            <v>0</v>
          </cell>
          <cell r="W6145">
            <v>0</v>
          </cell>
          <cell r="X6145">
            <v>0</v>
          </cell>
          <cell r="Y6145">
            <v>0</v>
          </cell>
          <cell r="Z6145">
            <v>0</v>
          </cell>
          <cell r="AA6145">
            <v>0</v>
          </cell>
          <cell r="AB6145">
            <v>0</v>
          </cell>
          <cell r="AC6145">
            <v>110.9</v>
          </cell>
          <cell r="AD6145">
            <v>0</v>
          </cell>
        </row>
        <row r="6146">
          <cell r="B6146" t="str">
            <v>KITSAP CO -REGULATEDCOMMERCIAL - REARLOADROLLOUTOC</v>
          </cell>
          <cell r="J6146" t="str">
            <v>ROLLOUTOC</v>
          </cell>
          <cell r="K6146" t="str">
            <v>ROLL OUT</v>
          </cell>
          <cell r="S6146">
            <v>0</v>
          </cell>
          <cell r="T6146">
            <v>0</v>
          </cell>
          <cell r="U6146">
            <v>0</v>
          </cell>
          <cell r="V6146">
            <v>0</v>
          </cell>
          <cell r="W6146">
            <v>0</v>
          </cell>
          <cell r="X6146">
            <v>0</v>
          </cell>
          <cell r="Y6146">
            <v>0</v>
          </cell>
          <cell r="Z6146">
            <v>0</v>
          </cell>
          <cell r="AA6146">
            <v>0</v>
          </cell>
          <cell r="AB6146">
            <v>0</v>
          </cell>
          <cell r="AC6146">
            <v>453.6</v>
          </cell>
          <cell r="AD6146">
            <v>0</v>
          </cell>
        </row>
        <row r="6147">
          <cell r="B6147" t="str">
            <v>KITSAP CO -REGULATEDCOMMERCIAL - REARLOADUNLOCKREF</v>
          </cell>
          <cell r="J6147" t="str">
            <v>UNLOCKREF</v>
          </cell>
          <cell r="K6147" t="str">
            <v>UNLOCK / UNLATCH REFUSE</v>
          </cell>
          <cell r="S6147">
            <v>0</v>
          </cell>
          <cell r="T6147">
            <v>0</v>
          </cell>
          <cell r="U6147">
            <v>0</v>
          </cell>
          <cell r="V6147">
            <v>0</v>
          </cell>
          <cell r="W6147">
            <v>0</v>
          </cell>
          <cell r="X6147">
            <v>0</v>
          </cell>
          <cell r="Y6147">
            <v>0</v>
          </cell>
          <cell r="Z6147">
            <v>0</v>
          </cell>
          <cell r="AA6147">
            <v>0</v>
          </cell>
          <cell r="AB6147">
            <v>0</v>
          </cell>
          <cell r="AC6147">
            <v>20.239999999999998</v>
          </cell>
          <cell r="AD6147">
            <v>0</v>
          </cell>
        </row>
        <row r="6148">
          <cell r="B6148" t="str">
            <v>KITSAP CO -REGULATEDCOMMERCIAL RECYCLEWLKNRE1RECY</v>
          </cell>
          <cell r="J6148" t="str">
            <v>WLKNRE1RECY</v>
          </cell>
          <cell r="K6148" t="str">
            <v>WALK IN 5-25FT EOW-RECYCL</v>
          </cell>
          <cell r="S6148">
            <v>0</v>
          </cell>
          <cell r="T6148">
            <v>0</v>
          </cell>
          <cell r="U6148">
            <v>0</v>
          </cell>
          <cell r="V6148">
            <v>0</v>
          </cell>
          <cell r="W6148">
            <v>0</v>
          </cell>
          <cell r="X6148">
            <v>0</v>
          </cell>
          <cell r="Y6148">
            <v>0</v>
          </cell>
          <cell r="Z6148">
            <v>0</v>
          </cell>
          <cell r="AA6148">
            <v>0</v>
          </cell>
          <cell r="AB6148">
            <v>0</v>
          </cell>
          <cell r="AC6148">
            <v>26.36</v>
          </cell>
          <cell r="AD6148">
            <v>0</v>
          </cell>
        </row>
        <row r="6149">
          <cell r="B6149" t="str">
            <v>KITSAP CO -REGULATEDCOMMERCIAL RECYCLERECYCLERMA</v>
          </cell>
          <cell r="J6149" t="str">
            <v>RECYCLERMA</v>
          </cell>
          <cell r="K6149" t="str">
            <v>VALUE OF RECYCLEABLES</v>
          </cell>
          <cell r="S6149">
            <v>0</v>
          </cell>
          <cell r="T6149">
            <v>0</v>
          </cell>
          <cell r="U6149">
            <v>0</v>
          </cell>
          <cell r="V6149">
            <v>0</v>
          </cell>
          <cell r="W6149">
            <v>0</v>
          </cell>
          <cell r="X6149">
            <v>0</v>
          </cell>
          <cell r="Y6149">
            <v>0</v>
          </cell>
          <cell r="Z6149">
            <v>0</v>
          </cell>
          <cell r="AA6149">
            <v>0</v>
          </cell>
          <cell r="AB6149">
            <v>0</v>
          </cell>
          <cell r="AC6149">
            <v>348.67</v>
          </cell>
          <cell r="AD6149">
            <v>0</v>
          </cell>
        </row>
        <row r="6150">
          <cell r="B6150" t="str">
            <v>KITSAP CO -REGULATEDCOMMERCIAL RECYCLERECYCRMA</v>
          </cell>
          <cell r="J6150" t="str">
            <v>RECYCRMA</v>
          </cell>
          <cell r="K6150" t="str">
            <v>RECYCLE MONTHLY ARREARS</v>
          </cell>
          <cell r="S6150">
            <v>0</v>
          </cell>
          <cell r="T6150">
            <v>0</v>
          </cell>
          <cell r="U6150">
            <v>0</v>
          </cell>
          <cell r="V6150">
            <v>0</v>
          </cell>
          <cell r="W6150">
            <v>0</v>
          </cell>
          <cell r="X6150">
            <v>0</v>
          </cell>
          <cell r="Y6150">
            <v>0</v>
          </cell>
          <cell r="Z6150">
            <v>0</v>
          </cell>
          <cell r="AA6150">
            <v>0</v>
          </cell>
          <cell r="AB6150">
            <v>0</v>
          </cell>
          <cell r="AC6150">
            <v>991.27</v>
          </cell>
          <cell r="AD6150">
            <v>0</v>
          </cell>
        </row>
        <row r="6151">
          <cell r="B6151" t="str">
            <v>KITSAP CO -REGULATEDPAYMENTSCC-KOL</v>
          </cell>
          <cell r="J6151" t="str">
            <v>CC-KOL</v>
          </cell>
          <cell r="K6151" t="str">
            <v>ONLINE PAYMENT-CC</v>
          </cell>
          <cell r="S6151">
            <v>0</v>
          </cell>
          <cell r="T6151">
            <v>0</v>
          </cell>
          <cell r="U6151">
            <v>0</v>
          </cell>
          <cell r="V6151">
            <v>0</v>
          </cell>
          <cell r="W6151">
            <v>0</v>
          </cell>
          <cell r="X6151">
            <v>0</v>
          </cell>
          <cell r="Y6151">
            <v>0</v>
          </cell>
          <cell r="Z6151">
            <v>0</v>
          </cell>
          <cell r="AA6151">
            <v>0</v>
          </cell>
          <cell r="AB6151">
            <v>0</v>
          </cell>
          <cell r="AC6151">
            <v>-17265.57</v>
          </cell>
          <cell r="AD6151">
            <v>0</v>
          </cell>
        </row>
        <row r="6152">
          <cell r="B6152" t="str">
            <v>KITSAP CO -REGULATEDPAYMENTSPAY</v>
          </cell>
          <cell r="J6152" t="str">
            <v>PAY</v>
          </cell>
          <cell r="K6152" t="str">
            <v>PAYMENT-THANK YOU!</v>
          </cell>
          <cell r="S6152">
            <v>0</v>
          </cell>
          <cell r="T6152">
            <v>0</v>
          </cell>
          <cell r="U6152">
            <v>0</v>
          </cell>
          <cell r="V6152">
            <v>0</v>
          </cell>
          <cell r="W6152">
            <v>0</v>
          </cell>
          <cell r="X6152">
            <v>0</v>
          </cell>
          <cell r="Y6152">
            <v>0</v>
          </cell>
          <cell r="Z6152">
            <v>0</v>
          </cell>
          <cell r="AA6152">
            <v>0</v>
          </cell>
          <cell r="AB6152">
            <v>0</v>
          </cell>
          <cell r="AC6152">
            <v>-867.51</v>
          </cell>
          <cell r="AD6152">
            <v>0</v>
          </cell>
        </row>
        <row r="6153">
          <cell r="B6153" t="str">
            <v>KITSAP CO -REGULATEDPAYMENTSPAY-CFREE</v>
          </cell>
          <cell r="J6153" t="str">
            <v>PAY-CFREE</v>
          </cell>
          <cell r="K6153" t="str">
            <v>PAYMENT-THANK YOU</v>
          </cell>
          <cell r="S6153">
            <v>0</v>
          </cell>
          <cell r="T6153">
            <v>0</v>
          </cell>
          <cell r="U6153">
            <v>0</v>
          </cell>
          <cell r="V6153">
            <v>0</v>
          </cell>
          <cell r="W6153">
            <v>0</v>
          </cell>
          <cell r="X6153">
            <v>0</v>
          </cell>
          <cell r="Y6153">
            <v>0</v>
          </cell>
          <cell r="Z6153">
            <v>0</v>
          </cell>
          <cell r="AA6153">
            <v>0</v>
          </cell>
          <cell r="AB6153">
            <v>0</v>
          </cell>
          <cell r="AC6153">
            <v>-3063.76</v>
          </cell>
          <cell r="AD6153">
            <v>0</v>
          </cell>
        </row>
        <row r="6154">
          <cell r="B6154" t="str">
            <v>KITSAP CO -REGULATEDPAYMENTSPAY-KOL</v>
          </cell>
          <cell r="J6154" t="str">
            <v>PAY-KOL</v>
          </cell>
          <cell r="K6154" t="str">
            <v>PAYMENT-THANK YOU - OL</v>
          </cell>
          <cell r="S6154">
            <v>0</v>
          </cell>
          <cell r="T6154">
            <v>0</v>
          </cell>
          <cell r="U6154">
            <v>0</v>
          </cell>
          <cell r="V6154">
            <v>0</v>
          </cell>
          <cell r="W6154">
            <v>0</v>
          </cell>
          <cell r="X6154">
            <v>0</v>
          </cell>
          <cell r="Y6154">
            <v>0</v>
          </cell>
          <cell r="Z6154">
            <v>0</v>
          </cell>
          <cell r="AA6154">
            <v>0</v>
          </cell>
          <cell r="AB6154">
            <v>0</v>
          </cell>
          <cell r="AC6154">
            <v>-4302.63</v>
          </cell>
          <cell r="AD6154">
            <v>0</v>
          </cell>
        </row>
        <row r="6155">
          <cell r="B6155" t="str">
            <v>KITSAP CO -REGULATEDPAYMENTSPAY-ORCC</v>
          </cell>
          <cell r="J6155" t="str">
            <v>PAY-ORCC</v>
          </cell>
          <cell r="K6155" t="str">
            <v>ORCC PAYMENT</v>
          </cell>
          <cell r="S6155">
            <v>0</v>
          </cell>
          <cell r="T6155">
            <v>0</v>
          </cell>
          <cell r="U6155">
            <v>0</v>
          </cell>
          <cell r="V6155">
            <v>0</v>
          </cell>
          <cell r="W6155">
            <v>0</v>
          </cell>
          <cell r="X6155">
            <v>0</v>
          </cell>
          <cell r="Y6155">
            <v>0</v>
          </cell>
          <cell r="Z6155">
            <v>0</v>
          </cell>
          <cell r="AA6155">
            <v>0</v>
          </cell>
          <cell r="AB6155">
            <v>0</v>
          </cell>
          <cell r="AC6155">
            <v>-194.45</v>
          </cell>
          <cell r="AD6155">
            <v>0</v>
          </cell>
        </row>
        <row r="6156">
          <cell r="B6156" t="str">
            <v>KITSAP CO -REGULATEDPAYMENTSPAY-RPPS</v>
          </cell>
          <cell r="J6156" t="str">
            <v>PAY-RPPS</v>
          </cell>
          <cell r="K6156" t="str">
            <v>RPSS PAYMENT</v>
          </cell>
          <cell r="S6156">
            <v>0</v>
          </cell>
          <cell r="T6156">
            <v>0</v>
          </cell>
          <cell r="U6156">
            <v>0</v>
          </cell>
          <cell r="V6156">
            <v>0</v>
          </cell>
          <cell r="W6156">
            <v>0</v>
          </cell>
          <cell r="X6156">
            <v>0</v>
          </cell>
          <cell r="Y6156">
            <v>0</v>
          </cell>
          <cell r="Z6156">
            <v>0</v>
          </cell>
          <cell r="AA6156">
            <v>0</v>
          </cell>
          <cell r="AB6156">
            <v>0</v>
          </cell>
          <cell r="AC6156">
            <v>-822.11</v>
          </cell>
          <cell r="AD6156">
            <v>0</v>
          </cell>
        </row>
        <row r="6157">
          <cell r="B6157" t="str">
            <v>KITSAP CO -REGULATEDPAYMENTSPAYMET</v>
          </cell>
          <cell r="J6157" t="str">
            <v>PAYMET</v>
          </cell>
          <cell r="K6157" t="str">
            <v>METAVANTE ONLINE PAYMENT</v>
          </cell>
          <cell r="S6157">
            <v>0</v>
          </cell>
          <cell r="T6157">
            <v>0</v>
          </cell>
          <cell r="U6157">
            <v>0</v>
          </cell>
          <cell r="V6157">
            <v>0</v>
          </cell>
          <cell r="W6157">
            <v>0</v>
          </cell>
          <cell r="X6157">
            <v>0</v>
          </cell>
          <cell r="Y6157">
            <v>0</v>
          </cell>
          <cell r="Z6157">
            <v>0</v>
          </cell>
          <cell r="AA6157">
            <v>0</v>
          </cell>
          <cell r="AB6157">
            <v>0</v>
          </cell>
          <cell r="AC6157">
            <v>-364.74</v>
          </cell>
          <cell r="AD6157">
            <v>0</v>
          </cell>
        </row>
        <row r="6158">
          <cell r="B6158" t="str">
            <v>KITSAP CO -REGULATEDPAYMENTSPAYUSBL</v>
          </cell>
          <cell r="J6158" t="str">
            <v>PAYUSBL</v>
          </cell>
          <cell r="K6158" t="str">
            <v>PAYMENT THANK YOU</v>
          </cell>
          <cell r="S6158">
            <v>0</v>
          </cell>
          <cell r="T6158">
            <v>0</v>
          </cell>
          <cell r="U6158">
            <v>0</v>
          </cell>
          <cell r="V6158">
            <v>0</v>
          </cell>
          <cell r="W6158">
            <v>0</v>
          </cell>
          <cell r="X6158">
            <v>0</v>
          </cell>
          <cell r="Y6158">
            <v>0</v>
          </cell>
          <cell r="Z6158">
            <v>0</v>
          </cell>
          <cell r="AA6158">
            <v>0</v>
          </cell>
          <cell r="AB6158">
            <v>0</v>
          </cell>
          <cell r="AC6158">
            <v>-2999.76</v>
          </cell>
          <cell r="AD6158">
            <v>0</v>
          </cell>
        </row>
        <row r="6159">
          <cell r="B6159" t="str">
            <v>KITSAP CO -REGULATEDPAYMENTSRET-KOL</v>
          </cell>
          <cell r="J6159" t="str">
            <v>RET-KOL</v>
          </cell>
          <cell r="K6159" t="str">
            <v>ONLINE PAYMENT RETURN</v>
          </cell>
          <cell r="S6159">
            <v>0</v>
          </cell>
          <cell r="T6159">
            <v>0</v>
          </cell>
          <cell r="U6159">
            <v>0</v>
          </cell>
          <cell r="V6159">
            <v>0</v>
          </cell>
          <cell r="W6159">
            <v>0</v>
          </cell>
          <cell r="X6159">
            <v>0</v>
          </cell>
          <cell r="Y6159">
            <v>0</v>
          </cell>
          <cell r="Z6159">
            <v>0</v>
          </cell>
          <cell r="AA6159">
            <v>0</v>
          </cell>
          <cell r="AB6159">
            <v>0</v>
          </cell>
          <cell r="AC6159">
            <v>171.83</v>
          </cell>
          <cell r="AD6159">
            <v>0</v>
          </cell>
        </row>
        <row r="6160">
          <cell r="B6160" t="str">
            <v>KITSAP CO -REGULATEDPAYMENTSCC-KOL</v>
          </cell>
          <cell r="J6160" t="str">
            <v>CC-KOL</v>
          </cell>
          <cell r="K6160" t="str">
            <v>ONLINE PAYMENT-CC</v>
          </cell>
          <cell r="S6160">
            <v>0</v>
          </cell>
          <cell r="T6160">
            <v>0</v>
          </cell>
          <cell r="U6160">
            <v>0</v>
          </cell>
          <cell r="V6160">
            <v>0</v>
          </cell>
          <cell r="W6160">
            <v>0</v>
          </cell>
          <cell r="X6160">
            <v>0</v>
          </cell>
          <cell r="Y6160">
            <v>0</v>
          </cell>
          <cell r="Z6160">
            <v>0</v>
          </cell>
          <cell r="AA6160">
            <v>0</v>
          </cell>
          <cell r="AB6160">
            <v>0</v>
          </cell>
          <cell r="AC6160">
            <v>-14799.55</v>
          </cell>
          <cell r="AD6160">
            <v>0</v>
          </cell>
        </row>
        <row r="6161">
          <cell r="B6161" t="str">
            <v>KITSAP CO -REGULATEDPAYMENTSCCREF-KOL</v>
          </cell>
          <cell r="J6161" t="str">
            <v>CCREF-KOL</v>
          </cell>
          <cell r="K6161" t="str">
            <v>CREDIT CARD REFUND</v>
          </cell>
          <cell r="S6161">
            <v>0</v>
          </cell>
          <cell r="T6161">
            <v>0</v>
          </cell>
          <cell r="U6161">
            <v>0</v>
          </cell>
          <cell r="V6161">
            <v>0</v>
          </cell>
          <cell r="W6161">
            <v>0</v>
          </cell>
          <cell r="X6161">
            <v>0</v>
          </cell>
          <cell r="Y6161">
            <v>0</v>
          </cell>
          <cell r="Z6161">
            <v>0</v>
          </cell>
          <cell r="AA6161">
            <v>0</v>
          </cell>
          <cell r="AB6161">
            <v>0</v>
          </cell>
          <cell r="AC6161">
            <v>1655.26</v>
          </cell>
          <cell r="AD6161">
            <v>0</v>
          </cell>
        </row>
        <row r="6162">
          <cell r="B6162" t="str">
            <v>KITSAP CO -REGULATEDPAYMENTSPAY</v>
          </cell>
          <cell r="J6162" t="str">
            <v>PAY</v>
          </cell>
          <cell r="K6162" t="str">
            <v>PAYMENT-THANK YOU!</v>
          </cell>
          <cell r="S6162">
            <v>0</v>
          </cell>
          <cell r="T6162">
            <v>0</v>
          </cell>
          <cell r="U6162">
            <v>0</v>
          </cell>
          <cell r="V6162">
            <v>0</v>
          </cell>
          <cell r="W6162">
            <v>0</v>
          </cell>
          <cell r="X6162">
            <v>0</v>
          </cell>
          <cell r="Y6162">
            <v>0</v>
          </cell>
          <cell r="Z6162">
            <v>0</v>
          </cell>
          <cell r="AA6162">
            <v>0</v>
          </cell>
          <cell r="AB6162">
            <v>0</v>
          </cell>
          <cell r="AC6162">
            <v>-8014.37</v>
          </cell>
          <cell r="AD6162">
            <v>0</v>
          </cell>
        </row>
        <row r="6163">
          <cell r="B6163" t="str">
            <v>KITSAP CO -REGULATEDPAYMENTSPAY ICT</v>
          </cell>
          <cell r="J6163" t="str">
            <v>PAY ICT</v>
          </cell>
          <cell r="K6163" t="str">
            <v>I/C PAYMENT THANK YOU!</v>
          </cell>
          <cell r="S6163">
            <v>0</v>
          </cell>
          <cell r="T6163">
            <v>0</v>
          </cell>
          <cell r="U6163">
            <v>0</v>
          </cell>
          <cell r="V6163">
            <v>0</v>
          </cell>
          <cell r="W6163">
            <v>0</v>
          </cell>
          <cell r="X6163">
            <v>0</v>
          </cell>
          <cell r="Y6163">
            <v>0</v>
          </cell>
          <cell r="Z6163">
            <v>0</v>
          </cell>
          <cell r="AA6163">
            <v>0</v>
          </cell>
          <cell r="AB6163">
            <v>0</v>
          </cell>
          <cell r="AC6163">
            <v>-114.44</v>
          </cell>
          <cell r="AD6163">
            <v>0</v>
          </cell>
        </row>
        <row r="6164">
          <cell r="B6164" t="str">
            <v>KITSAP CO -REGULATEDPAYMENTSPAY-CFREE</v>
          </cell>
          <cell r="J6164" t="str">
            <v>PAY-CFREE</v>
          </cell>
          <cell r="K6164" t="str">
            <v>PAYMENT-THANK YOU</v>
          </cell>
          <cell r="S6164">
            <v>0</v>
          </cell>
          <cell r="T6164">
            <v>0</v>
          </cell>
          <cell r="U6164">
            <v>0</v>
          </cell>
          <cell r="V6164">
            <v>0</v>
          </cell>
          <cell r="W6164">
            <v>0</v>
          </cell>
          <cell r="X6164">
            <v>0</v>
          </cell>
          <cell r="Y6164">
            <v>0</v>
          </cell>
          <cell r="Z6164">
            <v>0</v>
          </cell>
          <cell r="AA6164">
            <v>0</v>
          </cell>
          <cell r="AB6164">
            <v>0</v>
          </cell>
          <cell r="AC6164">
            <v>-829.62</v>
          </cell>
          <cell r="AD6164">
            <v>0</v>
          </cell>
        </row>
        <row r="6165">
          <cell r="B6165" t="str">
            <v>KITSAP CO -REGULATEDPAYMENTSPAY-KOL</v>
          </cell>
          <cell r="J6165" t="str">
            <v>PAY-KOL</v>
          </cell>
          <cell r="K6165" t="str">
            <v>PAYMENT-THANK YOU - OL</v>
          </cell>
          <cell r="S6165">
            <v>0</v>
          </cell>
          <cell r="T6165">
            <v>0</v>
          </cell>
          <cell r="U6165">
            <v>0</v>
          </cell>
          <cell r="V6165">
            <v>0</v>
          </cell>
          <cell r="W6165">
            <v>0</v>
          </cell>
          <cell r="X6165">
            <v>0</v>
          </cell>
          <cell r="Y6165">
            <v>0</v>
          </cell>
          <cell r="Z6165">
            <v>0</v>
          </cell>
          <cell r="AA6165">
            <v>0</v>
          </cell>
          <cell r="AB6165">
            <v>0</v>
          </cell>
          <cell r="AC6165">
            <v>-6678.29</v>
          </cell>
          <cell r="AD6165">
            <v>0</v>
          </cell>
        </row>
        <row r="6166">
          <cell r="B6166" t="str">
            <v>KITSAP CO -REGULATEDPAYMENTSPAY-NATL</v>
          </cell>
          <cell r="J6166" t="str">
            <v>PAY-NATL</v>
          </cell>
          <cell r="K6166" t="str">
            <v>PAYMENT THANK YOU</v>
          </cell>
          <cell r="S6166">
            <v>0</v>
          </cell>
          <cell r="T6166">
            <v>0</v>
          </cell>
          <cell r="U6166">
            <v>0</v>
          </cell>
          <cell r="V6166">
            <v>0</v>
          </cell>
          <cell r="W6166">
            <v>0</v>
          </cell>
          <cell r="X6166">
            <v>0</v>
          </cell>
          <cell r="Y6166">
            <v>0</v>
          </cell>
          <cell r="Z6166">
            <v>0</v>
          </cell>
          <cell r="AA6166">
            <v>0</v>
          </cell>
          <cell r="AB6166">
            <v>0</v>
          </cell>
          <cell r="AC6166">
            <v>-537.47</v>
          </cell>
          <cell r="AD6166">
            <v>0</v>
          </cell>
        </row>
        <row r="6167">
          <cell r="B6167" t="str">
            <v>KITSAP CO -REGULATEDPAYMENTSPAY-OAK</v>
          </cell>
          <cell r="J6167" t="str">
            <v>PAY-OAK</v>
          </cell>
          <cell r="K6167" t="str">
            <v>OAKLEAF PAYMENT</v>
          </cell>
          <cell r="S6167">
            <v>0</v>
          </cell>
          <cell r="T6167">
            <v>0</v>
          </cell>
          <cell r="U6167">
            <v>0</v>
          </cell>
          <cell r="V6167">
            <v>0</v>
          </cell>
          <cell r="W6167">
            <v>0</v>
          </cell>
          <cell r="X6167">
            <v>0</v>
          </cell>
          <cell r="Y6167">
            <v>0</v>
          </cell>
          <cell r="Z6167">
            <v>0</v>
          </cell>
          <cell r="AA6167">
            <v>0</v>
          </cell>
          <cell r="AB6167">
            <v>0</v>
          </cell>
          <cell r="AC6167">
            <v>-916.52</v>
          </cell>
          <cell r="AD6167">
            <v>0</v>
          </cell>
        </row>
        <row r="6168">
          <cell r="B6168" t="str">
            <v>KITSAP CO -REGULATEDPAYMENTSPAY-ORCC</v>
          </cell>
          <cell r="J6168" t="str">
            <v>PAY-ORCC</v>
          </cell>
          <cell r="K6168" t="str">
            <v>ORCC PAYMENT</v>
          </cell>
          <cell r="S6168">
            <v>0</v>
          </cell>
          <cell r="T6168">
            <v>0</v>
          </cell>
          <cell r="U6168">
            <v>0</v>
          </cell>
          <cell r="V6168">
            <v>0</v>
          </cell>
          <cell r="W6168">
            <v>0</v>
          </cell>
          <cell r="X6168">
            <v>0</v>
          </cell>
          <cell r="Y6168">
            <v>0</v>
          </cell>
          <cell r="Z6168">
            <v>0</v>
          </cell>
          <cell r="AA6168">
            <v>0</v>
          </cell>
          <cell r="AB6168">
            <v>0</v>
          </cell>
          <cell r="AC6168">
            <v>-124.8</v>
          </cell>
          <cell r="AD6168">
            <v>0</v>
          </cell>
        </row>
        <row r="6169">
          <cell r="B6169" t="str">
            <v>KITSAP CO -REGULATEDPAYMENTSPAY-RPPS</v>
          </cell>
          <cell r="J6169" t="str">
            <v>PAY-RPPS</v>
          </cell>
          <cell r="K6169" t="str">
            <v>RPSS PAYMENT</v>
          </cell>
          <cell r="S6169">
            <v>0</v>
          </cell>
          <cell r="T6169">
            <v>0</v>
          </cell>
          <cell r="U6169">
            <v>0</v>
          </cell>
          <cell r="V6169">
            <v>0</v>
          </cell>
          <cell r="W6169">
            <v>0</v>
          </cell>
          <cell r="X6169">
            <v>0</v>
          </cell>
          <cell r="Y6169">
            <v>0</v>
          </cell>
          <cell r="Z6169">
            <v>0</v>
          </cell>
          <cell r="AA6169">
            <v>0</v>
          </cell>
          <cell r="AB6169">
            <v>0</v>
          </cell>
          <cell r="AC6169">
            <v>-1722.62</v>
          </cell>
          <cell r="AD6169">
            <v>0</v>
          </cell>
        </row>
        <row r="6170">
          <cell r="B6170" t="str">
            <v>KITSAP CO -REGULATEDPAYMENTSPAYL</v>
          </cell>
          <cell r="J6170" t="str">
            <v>PAYL</v>
          </cell>
          <cell r="K6170" t="str">
            <v>PAYMENT-THANK YOU!</v>
          </cell>
          <cell r="S6170">
            <v>0</v>
          </cell>
          <cell r="T6170">
            <v>0</v>
          </cell>
          <cell r="U6170">
            <v>0</v>
          </cell>
          <cell r="V6170">
            <v>0</v>
          </cell>
          <cell r="W6170">
            <v>0</v>
          </cell>
          <cell r="X6170">
            <v>0</v>
          </cell>
          <cell r="Y6170">
            <v>0</v>
          </cell>
          <cell r="Z6170">
            <v>0</v>
          </cell>
          <cell r="AA6170">
            <v>0</v>
          </cell>
          <cell r="AB6170">
            <v>0</v>
          </cell>
          <cell r="AC6170">
            <v>-774.71</v>
          </cell>
          <cell r="AD6170">
            <v>0</v>
          </cell>
        </row>
        <row r="6171">
          <cell r="B6171" t="str">
            <v>KITSAP CO -REGULATEDPAYMENTSPAYMET</v>
          </cell>
          <cell r="J6171" t="str">
            <v>PAYMET</v>
          </cell>
          <cell r="K6171" t="str">
            <v>METAVANTE ONLINE PAYMENT</v>
          </cell>
          <cell r="S6171">
            <v>0</v>
          </cell>
          <cell r="T6171">
            <v>0</v>
          </cell>
          <cell r="U6171">
            <v>0</v>
          </cell>
          <cell r="V6171">
            <v>0</v>
          </cell>
          <cell r="W6171">
            <v>0</v>
          </cell>
          <cell r="X6171">
            <v>0</v>
          </cell>
          <cell r="Y6171">
            <v>0</v>
          </cell>
          <cell r="Z6171">
            <v>0</v>
          </cell>
          <cell r="AA6171">
            <v>0</v>
          </cell>
          <cell r="AB6171">
            <v>0</v>
          </cell>
          <cell r="AC6171">
            <v>-7.23</v>
          </cell>
          <cell r="AD6171">
            <v>0</v>
          </cell>
        </row>
        <row r="6172">
          <cell r="B6172" t="str">
            <v>KITSAP CO -REGULATEDPAYMENTSPAYUSBL</v>
          </cell>
          <cell r="J6172" t="str">
            <v>PAYUSBL</v>
          </cell>
          <cell r="K6172" t="str">
            <v>PAYMENT THANK YOU</v>
          </cell>
          <cell r="S6172">
            <v>0</v>
          </cell>
          <cell r="T6172">
            <v>0</v>
          </cell>
          <cell r="U6172">
            <v>0</v>
          </cell>
          <cell r="V6172">
            <v>0</v>
          </cell>
          <cell r="W6172">
            <v>0</v>
          </cell>
          <cell r="X6172">
            <v>0</v>
          </cell>
          <cell r="Y6172">
            <v>0</v>
          </cell>
          <cell r="Z6172">
            <v>0</v>
          </cell>
          <cell r="AA6172">
            <v>0</v>
          </cell>
          <cell r="AB6172">
            <v>0</v>
          </cell>
          <cell r="AC6172">
            <v>-15556.12</v>
          </cell>
          <cell r="AD6172">
            <v>0</v>
          </cell>
        </row>
        <row r="6173">
          <cell r="B6173" t="str">
            <v>KITSAP CO -REGULATEDPAYMENTSRET-KOL</v>
          </cell>
          <cell r="J6173" t="str">
            <v>RET-KOL</v>
          </cell>
          <cell r="K6173" t="str">
            <v>ONLINE PAYMENT RETURN</v>
          </cell>
          <cell r="S6173">
            <v>0</v>
          </cell>
          <cell r="T6173">
            <v>0</v>
          </cell>
          <cell r="U6173">
            <v>0</v>
          </cell>
          <cell r="V6173">
            <v>0</v>
          </cell>
          <cell r="W6173">
            <v>0</v>
          </cell>
          <cell r="X6173">
            <v>0</v>
          </cell>
          <cell r="Y6173">
            <v>0</v>
          </cell>
          <cell r="Z6173">
            <v>0</v>
          </cell>
          <cell r="AA6173">
            <v>0</v>
          </cell>
          <cell r="AB6173">
            <v>0</v>
          </cell>
          <cell r="AC6173">
            <v>234.9</v>
          </cell>
          <cell r="AD6173">
            <v>0</v>
          </cell>
        </row>
        <row r="6174">
          <cell r="B6174" t="str">
            <v>KITSAP CO -REGULATEDRESIDENTIAL32RW1</v>
          </cell>
          <cell r="J6174" t="str">
            <v>32RW1</v>
          </cell>
          <cell r="K6174" t="str">
            <v>1-32 GAL CAN-WEEKLY SVC</v>
          </cell>
          <cell r="S6174">
            <v>0</v>
          </cell>
          <cell r="T6174">
            <v>0</v>
          </cell>
          <cell r="U6174">
            <v>0</v>
          </cell>
          <cell r="V6174">
            <v>0</v>
          </cell>
          <cell r="W6174">
            <v>0</v>
          </cell>
          <cell r="X6174">
            <v>0</v>
          </cell>
          <cell r="Y6174">
            <v>0</v>
          </cell>
          <cell r="Z6174">
            <v>0</v>
          </cell>
          <cell r="AA6174">
            <v>0</v>
          </cell>
          <cell r="AB6174">
            <v>0</v>
          </cell>
          <cell r="AC6174">
            <v>14.73</v>
          </cell>
          <cell r="AD6174">
            <v>14.73</v>
          </cell>
        </row>
        <row r="6175">
          <cell r="B6175" t="str">
            <v>KITSAP CO -REGULATEDRESIDENTIAL35RE1</v>
          </cell>
          <cell r="J6175" t="str">
            <v>35RE1</v>
          </cell>
          <cell r="K6175" t="str">
            <v>1-35 GAL CART EOW SVC</v>
          </cell>
          <cell r="S6175">
            <v>0</v>
          </cell>
          <cell r="T6175">
            <v>0</v>
          </cell>
          <cell r="U6175">
            <v>0</v>
          </cell>
          <cell r="V6175">
            <v>0</v>
          </cell>
          <cell r="W6175">
            <v>0</v>
          </cell>
          <cell r="X6175">
            <v>0</v>
          </cell>
          <cell r="Y6175">
            <v>0</v>
          </cell>
          <cell r="Z6175">
            <v>0</v>
          </cell>
          <cell r="AA6175">
            <v>0</v>
          </cell>
          <cell r="AB6175">
            <v>0</v>
          </cell>
          <cell r="AC6175">
            <v>3294.855</v>
          </cell>
          <cell r="AD6175">
            <v>3294.855</v>
          </cell>
        </row>
        <row r="6176">
          <cell r="B6176" t="str">
            <v>KITSAP CO -REGULATEDRESIDENTIAL35RM1</v>
          </cell>
          <cell r="J6176" t="str">
            <v>35RM1</v>
          </cell>
          <cell r="K6176" t="str">
            <v>1-35 GAL CART MONTHLY SVC</v>
          </cell>
          <cell r="S6176">
            <v>0</v>
          </cell>
          <cell r="T6176">
            <v>0</v>
          </cell>
          <cell r="U6176">
            <v>0</v>
          </cell>
          <cell r="V6176">
            <v>0</v>
          </cell>
          <cell r="W6176">
            <v>0</v>
          </cell>
          <cell r="X6176">
            <v>0</v>
          </cell>
          <cell r="Y6176">
            <v>0</v>
          </cell>
          <cell r="Z6176">
            <v>0</v>
          </cell>
          <cell r="AA6176">
            <v>0</v>
          </cell>
          <cell r="AB6176">
            <v>0</v>
          </cell>
          <cell r="AC6176">
            <v>262.3</v>
          </cell>
          <cell r="AD6176">
            <v>262.3</v>
          </cell>
        </row>
        <row r="6177">
          <cell r="B6177" t="str">
            <v>KITSAP CO -REGULATEDRESIDENTIAL35RW1</v>
          </cell>
          <cell r="J6177" t="str">
            <v>35RW1</v>
          </cell>
          <cell r="K6177" t="str">
            <v>1-35 GAL CART WEEKLY SVC</v>
          </cell>
          <cell r="S6177">
            <v>0</v>
          </cell>
          <cell r="T6177">
            <v>0</v>
          </cell>
          <cell r="U6177">
            <v>0</v>
          </cell>
          <cell r="V6177">
            <v>0</v>
          </cell>
          <cell r="W6177">
            <v>0</v>
          </cell>
          <cell r="X6177">
            <v>0</v>
          </cell>
          <cell r="Y6177">
            <v>0</v>
          </cell>
          <cell r="Z6177">
            <v>0</v>
          </cell>
          <cell r="AA6177">
            <v>0</v>
          </cell>
          <cell r="AB6177">
            <v>0</v>
          </cell>
          <cell r="AC6177">
            <v>11472.45</v>
          </cell>
          <cell r="AD6177">
            <v>11472.45</v>
          </cell>
        </row>
        <row r="6178">
          <cell r="B6178" t="str">
            <v>KITSAP CO -REGULATEDRESIDENTIAL45RW1</v>
          </cell>
          <cell r="J6178" t="str">
            <v>45RW1</v>
          </cell>
          <cell r="K6178" t="str">
            <v>1-45 GAL CAN-WEEKLY SVC</v>
          </cell>
          <cell r="S6178">
            <v>0</v>
          </cell>
          <cell r="T6178">
            <v>0</v>
          </cell>
          <cell r="U6178">
            <v>0</v>
          </cell>
          <cell r="V6178">
            <v>0</v>
          </cell>
          <cell r="W6178">
            <v>0</v>
          </cell>
          <cell r="X6178">
            <v>0</v>
          </cell>
          <cell r="Y6178">
            <v>0</v>
          </cell>
          <cell r="Z6178">
            <v>0</v>
          </cell>
          <cell r="AA6178">
            <v>0</v>
          </cell>
          <cell r="AB6178">
            <v>0</v>
          </cell>
          <cell r="AC6178">
            <v>38.72</v>
          </cell>
          <cell r="AD6178">
            <v>38.72</v>
          </cell>
        </row>
        <row r="6179">
          <cell r="B6179" t="str">
            <v>KITSAP CO -REGULATEDRESIDENTIAL48RE1</v>
          </cell>
          <cell r="J6179" t="str">
            <v>48RE1</v>
          </cell>
          <cell r="K6179" t="str">
            <v>1-48 GAL EOW</v>
          </cell>
          <cell r="S6179">
            <v>0</v>
          </cell>
          <cell r="T6179">
            <v>0</v>
          </cell>
          <cell r="U6179">
            <v>0</v>
          </cell>
          <cell r="V6179">
            <v>0</v>
          </cell>
          <cell r="W6179">
            <v>0</v>
          </cell>
          <cell r="X6179">
            <v>0</v>
          </cell>
          <cell r="Y6179">
            <v>0</v>
          </cell>
          <cell r="Z6179">
            <v>0</v>
          </cell>
          <cell r="AA6179">
            <v>0</v>
          </cell>
          <cell r="AB6179">
            <v>0</v>
          </cell>
          <cell r="AC6179">
            <v>1115.55</v>
          </cell>
          <cell r="AD6179">
            <v>1115.55</v>
          </cell>
        </row>
        <row r="6180">
          <cell r="B6180" t="str">
            <v>KITSAP CO -REGULATEDRESIDENTIAL48RM1</v>
          </cell>
          <cell r="J6180" t="str">
            <v>48RM1</v>
          </cell>
          <cell r="K6180" t="str">
            <v>1-48 GAL MONTHLY</v>
          </cell>
          <cell r="S6180">
            <v>0</v>
          </cell>
          <cell r="T6180">
            <v>0</v>
          </cell>
          <cell r="U6180">
            <v>0</v>
          </cell>
          <cell r="V6180">
            <v>0</v>
          </cell>
          <cell r="W6180">
            <v>0</v>
          </cell>
          <cell r="X6180">
            <v>0</v>
          </cell>
          <cell r="Y6180">
            <v>0</v>
          </cell>
          <cell r="Z6180">
            <v>0</v>
          </cell>
          <cell r="AA6180">
            <v>0</v>
          </cell>
          <cell r="AB6180">
            <v>0</v>
          </cell>
          <cell r="AC6180">
            <v>30.56</v>
          </cell>
          <cell r="AD6180">
            <v>30.56</v>
          </cell>
        </row>
        <row r="6181">
          <cell r="B6181" t="str">
            <v>KITSAP CO -REGULATEDRESIDENTIAL48RW1</v>
          </cell>
          <cell r="J6181" t="str">
            <v>48RW1</v>
          </cell>
          <cell r="K6181" t="str">
            <v>1-48 GAL WEEKLY</v>
          </cell>
          <cell r="S6181">
            <v>0</v>
          </cell>
          <cell r="T6181">
            <v>0</v>
          </cell>
          <cell r="U6181">
            <v>0</v>
          </cell>
          <cell r="V6181">
            <v>0</v>
          </cell>
          <cell r="W6181">
            <v>0</v>
          </cell>
          <cell r="X6181">
            <v>0</v>
          </cell>
          <cell r="Y6181">
            <v>0</v>
          </cell>
          <cell r="Z6181">
            <v>0</v>
          </cell>
          <cell r="AA6181">
            <v>0</v>
          </cell>
          <cell r="AB6181">
            <v>0</v>
          </cell>
          <cell r="AC6181">
            <v>6981.9449999999997</v>
          </cell>
          <cell r="AD6181">
            <v>6981.9449999999997</v>
          </cell>
        </row>
        <row r="6182">
          <cell r="B6182" t="str">
            <v>KITSAP CO -REGULATEDRESIDENTIAL64RE1</v>
          </cell>
          <cell r="J6182" t="str">
            <v>64RE1</v>
          </cell>
          <cell r="K6182" t="str">
            <v>1-64 GAL EOW</v>
          </cell>
          <cell r="S6182">
            <v>0</v>
          </cell>
          <cell r="T6182">
            <v>0</v>
          </cell>
          <cell r="U6182">
            <v>0</v>
          </cell>
          <cell r="V6182">
            <v>0</v>
          </cell>
          <cell r="W6182">
            <v>0</v>
          </cell>
          <cell r="X6182">
            <v>0</v>
          </cell>
          <cell r="Y6182">
            <v>0</v>
          </cell>
          <cell r="Z6182">
            <v>0</v>
          </cell>
          <cell r="AA6182">
            <v>0</v>
          </cell>
          <cell r="AB6182">
            <v>0</v>
          </cell>
          <cell r="AC6182">
            <v>1708.0650000000001</v>
          </cell>
          <cell r="AD6182">
            <v>1708.0650000000001</v>
          </cell>
        </row>
        <row r="6183">
          <cell r="B6183" t="str">
            <v>KITSAP CO -REGULATEDRESIDENTIAL64RM1</v>
          </cell>
          <cell r="J6183" t="str">
            <v>64RM1</v>
          </cell>
          <cell r="K6183" t="str">
            <v>1-64 GAL MONTHLY</v>
          </cell>
          <cell r="S6183">
            <v>0</v>
          </cell>
          <cell r="T6183">
            <v>0</v>
          </cell>
          <cell r="U6183">
            <v>0</v>
          </cell>
          <cell r="V6183">
            <v>0</v>
          </cell>
          <cell r="W6183">
            <v>0</v>
          </cell>
          <cell r="X6183">
            <v>0</v>
          </cell>
          <cell r="Y6183">
            <v>0</v>
          </cell>
          <cell r="Z6183">
            <v>0</v>
          </cell>
          <cell r="AA6183">
            <v>0</v>
          </cell>
          <cell r="AB6183">
            <v>0</v>
          </cell>
          <cell r="AC6183">
            <v>62.86</v>
          </cell>
          <cell r="AD6183">
            <v>62.86</v>
          </cell>
        </row>
        <row r="6184">
          <cell r="B6184" t="str">
            <v>KITSAP CO -REGULATEDRESIDENTIAL64RW1</v>
          </cell>
          <cell r="J6184" t="str">
            <v>64RW1</v>
          </cell>
          <cell r="K6184" t="str">
            <v>1-64 GAL CART WEEKLY SVC</v>
          </cell>
          <cell r="S6184">
            <v>0</v>
          </cell>
          <cell r="T6184">
            <v>0</v>
          </cell>
          <cell r="U6184">
            <v>0</v>
          </cell>
          <cell r="V6184">
            <v>0</v>
          </cell>
          <cell r="W6184">
            <v>0</v>
          </cell>
          <cell r="X6184">
            <v>0</v>
          </cell>
          <cell r="Y6184">
            <v>0</v>
          </cell>
          <cell r="Z6184">
            <v>0</v>
          </cell>
          <cell r="AA6184">
            <v>0</v>
          </cell>
          <cell r="AB6184">
            <v>0</v>
          </cell>
          <cell r="AC6184">
            <v>8183.9949999999999</v>
          </cell>
          <cell r="AD6184">
            <v>8183.9949999999999</v>
          </cell>
        </row>
        <row r="6185">
          <cell r="B6185" t="str">
            <v>KITSAP CO -REGULATEDRESIDENTIAL96RE1</v>
          </cell>
          <cell r="J6185" t="str">
            <v>96RE1</v>
          </cell>
          <cell r="K6185" t="str">
            <v>1-96 GAL EOW</v>
          </cell>
          <cell r="S6185">
            <v>0</v>
          </cell>
          <cell r="T6185">
            <v>0</v>
          </cell>
          <cell r="U6185">
            <v>0</v>
          </cell>
          <cell r="V6185">
            <v>0</v>
          </cell>
          <cell r="W6185">
            <v>0</v>
          </cell>
          <cell r="X6185">
            <v>0</v>
          </cell>
          <cell r="Y6185">
            <v>0</v>
          </cell>
          <cell r="Z6185">
            <v>0</v>
          </cell>
          <cell r="AA6185">
            <v>0</v>
          </cell>
          <cell r="AB6185">
            <v>0</v>
          </cell>
          <cell r="AC6185">
            <v>1248.28</v>
          </cell>
          <cell r="AD6185">
            <v>1248.28</v>
          </cell>
        </row>
        <row r="6186">
          <cell r="B6186" t="str">
            <v>KITSAP CO -REGULATEDRESIDENTIAL96RM1</v>
          </cell>
          <cell r="J6186" t="str">
            <v>96RM1</v>
          </cell>
          <cell r="K6186" t="str">
            <v>1-96 GAL MONTHLY</v>
          </cell>
          <cell r="S6186">
            <v>0</v>
          </cell>
          <cell r="T6186">
            <v>0</v>
          </cell>
          <cell r="U6186">
            <v>0</v>
          </cell>
          <cell r="V6186">
            <v>0</v>
          </cell>
          <cell r="W6186">
            <v>0</v>
          </cell>
          <cell r="X6186">
            <v>0</v>
          </cell>
          <cell r="Y6186">
            <v>0</v>
          </cell>
          <cell r="Z6186">
            <v>0</v>
          </cell>
          <cell r="AA6186">
            <v>0</v>
          </cell>
          <cell r="AB6186">
            <v>0</v>
          </cell>
          <cell r="AC6186">
            <v>54.9</v>
          </cell>
          <cell r="AD6186">
            <v>54.9</v>
          </cell>
        </row>
        <row r="6187">
          <cell r="B6187" t="str">
            <v>KITSAP CO -REGULATEDRESIDENTIAL96RW1</v>
          </cell>
          <cell r="J6187" t="str">
            <v>96RW1</v>
          </cell>
          <cell r="K6187" t="str">
            <v>1-96 GAL CART WEEKLY SVC</v>
          </cell>
          <cell r="S6187">
            <v>0</v>
          </cell>
          <cell r="T6187">
            <v>0</v>
          </cell>
          <cell r="U6187">
            <v>0</v>
          </cell>
          <cell r="V6187">
            <v>0</v>
          </cell>
          <cell r="W6187">
            <v>0</v>
          </cell>
          <cell r="X6187">
            <v>0</v>
          </cell>
          <cell r="Y6187">
            <v>0</v>
          </cell>
          <cell r="Z6187">
            <v>0</v>
          </cell>
          <cell r="AA6187">
            <v>0</v>
          </cell>
          <cell r="AB6187">
            <v>0</v>
          </cell>
          <cell r="AC6187">
            <v>4968.665</v>
          </cell>
          <cell r="AD6187">
            <v>4968.665</v>
          </cell>
        </row>
        <row r="6188">
          <cell r="B6188" t="str">
            <v>KITSAP CO -REGULATEDRESIDENTIALDRVNRE1</v>
          </cell>
          <cell r="J6188" t="str">
            <v>DRVNRE1</v>
          </cell>
          <cell r="K6188" t="str">
            <v>DRIVE IN UP TO 250'-EOW</v>
          </cell>
          <cell r="S6188">
            <v>0</v>
          </cell>
          <cell r="T6188">
            <v>0</v>
          </cell>
          <cell r="U6188">
            <v>0</v>
          </cell>
          <cell r="V6188">
            <v>0</v>
          </cell>
          <cell r="W6188">
            <v>0</v>
          </cell>
          <cell r="X6188">
            <v>0</v>
          </cell>
          <cell r="Y6188">
            <v>0</v>
          </cell>
          <cell r="Z6188">
            <v>0</v>
          </cell>
          <cell r="AA6188">
            <v>0</v>
          </cell>
          <cell r="AB6188">
            <v>0</v>
          </cell>
          <cell r="AC6188">
            <v>28.86</v>
          </cell>
          <cell r="AD6188">
            <v>28.86</v>
          </cell>
        </row>
        <row r="6189">
          <cell r="B6189" t="str">
            <v>KITSAP CO -REGULATEDRESIDENTIALDRVNRE1RECY</v>
          </cell>
          <cell r="J6189" t="str">
            <v>DRVNRE1RECY</v>
          </cell>
          <cell r="K6189" t="str">
            <v>DRIVE IN UP TO 250 EOW-RE</v>
          </cell>
          <cell r="S6189">
            <v>0</v>
          </cell>
          <cell r="T6189">
            <v>0</v>
          </cell>
          <cell r="U6189">
            <v>0</v>
          </cell>
          <cell r="V6189">
            <v>0</v>
          </cell>
          <cell r="W6189">
            <v>0</v>
          </cell>
          <cell r="X6189">
            <v>0</v>
          </cell>
          <cell r="Y6189">
            <v>0</v>
          </cell>
          <cell r="Z6189">
            <v>0</v>
          </cell>
          <cell r="AA6189">
            <v>0</v>
          </cell>
          <cell r="AB6189">
            <v>0</v>
          </cell>
          <cell r="AC6189">
            <v>49.78</v>
          </cell>
          <cell r="AD6189">
            <v>49.78</v>
          </cell>
        </row>
        <row r="6190">
          <cell r="B6190" t="str">
            <v>KITSAP CO -REGULATEDRESIDENTIALDRVNRE2</v>
          </cell>
          <cell r="J6190" t="str">
            <v>DRVNRE2</v>
          </cell>
          <cell r="K6190" t="str">
            <v>DRIVE IN OVER 250'-EOW</v>
          </cell>
          <cell r="S6190">
            <v>0</v>
          </cell>
          <cell r="T6190">
            <v>0</v>
          </cell>
          <cell r="U6190">
            <v>0</v>
          </cell>
          <cell r="V6190">
            <v>0</v>
          </cell>
          <cell r="W6190">
            <v>0</v>
          </cell>
          <cell r="X6190">
            <v>0</v>
          </cell>
          <cell r="Y6190">
            <v>0</v>
          </cell>
          <cell r="Z6190">
            <v>0</v>
          </cell>
          <cell r="AA6190">
            <v>0</v>
          </cell>
          <cell r="AB6190">
            <v>0</v>
          </cell>
          <cell r="AC6190">
            <v>6.06</v>
          </cell>
          <cell r="AD6190">
            <v>6.06</v>
          </cell>
        </row>
        <row r="6191">
          <cell r="B6191" t="str">
            <v>KITSAP CO -REGULATEDRESIDENTIALDRVNRE2RECY</v>
          </cell>
          <cell r="J6191" t="str">
            <v>DRVNRE2RECY</v>
          </cell>
          <cell r="K6191" t="str">
            <v>DRIVE IN OVER 250 EOW-REC</v>
          </cell>
          <cell r="S6191">
            <v>0</v>
          </cell>
          <cell r="T6191">
            <v>0</v>
          </cell>
          <cell r="U6191">
            <v>0</v>
          </cell>
          <cell r="V6191">
            <v>0</v>
          </cell>
          <cell r="W6191">
            <v>0</v>
          </cell>
          <cell r="X6191">
            <v>0</v>
          </cell>
          <cell r="Y6191">
            <v>0</v>
          </cell>
          <cell r="Z6191">
            <v>0</v>
          </cell>
          <cell r="AA6191">
            <v>0</v>
          </cell>
          <cell r="AB6191">
            <v>0</v>
          </cell>
          <cell r="AC6191">
            <v>9.8699999999999992</v>
          </cell>
          <cell r="AD6191">
            <v>9.8699999999999992</v>
          </cell>
        </row>
        <row r="6192">
          <cell r="B6192" t="str">
            <v>KITSAP CO -REGULATEDRESIDENTIALDRVNRW1</v>
          </cell>
          <cell r="J6192" t="str">
            <v>DRVNRW1</v>
          </cell>
          <cell r="K6192" t="str">
            <v>DRIVE IN UP TO 250'</v>
          </cell>
          <cell r="S6192">
            <v>0</v>
          </cell>
          <cell r="T6192">
            <v>0</v>
          </cell>
          <cell r="U6192">
            <v>0</v>
          </cell>
          <cell r="V6192">
            <v>0</v>
          </cell>
          <cell r="W6192">
            <v>0</v>
          </cell>
          <cell r="X6192">
            <v>0</v>
          </cell>
          <cell r="Y6192">
            <v>0</v>
          </cell>
          <cell r="Z6192">
            <v>0</v>
          </cell>
          <cell r="AA6192">
            <v>0</v>
          </cell>
          <cell r="AB6192">
            <v>0</v>
          </cell>
          <cell r="AC6192">
            <v>117.58</v>
          </cell>
          <cell r="AD6192">
            <v>117.58</v>
          </cell>
        </row>
        <row r="6193">
          <cell r="B6193" t="str">
            <v>KITSAP CO -REGULATEDRESIDENTIALDRVNRW2</v>
          </cell>
          <cell r="J6193" t="str">
            <v>DRVNRW2</v>
          </cell>
          <cell r="K6193" t="str">
            <v>DRIVE IN OVER 250'</v>
          </cell>
          <cell r="S6193">
            <v>0</v>
          </cell>
          <cell r="T6193">
            <v>0</v>
          </cell>
          <cell r="U6193">
            <v>0</v>
          </cell>
          <cell r="V6193">
            <v>0</v>
          </cell>
          <cell r="W6193">
            <v>0</v>
          </cell>
          <cell r="X6193">
            <v>0</v>
          </cell>
          <cell r="Y6193">
            <v>0</v>
          </cell>
          <cell r="Z6193">
            <v>0</v>
          </cell>
          <cell r="AA6193">
            <v>0</v>
          </cell>
          <cell r="AB6193">
            <v>0</v>
          </cell>
          <cell r="AC6193">
            <v>6.06</v>
          </cell>
          <cell r="AD6193">
            <v>6.06</v>
          </cell>
        </row>
        <row r="6194">
          <cell r="B6194" t="str">
            <v>KITSAP CO -REGULATEDRESIDENTIALRECYCLECR</v>
          </cell>
          <cell r="J6194" t="str">
            <v>RECYCLECR</v>
          </cell>
          <cell r="K6194" t="str">
            <v>VALUE OF RECYCLABLES</v>
          </cell>
          <cell r="S6194">
            <v>0</v>
          </cell>
          <cell r="T6194">
            <v>0</v>
          </cell>
          <cell r="U6194">
            <v>0</v>
          </cell>
          <cell r="V6194">
            <v>0</v>
          </cell>
          <cell r="W6194">
            <v>0</v>
          </cell>
          <cell r="X6194">
            <v>0</v>
          </cell>
          <cell r="Y6194">
            <v>0</v>
          </cell>
          <cell r="Z6194">
            <v>0</v>
          </cell>
          <cell r="AA6194">
            <v>0</v>
          </cell>
          <cell r="AB6194">
            <v>0</v>
          </cell>
          <cell r="AC6194">
            <v>6212.46</v>
          </cell>
          <cell r="AD6194">
            <v>6212.46</v>
          </cell>
        </row>
        <row r="6195">
          <cell r="B6195" t="str">
            <v>KITSAP CO -REGULATEDRESIDENTIALRECYONLY</v>
          </cell>
          <cell r="J6195" t="str">
            <v>RECYONLY</v>
          </cell>
          <cell r="K6195" t="str">
            <v>RECYCLE SERVICE ONLY</v>
          </cell>
          <cell r="S6195">
            <v>0</v>
          </cell>
          <cell r="T6195">
            <v>0</v>
          </cell>
          <cell r="U6195">
            <v>0</v>
          </cell>
          <cell r="V6195">
            <v>0</v>
          </cell>
          <cell r="W6195">
            <v>0</v>
          </cell>
          <cell r="X6195">
            <v>0</v>
          </cell>
          <cell r="Y6195">
            <v>0</v>
          </cell>
          <cell r="Z6195">
            <v>0</v>
          </cell>
          <cell r="AA6195">
            <v>0</v>
          </cell>
          <cell r="AB6195">
            <v>0</v>
          </cell>
          <cell r="AC6195">
            <v>110.375</v>
          </cell>
          <cell r="AD6195">
            <v>110.375</v>
          </cell>
        </row>
        <row r="6196">
          <cell r="B6196" t="str">
            <v>KITSAP CO -REGULATEDRESIDENTIALRECYR</v>
          </cell>
          <cell r="J6196" t="str">
            <v>RECYR</v>
          </cell>
          <cell r="K6196" t="str">
            <v>RESIDENTIAL RECYCLE</v>
          </cell>
          <cell r="S6196">
            <v>0</v>
          </cell>
          <cell r="T6196">
            <v>0</v>
          </cell>
          <cell r="U6196">
            <v>0</v>
          </cell>
          <cell r="V6196">
            <v>0</v>
          </cell>
          <cell r="W6196">
            <v>0</v>
          </cell>
          <cell r="X6196">
            <v>0</v>
          </cell>
          <cell r="Y6196">
            <v>0</v>
          </cell>
          <cell r="Z6196">
            <v>0</v>
          </cell>
          <cell r="AA6196">
            <v>0</v>
          </cell>
          <cell r="AB6196">
            <v>0</v>
          </cell>
          <cell r="AC6196">
            <v>17579.724999999999</v>
          </cell>
          <cell r="AD6196">
            <v>17579.724999999999</v>
          </cell>
        </row>
        <row r="6197">
          <cell r="B6197" t="str">
            <v>KITSAP CO -REGULATEDRESIDENTIALRECYRNB</v>
          </cell>
          <cell r="J6197" t="str">
            <v>RECYRNB</v>
          </cell>
          <cell r="K6197" t="str">
            <v>RECYCLE PROGRAM W/O BINS</v>
          </cell>
          <cell r="S6197">
            <v>0</v>
          </cell>
          <cell r="T6197">
            <v>0</v>
          </cell>
          <cell r="U6197">
            <v>0</v>
          </cell>
          <cell r="V6197">
            <v>0</v>
          </cell>
          <cell r="W6197">
            <v>0</v>
          </cell>
          <cell r="X6197">
            <v>0</v>
          </cell>
          <cell r="Y6197">
            <v>0</v>
          </cell>
          <cell r="Z6197">
            <v>0</v>
          </cell>
          <cell r="AA6197">
            <v>0</v>
          </cell>
          <cell r="AB6197">
            <v>0</v>
          </cell>
          <cell r="AC6197">
            <v>16.66</v>
          </cell>
          <cell r="AD6197">
            <v>16.66</v>
          </cell>
        </row>
        <row r="6198">
          <cell r="B6198" t="str">
            <v>KITSAP CO -REGULATEDRESIDENTIALWLKNRE1</v>
          </cell>
          <cell r="J6198" t="str">
            <v>WLKNRE1</v>
          </cell>
          <cell r="K6198" t="str">
            <v>WALK IN 5'-25'-EOW</v>
          </cell>
          <cell r="S6198">
            <v>0</v>
          </cell>
          <cell r="T6198">
            <v>0</v>
          </cell>
          <cell r="U6198">
            <v>0</v>
          </cell>
          <cell r="V6198">
            <v>0</v>
          </cell>
          <cell r="W6198">
            <v>0</v>
          </cell>
          <cell r="X6198">
            <v>0</v>
          </cell>
          <cell r="Y6198">
            <v>0</v>
          </cell>
          <cell r="Z6198">
            <v>0</v>
          </cell>
          <cell r="AA6198">
            <v>0</v>
          </cell>
          <cell r="AB6198">
            <v>0</v>
          </cell>
          <cell r="AC6198">
            <v>4.1449999999999996</v>
          </cell>
          <cell r="AD6198">
            <v>4.1449999999999996</v>
          </cell>
        </row>
        <row r="6199">
          <cell r="B6199" t="str">
            <v>KITSAP CO -REGULATEDRESIDENTIALWLKNRM1</v>
          </cell>
          <cell r="J6199" t="str">
            <v>WLKNRM1</v>
          </cell>
          <cell r="K6199" t="str">
            <v>WALK IN 5'-25'-MTHLY</v>
          </cell>
          <cell r="S6199">
            <v>0</v>
          </cell>
          <cell r="T6199">
            <v>0</v>
          </cell>
          <cell r="U6199">
            <v>0</v>
          </cell>
          <cell r="V6199">
            <v>0</v>
          </cell>
          <cell r="W6199">
            <v>0</v>
          </cell>
          <cell r="X6199">
            <v>0</v>
          </cell>
          <cell r="Y6199">
            <v>0</v>
          </cell>
          <cell r="Z6199">
            <v>0</v>
          </cell>
          <cell r="AA6199">
            <v>0</v>
          </cell>
          <cell r="AB6199">
            <v>0</v>
          </cell>
          <cell r="AC6199">
            <v>0.96</v>
          </cell>
          <cell r="AD6199">
            <v>0.96</v>
          </cell>
        </row>
        <row r="6200">
          <cell r="B6200" t="str">
            <v>KITSAP CO -REGULATEDRESIDENTIALWLKNRW1</v>
          </cell>
          <cell r="J6200" t="str">
            <v>WLKNRW1</v>
          </cell>
          <cell r="K6200" t="str">
            <v>WALK IN 5'-25'</v>
          </cell>
          <cell r="S6200">
            <v>0</v>
          </cell>
          <cell r="T6200">
            <v>0</v>
          </cell>
          <cell r="U6200">
            <v>0</v>
          </cell>
          <cell r="V6200">
            <v>0</v>
          </cell>
          <cell r="W6200">
            <v>0</v>
          </cell>
          <cell r="X6200">
            <v>0</v>
          </cell>
          <cell r="Y6200">
            <v>0</v>
          </cell>
          <cell r="Z6200">
            <v>0</v>
          </cell>
          <cell r="AA6200">
            <v>0</v>
          </cell>
          <cell r="AB6200">
            <v>0</v>
          </cell>
          <cell r="AC6200">
            <v>19.55</v>
          </cell>
          <cell r="AD6200">
            <v>19.55</v>
          </cell>
        </row>
        <row r="6201">
          <cell r="B6201" t="str">
            <v>KITSAP CO -REGULATEDRESIDENTIALWLKNRW2</v>
          </cell>
          <cell r="J6201" t="str">
            <v>WLKNRW2</v>
          </cell>
          <cell r="K6201" t="str">
            <v>WALK IN OVER 25'</v>
          </cell>
          <cell r="S6201">
            <v>0</v>
          </cell>
          <cell r="T6201">
            <v>0</v>
          </cell>
          <cell r="U6201">
            <v>0</v>
          </cell>
          <cell r="V6201">
            <v>0</v>
          </cell>
          <cell r="W6201">
            <v>0</v>
          </cell>
          <cell r="X6201">
            <v>0</v>
          </cell>
          <cell r="Y6201">
            <v>0</v>
          </cell>
          <cell r="Z6201">
            <v>0</v>
          </cell>
          <cell r="AA6201">
            <v>0</v>
          </cell>
          <cell r="AB6201">
            <v>0</v>
          </cell>
          <cell r="AC6201">
            <v>11.56</v>
          </cell>
          <cell r="AD6201">
            <v>11.56</v>
          </cell>
        </row>
        <row r="6202">
          <cell r="B6202" t="str">
            <v>KITSAP CO -REGULATEDRESIDENTIAL35ROCC1</v>
          </cell>
          <cell r="J6202" t="str">
            <v>35ROCC1</v>
          </cell>
          <cell r="K6202" t="str">
            <v>1-35 GAL ON CALL PICKUP</v>
          </cell>
          <cell r="S6202">
            <v>0</v>
          </cell>
          <cell r="T6202">
            <v>0</v>
          </cell>
          <cell r="U6202">
            <v>0</v>
          </cell>
          <cell r="V6202">
            <v>0</v>
          </cell>
          <cell r="W6202">
            <v>0</v>
          </cell>
          <cell r="X6202">
            <v>0</v>
          </cell>
          <cell r="Y6202">
            <v>0</v>
          </cell>
          <cell r="Z6202">
            <v>0</v>
          </cell>
          <cell r="AA6202">
            <v>0</v>
          </cell>
          <cell r="AB6202">
            <v>0</v>
          </cell>
          <cell r="AC6202">
            <v>18.3</v>
          </cell>
          <cell r="AD6202">
            <v>0</v>
          </cell>
        </row>
        <row r="6203">
          <cell r="B6203" t="str">
            <v>KITSAP CO -REGULATEDRESIDENTIAL35RW1</v>
          </cell>
          <cell r="J6203" t="str">
            <v>35RW1</v>
          </cell>
          <cell r="K6203" t="str">
            <v>1-35 GAL CART WEEKLY SVC</v>
          </cell>
          <cell r="S6203">
            <v>0</v>
          </cell>
          <cell r="T6203">
            <v>0</v>
          </cell>
          <cell r="U6203">
            <v>0</v>
          </cell>
          <cell r="V6203">
            <v>0</v>
          </cell>
          <cell r="W6203">
            <v>0</v>
          </cell>
          <cell r="X6203">
            <v>0</v>
          </cell>
          <cell r="Y6203">
            <v>0</v>
          </cell>
          <cell r="Z6203">
            <v>0</v>
          </cell>
          <cell r="AA6203">
            <v>0</v>
          </cell>
          <cell r="AB6203">
            <v>0</v>
          </cell>
          <cell r="AC6203">
            <v>-11.22</v>
          </cell>
          <cell r="AD6203">
            <v>0</v>
          </cell>
        </row>
        <row r="6204">
          <cell r="B6204" t="str">
            <v>KITSAP CO -REGULATEDRESIDENTIAL64ROCC1</v>
          </cell>
          <cell r="J6204" t="str">
            <v>64ROCC1</v>
          </cell>
          <cell r="K6204" t="str">
            <v>1-64 GAL ON CALL PICKUP</v>
          </cell>
          <cell r="S6204">
            <v>0</v>
          </cell>
          <cell r="T6204">
            <v>0</v>
          </cell>
          <cell r="U6204">
            <v>0</v>
          </cell>
          <cell r="V6204">
            <v>0</v>
          </cell>
          <cell r="W6204">
            <v>0</v>
          </cell>
          <cell r="X6204">
            <v>0</v>
          </cell>
          <cell r="Y6204">
            <v>0</v>
          </cell>
          <cell r="Z6204">
            <v>0</v>
          </cell>
          <cell r="AA6204">
            <v>0</v>
          </cell>
          <cell r="AB6204">
            <v>0</v>
          </cell>
          <cell r="AC6204">
            <v>8.98</v>
          </cell>
          <cell r="AD6204">
            <v>0</v>
          </cell>
        </row>
        <row r="6205">
          <cell r="B6205" t="str">
            <v>KITSAP CO -REGULATEDRESIDENTIAL96ROCC1</v>
          </cell>
          <cell r="J6205" t="str">
            <v>96ROCC1</v>
          </cell>
          <cell r="K6205" t="str">
            <v>1-96 GAL ON CALL PICKUP</v>
          </cell>
          <cell r="S6205">
            <v>0</v>
          </cell>
          <cell r="T6205">
            <v>0</v>
          </cell>
          <cell r="U6205">
            <v>0</v>
          </cell>
          <cell r="V6205">
            <v>0</v>
          </cell>
          <cell r="W6205">
            <v>0</v>
          </cell>
          <cell r="X6205">
            <v>0</v>
          </cell>
          <cell r="Y6205">
            <v>0</v>
          </cell>
          <cell r="Z6205">
            <v>0</v>
          </cell>
          <cell r="AA6205">
            <v>0</v>
          </cell>
          <cell r="AB6205">
            <v>0</v>
          </cell>
          <cell r="AC6205">
            <v>21.96</v>
          </cell>
          <cell r="AD6205">
            <v>0</v>
          </cell>
        </row>
        <row r="6206">
          <cell r="B6206" t="str">
            <v>KITSAP CO -REGULATEDRESIDENTIALEXPUR</v>
          </cell>
          <cell r="J6206" t="str">
            <v>EXPUR</v>
          </cell>
          <cell r="K6206" t="str">
            <v>EXTRA PICKUP</v>
          </cell>
          <cell r="S6206">
            <v>0</v>
          </cell>
          <cell r="T6206">
            <v>0</v>
          </cell>
          <cell r="U6206">
            <v>0</v>
          </cell>
          <cell r="V6206">
            <v>0</v>
          </cell>
          <cell r="W6206">
            <v>0</v>
          </cell>
          <cell r="X6206">
            <v>0</v>
          </cell>
          <cell r="Y6206">
            <v>0</v>
          </cell>
          <cell r="Z6206">
            <v>0</v>
          </cell>
          <cell r="AA6206">
            <v>0</v>
          </cell>
          <cell r="AB6206">
            <v>0</v>
          </cell>
          <cell r="AC6206">
            <v>69.14</v>
          </cell>
          <cell r="AD6206">
            <v>0</v>
          </cell>
        </row>
        <row r="6207">
          <cell r="B6207" t="str">
            <v>KITSAP CO -REGULATEDRESIDENTIALEXTRAR</v>
          </cell>
          <cell r="J6207" t="str">
            <v>EXTRAR</v>
          </cell>
          <cell r="K6207" t="str">
            <v>EXTRA CAN/BAGS</v>
          </cell>
          <cell r="S6207">
            <v>0</v>
          </cell>
          <cell r="T6207">
            <v>0</v>
          </cell>
          <cell r="U6207">
            <v>0</v>
          </cell>
          <cell r="V6207">
            <v>0</v>
          </cell>
          <cell r="W6207">
            <v>0</v>
          </cell>
          <cell r="X6207">
            <v>0</v>
          </cell>
          <cell r="Y6207">
            <v>0</v>
          </cell>
          <cell r="Z6207">
            <v>0</v>
          </cell>
          <cell r="AA6207">
            <v>0</v>
          </cell>
          <cell r="AB6207">
            <v>0</v>
          </cell>
          <cell r="AC6207">
            <v>682.97</v>
          </cell>
          <cell r="AD6207">
            <v>0</v>
          </cell>
        </row>
        <row r="6208">
          <cell r="B6208" t="str">
            <v>KITSAP CO -REGULATEDRESIDENTIALOFOWR</v>
          </cell>
          <cell r="J6208" t="str">
            <v>OFOWR</v>
          </cell>
          <cell r="K6208" t="str">
            <v>OVERFILL/OVERWEIGHT CHG</v>
          </cell>
          <cell r="S6208">
            <v>0</v>
          </cell>
          <cell r="T6208">
            <v>0</v>
          </cell>
          <cell r="U6208">
            <v>0</v>
          </cell>
          <cell r="V6208">
            <v>0</v>
          </cell>
          <cell r="W6208">
            <v>0</v>
          </cell>
          <cell r="X6208">
            <v>0</v>
          </cell>
          <cell r="Y6208">
            <v>0</v>
          </cell>
          <cell r="Z6208">
            <v>0</v>
          </cell>
          <cell r="AA6208">
            <v>0</v>
          </cell>
          <cell r="AB6208">
            <v>0</v>
          </cell>
          <cell r="AC6208">
            <v>234.64</v>
          </cell>
          <cell r="AD6208">
            <v>0</v>
          </cell>
        </row>
        <row r="6209">
          <cell r="B6209" t="str">
            <v>KITSAP CO -REGULATEDRESIDENTIALRECYCLECR</v>
          </cell>
          <cell r="J6209" t="str">
            <v>RECYCLECR</v>
          </cell>
          <cell r="K6209" t="str">
            <v>VALUE OF RECYCLABLES</v>
          </cell>
          <cell r="S6209">
            <v>0</v>
          </cell>
          <cell r="T6209">
            <v>0</v>
          </cell>
          <cell r="U6209">
            <v>0</v>
          </cell>
          <cell r="V6209">
            <v>0</v>
          </cell>
          <cell r="W6209">
            <v>0</v>
          </cell>
          <cell r="X6209">
            <v>0</v>
          </cell>
          <cell r="Y6209">
            <v>0</v>
          </cell>
          <cell r="Z6209">
            <v>0</v>
          </cell>
          <cell r="AA6209">
            <v>0</v>
          </cell>
          <cell r="AB6209">
            <v>0</v>
          </cell>
          <cell r="AC6209">
            <v>-45.2</v>
          </cell>
          <cell r="AD6209">
            <v>0</v>
          </cell>
        </row>
        <row r="6210">
          <cell r="B6210" t="str">
            <v>KITSAP CO -REGULATEDRESIDENTIALRECYR</v>
          </cell>
          <cell r="J6210" t="str">
            <v>RECYR</v>
          </cell>
          <cell r="K6210" t="str">
            <v>RESIDENTIAL RECYCLE</v>
          </cell>
          <cell r="S6210">
            <v>0</v>
          </cell>
          <cell r="T6210">
            <v>0</v>
          </cell>
          <cell r="U6210">
            <v>0</v>
          </cell>
          <cell r="V6210">
            <v>0</v>
          </cell>
          <cell r="W6210">
            <v>0</v>
          </cell>
          <cell r="X6210">
            <v>0</v>
          </cell>
          <cell r="Y6210">
            <v>0</v>
          </cell>
          <cell r="Z6210">
            <v>0</v>
          </cell>
          <cell r="AA6210">
            <v>0</v>
          </cell>
          <cell r="AB6210">
            <v>0</v>
          </cell>
          <cell r="AC6210">
            <v>-82.03</v>
          </cell>
          <cell r="AD6210">
            <v>0</v>
          </cell>
        </row>
        <row r="6211">
          <cell r="B6211" t="str">
            <v>KITSAP CO -REGULATEDRESIDENTIALRESTART</v>
          </cell>
          <cell r="J6211" t="str">
            <v>RESTART</v>
          </cell>
          <cell r="K6211" t="str">
            <v>SERVICE RESTART FEE</v>
          </cell>
          <cell r="S6211">
            <v>0</v>
          </cell>
          <cell r="T6211">
            <v>0</v>
          </cell>
          <cell r="U6211">
            <v>0</v>
          </cell>
          <cell r="V6211">
            <v>0</v>
          </cell>
          <cell r="W6211">
            <v>0</v>
          </cell>
          <cell r="X6211">
            <v>0</v>
          </cell>
          <cell r="Y6211">
            <v>0</v>
          </cell>
          <cell r="Z6211">
            <v>0</v>
          </cell>
          <cell r="AA6211">
            <v>0</v>
          </cell>
          <cell r="AB6211">
            <v>0</v>
          </cell>
          <cell r="AC6211">
            <v>11.09</v>
          </cell>
          <cell r="AD6211">
            <v>0</v>
          </cell>
        </row>
        <row r="6212">
          <cell r="B6212" t="str">
            <v>KITSAP CO -REGULATEDRESIDENTIALDRVNRE1RECYMA</v>
          </cell>
          <cell r="J6212" t="str">
            <v>DRVNRE1RECYMA</v>
          </cell>
          <cell r="K6212" t="str">
            <v>DRIVE IN UP TO 250 EOW-RE</v>
          </cell>
          <cell r="S6212">
            <v>0</v>
          </cell>
          <cell r="T6212">
            <v>0</v>
          </cell>
          <cell r="U6212">
            <v>0</v>
          </cell>
          <cell r="V6212">
            <v>0</v>
          </cell>
          <cell r="W6212">
            <v>0</v>
          </cell>
          <cell r="X6212">
            <v>0</v>
          </cell>
          <cell r="Y6212">
            <v>0</v>
          </cell>
          <cell r="Z6212">
            <v>0</v>
          </cell>
          <cell r="AA6212">
            <v>0</v>
          </cell>
          <cell r="AB6212">
            <v>0</v>
          </cell>
          <cell r="AC6212">
            <v>36.82</v>
          </cell>
          <cell r="AD6212">
            <v>0</v>
          </cell>
        </row>
        <row r="6213">
          <cell r="B6213" t="str">
            <v>KITSAP CO -REGULATEDRESIDENTIAL35ROCC1</v>
          </cell>
          <cell r="J6213" t="str">
            <v>35ROCC1</v>
          </cell>
          <cell r="K6213" t="str">
            <v>1-35 GAL ON CALL PICKUP</v>
          </cell>
          <cell r="S6213">
            <v>0</v>
          </cell>
          <cell r="T6213">
            <v>0</v>
          </cell>
          <cell r="U6213">
            <v>0</v>
          </cell>
          <cell r="V6213">
            <v>0</v>
          </cell>
          <cell r="W6213">
            <v>0</v>
          </cell>
          <cell r="X6213">
            <v>0</v>
          </cell>
          <cell r="Y6213">
            <v>0</v>
          </cell>
          <cell r="Z6213">
            <v>0</v>
          </cell>
          <cell r="AA6213">
            <v>0</v>
          </cell>
          <cell r="AB6213">
            <v>0</v>
          </cell>
          <cell r="AC6213">
            <v>274.5</v>
          </cell>
          <cell r="AD6213">
            <v>0</v>
          </cell>
        </row>
        <row r="6214">
          <cell r="B6214" t="str">
            <v>KITSAP CO -REGULATEDRESIDENTIAL48ROCC1</v>
          </cell>
          <cell r="J6214" t="str">
            <v>48ROCC1</v>
          </cell>
          <cell r="K6214" t="str">
            <v>1-48 GAL ON CALL PICKUP</v>
          </cell>
          <cell r="S6214">
            <v>0</v>
          </cell>
          <cell r="T6214">
            <v>0</v>
          </cell>
          <cell r="U6214">
            <v>0</v>
          </cell>
          <cell r="V6214">
            <v>0</v>
          </cell>
          <cell r="W6214">
            <v>0</v>
          </cell>
          <cell r="X6214">
            <v>0</v>
          </cell>
          <cell r="Y6214">
            <v>0</v>
          </cell>
          <cell r="Z6214">
            <v>0</v>
          </cell>
          <cell r="AA6214">
            <v>0</v>
          </cell>
          <cell r="AB6214">
            <v>0</v>
          </cell>
          <cell r="AC6214">
            <v>45.84</v>
          </cell>
          <cell r="AD6214">
            <v>0</v>
          </cell>
        </row>
        <row r="6215">
          <cell r="B6215" t="str">
            <v>KITSAP CO -REGULATEDRESIDENTIAL64ROCC1</v>
          </cell>
          <cell r="J6215" t="str">
            <v>64ROCC1</v>
          </cell>
          <cell r="K6215" t="str">
            <v>1-64 GAL ON CALL PICKUP</v>
          </cell>
          <cell r="S6215">
            <v>0</v>
          </cell>
          <cell r="T6215">
            <v>0</v>
          </cell>
          <cell r="U6215">
            <v>0</v>
          </cell>
          <cell r="V6215">
            <v>0</v>
          </cell>
          <cell r="W6215">
            <v>0</v>
          </cell>
          <cell r="X6215">
            <v>0</v>
          </cell>
          <cell r="Y6215">
            <v>0</v>
          </cell>
          <cell r="Z6215">
            <v>0</v>
          </cell>
          <cell r="AA6215">
            <v>0</v>
          </cell>
          <cell r="AB6215">
            <v>0</v>
          </cell>
          <cell r="AC6215">
            <v>35.92</v>
          </cell>
          <cell r="AD6215">
            <v>0</v>
          </cell>
        </row>
        <row r="6216">
          <cell r="B6216" t="str">
            <v>KITSAP CO -REGULATEDRESIDENTIAL96ROCC1</v>
          </cell>
          <cell r="J6216" t="str">
            <v>96ROCC1</v>
          </cell>
          <cell r="K6216" t="str">
            <v>1-96 GAL ON CALL PICKUP</v>
          </cell>
          <cell r="S6216">
            <v>0</v>
          </cell>
          <cell r="T6216">
            <v>0</v>
          </cell>
          <cell r="U6216">
            <v>0</v>
          </cell>
          <cell r="V6216">
            <v>0</v>
          </cell>
          <cell r="W6216">
            <v>0</v>
          </cell>
          <cell r="X6216">
            <v>0</v>
          </cell>
          <cell r="Y6216">
            <v>0</v>
          </cell>
          <cell r="Z6216">
            <v>0</v>
          </cell>
          <cell r="AA6216">
            <v>0</v>
          </cell>
          <cell r="AB6216">
            <v>0</v>
          </cell>
          <cell r="AC6216">
            <v>54.9</v>
          </cell>
          <cell r="AD6216">
            <v>0</v>
          </cell>
        </row>
        <row r="6217">
          <cell r="B6217" t="str">
            <v>KITSAP CO -REGULATEDROLLOFFROLID</v>
          </cell>
          <cell r="J6217" t="str">
            <v>ROLID</v>
          </cell>
          <cell r="K6217" t="str">
            <v>ROLL OFF-LID</v>
          </cell>
          <cell r="S6217">
            <v>0</v>
          </cell>
          <cell r="T6217">
            <v>0</v>
          </cell>
          <cell r="U6217">
            <v>0</v>
          </cell>
          <cell r="V6217">
            <v>0</v>
          </cell>
          <cell r="W6217">
            <v>0</v>
          </cell>
          <cell r="X6217">
            <v>0</v>
          </cell>
          <cell r="Y6217">
            <v>0</v>
          </cell>
          <cell r="Z6217">
            <v>0</v>
          </cell>
          <cell r="AA6217">
            <v>0</v>
          </cell>
          <cell r="AB6217">
            <v>0</v>
          </cell>
          <cell r="AC6217">
            <v>43.68</v>
          </cell>
          <cell r="AD6217">
            <v>0</v>
          </cell>
        </row>
        <row r="6218">
          <cell r="B6218" t="str">
            <v>KITSAP CO -REGULATEDROLLOFFRORENT10D</v>
          </cell>
          <cell r="J6218" t="str">
            <v>RORENT10D</v>
          </cell>
          <cell r="K6218" t="str">
            <v>10YD ROLL OFF DAILY RENT</v>
          </cell>
          <cell r="S6218">
            <v>0</v>
          </cell>
          <cell r="T6218">
            <v>0</v>
          </cell>
          <cell r="U6218">
            <v>0</v>
          </cell>
          <cell r="V6218">
            <v>0</v>
          </cell>
          <cell r="W6218">
            <v>0</v>
          </cell>
          <cell r="X6218">
            <v>0</v>
          </cell>
          <cell r="Y6218">
            <v>0</v>
          </cell>
          <cell r="Z6218">
            <v>0</v>
          </cell>
          <cell r="AA6218">
            <v>0</v>
          </cell>
          <cell r="AB6218">
            <v>0</v>
          </cell>
          <cell r="AC6218">
            <v>139.5</v>
          </cell>
          <cell r="AD6218">
            <v>0</v>
          </cell>
        </row>
        <row r="6219">
          <cell r="B6219" t="str">
            <v>KITSAP CO -REGULATEDROLLOFFRORENT20D</v>
          </cell>
          <cell r="J6219" t="str">
            <v>RORENT20D</v>
          </cell>
          <cell r="K6219" t="str">
            <v>20YD ROLL OFF-DAILY RENT</v>
          </cell>
          <cell r="S6219">
            <v>0</v>
          </cell>
          <cell r="T6219">
            <v>0</v>
          </cell>
          <cell r="U6219">
            <v>0</v>
          </cell>
          <cell r="V6219">
            <v>0</v>
          </cell>
          <cell r="W6219">
            <v>0</v>
          </cell>
          <cell r="X6219">
            <v>0</v>
          </cell>
          <cell r="Y6219">
            <v>0</v>
          </cell>
          <cell r="Z6219">
            <v>0</v>
          </cell>
          <cell r="AA6219">
            <v>0</v>
          </cell>
          <cell r="AB6219">
            <v>0</v>
          </cell>
          <cell r="AC6219">
            <v>1502.5</v>
          </cell>
          <cell r="AD6219">
            <v>0</v>
          </cell>
        </row>
        <row r="6220">
          <cell r="B6220" t="str">
            <v>KITSAP CO -REGULATEDROLLOFFRORENT20M</v>
          </cell>
          <cell r="J6220" t="str">
            <v>RORENT20M</v>
          </cell>
          <cell r="K6220" t="str">
            <v>20YD ROLL OFF-MNTHLY RENT</v>
          </cell>
          <cell r="S6220">
            <v>0</v>
          </cell>
          <cell r="T6220">
            <v>0</v>
          </cell>
          <cell r="U6220">
            <v>0</v>
          </cell>
          <cell r="V6220">
            <v>0</v>
          </cell>
          <cell r="W6220">
            <v>0</v>
          </cell>
          <cell r="X6220">
            <v>0</v>
          </cell>
          <cell r="Y6220">
            <v>0</v>
          </cell>
          <cell r="Z6220">
            <v>0</v>
          </cell>
          <cell r="AA6220">
            <v>0</v>
          </cell>
          <cell r="AB6220">
            <v>0</v>
          </cell>
          <cell r="AC6220">
            <v>97.48</v>
          </cell>
          <cell r="AD6220">
            <v>0</v>
          </cell>
        </row>
        <row r="6221">
          <cell r="B6221" t="str">
            <v>KITSAP CO -REGULATEDROLLOFFRORENT40D</v>
          </cell>
          <cell r="J6221" t="str">
            <v>RORENT40D</v>
          </cell>
          <cell r="K6221" t="str">
            <v>40YD ROLL OFF-DAILY RENT</v>
          </cell>
          <cell r="S6221">
            <v>0</v>
          </cell>
          <cell r="T6221">
            <v>0</v>
          </cell>
          <cell r="U6221">
            <v>0</v>
          </cell>
          <cell r="V6221">
            <v>0</v>
          </cell>
          <cell r="W6221">
            <v>0</v>
          </cell>
          <cell r="X6221">
            <v>0</v>
          </cell>
          <cell r="Y6221">
            <v>0</v>
          </cell>
          <cell r="Z6221">
            <v>0</v>
          </cell>
          <cell r="AA6221">
            <v>0</v>
          </cell>
          <cell r="AB6221">
            <v>0</v>
          </cell>
          <cell r="AC6221">
            <v>283.8</v>
          </cell>
          <cell r="AD6221">
            <v>0</v>
          </cell>
        </row>
        <row r="6222">
          <cell r="B6222" t="str">
            <v>KITSAP CO -REGULATEDROLLOFFRORENT40M</v>
          </cell>
          <cell r="J6222" t="str">
            <v>RORENT40M</v>
          </cell>
          <cell r="K6222" t="str">
            <v>40YD ROLL OFF-MNTHLY RENT</v>
          </cell>
          <cell r="S6222">
            <v>0</v>
          </cell>
          <cell r="T6222">
            <v>0</v>
          </cell>
          <cell r="U6222">
            <v>0</v>
          </cell>
          <cell r="V6222">
            <v>0</v>
          </cell>
          <cell r="W6222">
            <v>0</v>
          </cell>
          <cell r="X6222">
            <v>0</v>
          </cell>
          <cell r="Y6222">
            <v>0</v>
          </cell>
          <cell r="Z6222">
            <v>0</v>
          </cell>
          <cell r="AA6222">
            <v>0</v>
          </cell>
          <cell r="AB6222">
            <v>0</v>
          </cell>
          <cell r="AC6222">
            <v>165.74</v>
          </cell>
          <cell r="AD6222">
            <v>0</v>
          </cell>
        </row>
        <row r="6223">
          <cell r="B6223" t="str">
            <v>KITSAP CO -REGULATEDROLLOFFCPHAUL15</v>
          </cell>
          <cell r="J6223" t="str">
            <v>CPHAUL15</v>
          </cell>
          <cell r="K6223" t="str">
            <v>15YD COMPACTOR-HAUL</v>
          </cell>
          <cell r="S6223">
            <v>0</v>
          </cell>
          <cell r="T6223">
            <v>0</v>
          </cell>
          <cell r="U6223">
            <v>0</v>
          </cell>
          <cell r="V6223">
            <v>0</v>
          </cell>
          <cell r="W6223">
            <v>0</v>
          </cell>
          <cell r="X6223">
            <v>0</v>
          </cell>
          <cell r="Y6223">
            <v>0</v>
          </cell>
          <cell r="Z6223">
            <v>0</v>
          </cell>
          <cell r="AA6223">
            <v>0</v>
          </cell>
          <cell r="AB6223">
            <v>0</v>
          </cell>
          <cell r="AC6223">
            <v>146.16999999999999</v>
          </cell>
          <cell r="AD6223">
            <v>0</v>
          </cell>
        </row>
        <row r="6224">
          <cell r="B6224" t="str">
            <v>KITSAP CO -REGULATEDROLLOFFCPHAUL20</v>
          </cell>
          <cell r="J6224" t="str">
            <v>CPHAUL20</v>
          </cell>
          <cell r="K6224" t="str">
            <v>20YD COMPACTOR-HAUL</v>
          </cell>
          <cell r="S6224">
            <v>0</v>
          </cell>
          <cell r="T6224">
            <v>0</v>
          </cell>
          <cell r="U6224">
            <v>0</v>
          </cell>
          <cell r="V6224">
            <v>0</v>
          </cell>
          <cell r="W6224">
            <v>0</v>
          </cell>
          <cell r="X6224">
            <v>0</v>
          </cell>
          <cell r="Y6224">
            <v>0</v>
          </cell>
          <cell r="Z6224">
            <v>0</v>
          </cell>
          <cell r="AA6224">
            <v>0</v>
          </cell>
          <cell r="AB6224">
            <v>0</v>
          </cell>
          <cell r="AC6224">
            <v>311.86</v>
          </cell>
          <cell r="AD6224">
            <v>0</v>
          </cell>
        </row>
        <row r="6225">
          <cell r="B6225" t="str">
            <v>KITSAP CO -REGULATEDROLLOFFCPHAUL25</v>
          </cell>
          <cell r="J6225" t="str">
            <v>CPHAUL25</v>
          </cell>
          <cell r="K6225" t="str">
            <v>25YD COMPACTOR-HAUL</v>
          </cell>
          <cell r="S6225">
            <v>0</v>
          </cell>
          <cell r="T6225">
            <v>0</v>
          </cell>
          <cell r="U6225">
            <v>0</v>
          </cell>
          <cell r="V6225">
            <v>0</v>
          </cell>
          <cell r="W6225">
            <v>0</v>
          </cell>
          <cell r="X6225">
            <v>0</v>
          </cell>
          <cell r="Y6225">
            <v>0</v>
          </cell>
          <cell r="Z6225">
            <v>0</v>
          </cell>
          <cell r="AA6225">
            <v>0</v>
          </cell>
          <cell r="AB6225">
            <v>0</v>
          </cell>
          <cell r="AC6225">
            <v>170.69</v>
          </cell>
          <cell r="AD6225">
            <v>0</v>
          </cell>
        </row>
        <row r="6226">
          <cell r="B6226" t="str">
            <v>KITSAP CO -REGULATEDROLLOFFCPHAUL30</v>
          </cell>
          <cell r="J6226" t="str">
            <v>CPHAUL30</v>
          </cell>
          <cell r="K6226" t="str">
            <v>30YD COMPACTOR-HAUL</v>
          </cell>
          <cell r="S6226">
            <v>0</v>
          </cell>
          <cell r="T6226">
            <v>0</v>
          </cell>
          <cell r="U6226">
            <v>0</v>
          </cell>
          <cell r="V6226">
            <v>0</v>
          </cell>
          <cell r="W6226">
            <v>0</v>
          </cell>
          <cell r="X6226">
            <v>0</v>
          </cell>
          <cell r="Y6226">
            <v>0</v>
          </cell>
          <cell r="Z6226">
            <v>0</v>
          </cell>
          <cell r="AA6226">
            <v>0</v>
          </cell>
          <cell r="AB6226">
            <v>0</v>
          </cell>
          <cell r="AC6226">
            <v>194.6</v>
          </cell>
          <cell r="AD6226">
            <v>0</v>
          </cell>
        </row>
        <row r="6227">
          <cell r="B6227" t="str">
            <v>KITSAP CO -REGULATEDROLLOFFCPHAUL35</v>
          </cell>
          <cell r="J6227" t="str">
            <v>CPHAUL35</v>
          </cell>
          <cell r="K6227" t="str">
            <v>35YD COMPACTOR-HAUL</v>
          </cell>
          <cell r="S6227">
            <v>0</v>
          </cell>
          <cell r="T6227">
            <v>0</v>
          </cell>
          <cell r="U6227">
            <v>0</v>
          </cell>
          <cell r="V6227">
            <v>0</v>
          </cell>
          <cell r="W6227">
            <v>0</v>
          </cell>
          <cell r="X6227">
            <v>0</v>
          </cell>
          <cell r="Y6227">
            <v>0</v>
          </cell>
          <cell r="Z6227">
            <v>0</v>
          </cell>
          <cell r="AA6227">
            <v>0</v>
          </cell>
          <cell r="AB6227">
            <v>0</v>
          </cell>
          <cell r="AC6227">
            <v>448.18</v>
          </cell>
          <cell r="AD6227">
            <v>0</v>
          </cell>
        </row>
        <row r="6228">
          <cell r="B6228" t="str">
            <v>KITSAP CO -REGULATEDROLLOFFDISPMCMISC</v>
          </cell>
          <cell r="J6228" t="str">
            <v>DISPMCMISC</v>
          </cell>
          <cell r="K6228" t="str">
            <v>DISPOSAL MISCELLANOUS</v>
          </cell>
          <cell r="S6228">
            <v>0</v>
          </cell>
          <cell r="T6228">
            <v>0</v>
          </cell>
          <cell r="U6228">
            <v>0</v>
          </cell>
          <cell r="V6228">
            <v>0</v>
          </cell>
          <cell r="W6228">
            <v>0</v>
          </cell>
          <cell r="X6228">
            <v>0</v>
          </cell>
          <cell r="Y6228">
            <v>0</v>
          </cell>
          <cell r="Z6228">
            <v>0</v>
          </cell>
          <cell r="AA6228">
            <v>0</v>
          </cell>
          <cell r="AB6228">
            <v>0</v>
          </cell>
          <cell r="AC6228">
            <v>40</v>
          </cell>
          <cell r="AD6228">
            <v>0</v>
          </cell>
        </row>
        <row r="6229">
          <cell r="B6229" t="str">
            <v>KITSAP CO -REGULATEDROLLOFFDISPOLY-TON</v>
          </cell>
          <cell r="J6229" t="str">
            <v>DISPOLY-TON</v>
          </cell>
          <cell r="K6229" t="str">
            <v>OLYMPIC LANDFILL PER TON</v>
          </cell>
          <cell r="S6229">
            <v>0</v>
          </cell>
          <cell r="T6229">
            <v>0</v>
          </cell>
          <cell r="U6229">
            <v>0</v>
          </cell>
          <cell r="V6229">
            <v>0</v>
          </cell>
          <cell r="W6229">
            <v>0</v>
          </cell>
          <cell r="X6229">
            <v>0</v>
          </cell>
          <cell r="Y6229">
            <v>0</v>
          </cell>
          <cell r="Z6229">
            <v>0</v>
          </cell>
          <cell r="AA6229">
            <v>0</v>
          </cell>
          <cell r="AB6229">
            <v>0</v>
          </cell>
          <cell r="AC6229">
            <v>7651.5</v>
          </cell>
          <cell r="AD6229">
            <v>0</v>
          </cell>
        </row>
        <row r="6230">
          <cell r="B6230" t="str">
            <v>KITSAP CO -REGULATEDROLLOFFRODEL</v>
          </cell>
          <cell r="J6230" t="str">
            <v>RODEL</v>
          </cell>
          <cell r="K6230" t="str">
            <v>ROLL OFF-DELIVERY</v>
          </cell>
          <cell r="S6230">
            <v>0</v>
          </cell>
          <cell r="T6230">
            <v>0</v>
          </cell>
          <cell r="U6230">
            <v>0</v>
          </cell>
          <cell r="V6230">
            <v>0</v>
          </cell>
          <cell r="W6230">
            <v>0</v>
          </cell>
          <cell r="X6230">
            <v>0</v>
          </cell>
          <cell r="Y6230">
            <v>0</v>
          </cell>
          <cell r="Z6230">
            <v>0</v>
          </cell>
          <cell r="AA6230">
            <v>0</v>
          </cell>
          <cell r="AB6230">
            <v>0</v>
          </cell>
          <cell r="AC6230">
            <v>1013.48</v>
          </cell>
          <cell r="AD6230">
            <v>0</v>
          </cell>
        </row>
        <row r="6231">
          <cell r="B6231" t="str">
            <v>KITSAP CO -REGULATEDROLLOFFROHAUL10</v>
          </cell>
          <cell r="J6231" t="str">
            <v>ROHAUL10</v>
          </cell>
          <cell r="K6231" t="str">
            <v>10YD ROLL OFF HAUL</v>
          </cell>
          <cell r="S6231">
            <v>0</v>
          </cell>
          <cell r="T6231">
            <v>0</v>
          </cell>
          <cell r="U6231">
            <v>0</v>
          </cell>
          <cell r="V6231">
            <v>0</v>
          </cell>
          <cell r="W6231">
            <v>0</v>
          </cell>
          <cell r="X6231">
            <v>0</v>
          </cell>
          <cell r="Y6231">
            <v>0</v>
          </cell>
          <cell r="Z6231">
            <v>0</v>
          </cell>
          <cell r="AA6231">
            <v>0</v>
          </cell>
          <cell r="AB6231">
            <v>0</v>
          </cell>
          <cell r="AC6231">
            <v>83.93</v>
          </cell>
          <cell r="AD6231">
            <v>0</v>
          </cell>
        </row>
        <row r="6232">
          <cell r="B6232" t="str">
            <v>KITSAP CO -REGULATEDROLLOFFROHAUL10T</v>
          </cell>
          <cell r="J6232" t="str">
            <v>ROHAUL10T</v>
          </cell>
          <cell r="K6232" t="str">
            <v>ROHAUL10T</v>
          </cell>
          <cell r="S6232">
            <v>0</v>
          </cell>
          <cell r="T6232">
            <v>0</v>
          </cell>
          <cell r="U6232">
            <v>0</v>
          </cell>
          <cell r="V6232">
            <v>0</v>
          </cell>
          <cell r="W6232">
            <v>0</v>
          </cell>
          <cell r="X6232">
            <v>0</v>
          </cell>
          <cell r="Y6232">
            <v>0</v>
          </cell>
          <cell r="Z6232">
            <v>0</v>
          </cell>
          <cell r="AA6232">
            <v>0</v>
          </cell>
          <cell r="AB6232">
            <v>0</v>
          </cell>
          <cell r="AC6232">
            <v>167.86</v>
          </cell>
          <cell r="AD6232">
            <v>0</v>
          </cell>
        </row>
        <row r="6233">
          <cell r="B6233" t="str">
            <v>KITSAP CO -REGULATEDROLLOFFROHAUL20</v>
          </cell>
          <cell r="J6233" t="str">
            <v>ROHAUL20</v>
          </cell>
          <cell r="K6233" t="str">
            <v>20YD ROLL OFF-HAUL</v>
          </cell>
          <cell r="S6233">
            <v>0</v>
          </cell>
          <cell r="T6233">
            <v>0</v>
          </cell>
          <cell r="U6233">
            <v>0</v>
          </cell>
          <cell r="V6233">
            <v>0</v>
          </cell>
          <cell r="W6233">
            <v>0</v>
          </cell>
          <cell r="X6233">
            <v>0</v>
          </cell>
          <cell r="Y6233">
            <v>0</v>
          </cell>
          <cell r="Z6233">
            <v>0</v>
          </cell>
          <cell r="AA6233">
            <v>0</v>
          </cell>
          <cell r="AB6233">
            <v>0</v>
          </cell>
          <cell r="AC6233">
            <v>682.36</v>
          </cell>
          <cell r="AD6233">
            <v>0</v>
          </cell>
        </row>
        <row r="6234">
          <cell r="B6234" t="str">
            <v>KITSAP CO -REGULATEDROLLOFFROHAUL20T</v>
          </cell>
          <cell r="J6234" t="str">
            <v>ROHAUL20T</v>
          </cell>
          <cell r="K6234" t="str">
            <v>20YD ROLL OFF TEMP HAUL</v>
          </cell>
          <cell r="S6234">
            <v>0</v>
          </cell>
          <cell r="T6234">
            <v>0</v>
          </cell>
          <cell r="U6234">
            <v>0</v>
          </cell>
          <cell r="V6234">
            <v>0</v>
          </cell>
          <cell r="W6234">
            <v>0</v>
          </cell>
          <cell r="X6234">
            <v>0</v>
          </cell>
          <cell r="Y6234">
            <v>0</v>
          </cell>
          <cell r="Z6234">
            <v>0</v>
          </cell>
          <cell r="AA6234">
            <v>0</v>
          </cell>
          <cell r="AB6234">
            <v>0</v>
          </cell>
          <cell r="AC6234">
            <v>2047.08</v>
          </cell>
          <cell r="AD6234">
            <v>0</v>
          </cell>
        </row>
        <row r="6235">
          <cell r="B6235" t="str">
            <v>KITSAP CO -REGULATEDROLLOFFROHAUL40T</v>
          </cell>
          <cell r="J6235" t="str">
            <v>ROHAUL40T</v>
          </cell>
          <cell r="K6235" t="str">
            <v>40YD ROLL OFF TEMP HAUL</v>
          </cell>
          <cell r="S6235">
            <v>0</v>
          </cell>
          <cell r="T6235">
            <v>0</v>
          </cell>
          <cell r="U6235">
            <v>0</v>
          </cell>
          <cell r="V6235">
            <v>0</v>
          </cell>
          <cell r="W6235">
            <v>0</v>
          </cell>
          <cell r="X6235">
            <v>0</v>
          </cell>
          <cell r="Y6235">
            <v>0</v>
          </cell>
          <cell r="Z6235">
            <v>0</v>
          </cell>
          <cell r="AA6235">
            <v>0</v>
          </cell>
          <cell r="AB6235">
            <v>0</v>
          </cell>
          <cell r="AC6235">
            <v>165.74</v>
          </cell>
          <cell r="AD6235">
            <v>0</v>
          </cell>
        </row>
        <row r="6236">
          <cell r="B6236" t="str">
            <v>KITSAP CO -REGULATEDROLLOFFROLID</v>
          </cell>
          <cell r="J6236" t="str">
            <v>ROLID</v>
          </cell>
          <cell r="K6236" t="str">
            <v>ROLL OFF-LID</v>
          </cell>
          <cell r="S6236">
            <v>0</v>
          </cell>
          <cell r="T6236">
            <v>0</v>
          </cell>
          <cell r="U6236">
            <v>0</v>
          </cell>
          <cell r="V6236">
            <v>0</v>
          </cell>
          <cell r="W6236">
            <v>0</v>
          </cell>
          <cell r="X6236">
            <v>0</v>
          </cell>
          <cell r="Y6236">
            <v>0</v>
          </cell>
          <cell r="Z6236">
            <v>0</v>
          </cell>
          <cell r="AA6236">
            <v>0</v>
          </cell>
          <cell r="AB6236">
            <v>0</v>
          </cell>
          <cell r="AC6236">
            <v>9.31</v>
          </cell>
          <cell r="AD6236">
            <v>0</v>
          </cell>
        </row>
        <row r="6237">
          <cell r="B6237" t="str">
            <v>KITSAP CO -REGULATEDROLLOFFROMILE</v>
          </cell>
          <cell r="J6237" t="str">
            <v>ROMILE</v>
          </cell>
          <cell r="K6237" t="str">
            <v>ROLL OFF-MILEAGE</v>
          </cell>
          <cell r="S6237">
            <v>0</v>
          </cell>
          <cell r="T6237">
            <v>0</v>
          </cell>
          <cell r="U6237">
            <v>0</v>
          </cell>
          <cell r="V6237">
            <v>0</v>
          </cell>
          <cell r="W6237">
            <v>0</v>
          </cell>
          <cell r="X6237">
            <v>0</v>
          </cell>
          <cell r="Y6237">
            <v>0</v>
          </cell>
          <cell r="Z6237">
            <v>0</v>
          </cell>
          <cell r="AA6237">
            <v>0</v>
          </cell>
          <cell r="AB6237">
            <v>0</v>
          </cell>
          <cell r="AC6237">
            <v>70.47</v>
          </cell>
          <cell r="AD6237">
            <v>0</v>
          </cell>
        </row>
        <row r="6238">
          <cell r="B6238" t="str">
            <v>KITSAP CO -REGULATEDROLLOFFRORENT10D</v>
          </cell>
          <cell r="J6238" t="str">
            <v>RORENT10D</v>
          </cell>
          <cell r="K6238" t="str">
            <v>10YD ROLL OFF DAILY RENT</v>
          </cell>
          <cell r="S6238">
            <v>0</v>
          </cell>
          <cell r="T6238">
            <v>0</v>
          </cell>
          <cell r="U6238">
            <v>0</v>
          </cell>
          <cell r="V6238">
            <v>0</v>
          </cell>
          <cell r="W6238">
            <v>0</v>
          </cell>
          <cell r="X6238">
            <v>0</v>
          </cell>
          <cell r="Y6238">
            <v>0</v>
          </cell>
          <cell r="Z6238">
            <v>0</v>
          </cell>
          <cell r="AA6238">
            <v>0</v>
          </cell>
          <cell r="AB6238">
            <v>0</v>
          </cell>
          <cell r="AC6238">
            <v>88.35</v>
          </cell>
          <cell r="AD6238">
            <v>0</v>
          </cell>
        </row>
        <row r="6239">
          <cell r="B6239" t="str">
            <v>KITSAP CO -REGULATEDROLLOFFRORENT20D</v>
          </cell>
          <cell r="J6239" t="str">
            <v>RORENT20D</v>
          </cell>
          <cell r="K6239" t="str">
            <v>20YD ROLL OFF-DAILY RENT</v>
          </cell>
          <cell r="S6239">
            <v>0</v>
          </cell>
          <cell r="T6239">
            <v>0</v>
          </cell>
          <cell r="U6239">
            <v>0</v>
          </cell>
          <cell r="V6239">
            <v>0</v>
          </cell>
          <cell r="W6239">
            <v>0</v>
          </cell>
          <cell r="X6239">
            <v>0</v>
          </cell>
          <cell r="Y6239">
            <v>0</v>
          </cell>
          <cell r="Z6239">
            <v>0</v>
          </cell>
          <cell r="AA6239">
            <v>0</v>
          </cell>
          <cell r="AB6239">
            <v>0</v>
          </cell>
          <cell r="AC6239">
            <v>877.46</v>
          </cell>
          <cell r="AD6239">
            <v>0</v>
          </cell>
        </row>
        <row r="6240">
          <cell r="B6240" t="str">
            <v>KITSAP CO -REGULATEDROLLOFFRORENT40D</v>
          </cell>
          <cell r="J6240" t="str">
            <v>RORENT40D</v>
          </cell>
          <cell r="K6240" t="str">
            <v>40YD ROLL OFF-DAILY RENT</v>
          </cell>
          <cell r="S6240">
            <v>0</v>
          </cell>
          <cell r="T6240">
            <v>0</v>
          </cell>
          <cell r="U6240">
            <v>0</v>
          </cell>
          <cell r="V6240">
            <v>0</v>
          </cell>
          <cell r="W6240">
            <v>0</v>
          </cell>
          <cell r="X6240">
            <v>0</v>
          </cell>
          <cell r="Y6240">
            <v>0</v>
          </cell>
          <cell r="Z6240">
            <v>0</v>
          </cell>
          <cell r="AA6240">
            <v>0</v>
          </cell>
          <cell r="AB6240">
            <v>0</v>
          </cell>
          <cell r="AC6240">
            <v>179.74</v>
          </cell>
          <cell r="AD6240">
            <v>0</v>
          </cell>
        </row>
        <row r="6241">
          <cell r="B6241" t="str">
            <v>KITSAP CO -REGULATEDROLLOFFSP</v>
          </cell>
          <cell r="J6241" t="str">
            <v>SP</v>
          </cell>
          <cell r="K6241" t="str">
            <v>SPECIAL PICKUP</v>
          </cell>
          <cell r="S6241">
            <v>0</v>
          </cell>
          <cell r="T6241">
            <v>0</v>
          </cell>
          <cell r="U6241">
            <v>0</v>
          </cell>
          <cell r="V6241">
            <v>0</v>
          </cell>
          <cell r="W6241">
            <v>0</v>
          </cell>
          <cell r="X6241">
            <v>0</v>
          </cell>
          <cell r="Y6241">
            <v>0</v>
          </cell>
          <cell r="Z6241">
            <v>0</v>
          </cell>
          <cell r="AA6241">
            <v>0</v>
          </cell>
          <cell r="AB6241">
            <v>0</v>
          </cell>
          <cell r="AC6241">
            <v>151.68</v>
          </cell>
          <cell r="AD6241">
            <v>0</v>
          </cell>
        </row>
        <row r="6242">
          <cell r="B6242" t="str">
            <v>KITSAP CO -REGULATEDSURCFUEL-COM MASON</v>
          </cell>
          <cell r="J6242" t="str">
            <v>FUEL-COM MASON</v>
          </cell>
          <cell r="K6242" t="str">
            <v>FUEL &amp; MATERIAL SURCHARGE</v>
          </cell>
          <cell r="S6242">
            <v>0</v>
          </cell>
          <cell r="T6242">
            <v>0</v>
          </cell>
          <cell r="U6242">
            <v>0</v>
          </cell>
          <cell r="V6242">
            <v>0</v>
          </cell>
          <cell r="W6242">
            <v>0</v>
          </cell>
          <cell r="X6242">
            <v>0</v>
          </cell>
          <cell r="Y6242">
            <v>0</v>
          </cell>
          <cell r="Z6242">
            <v>0</v>
          </cell>
          <cell r="AA6242">
            <v>0</v>
          </cell>
          <cell r="AB6242">
            <v>0</v>
          </cell>
          <cell r="AC6242">
            <v>0</v>
          </cell>
          <cell r="AD6242">
            <v>0</v>
          </cell>
        </row>
        <row r="6243">
          <cell r="B6243" t="str">
            <v>KITSAP CO -REGULATEDSURCFUEL-RECY MASON</v>
          </cell>
          <cell r="J6243" t="str">
            <v>FUEL-RECY MASON</v>
          </cell>
          <cell r="K6243" t="str">
            <v>FUEL &amp; MATERIAL SURCHARGE</v>
          </cell>
          <cell r="S6243">
            <v>0</v>
          </cell>
          <cell r="T6243">
            <v>0</v>
          </cell>
          <cell r="U6243">
            <v>0</v>
          </cell>
          <cell r="V6243">
            <v>0</v>
          </cell>
          <cell r="W6243">
            <v>0</v>
          </cell>
          <cell r="X6243">
            <v>0</v>
          </cell>
          <cell r="Y6243">
            <v>0</v>
          </cell>
          <cell r="Z6243">
            <v>0</v>
          </cell>
          <cell r="AA6243">
            <v>0</v>
          </cell>
          <cell r="AB6243">
            <v>0</v>
          </cell>
          <cell r="AC6243">
            <v>0</v>
          </cell>
          <cell r="AD6243">
            <v>0</v>
          </cell>
        </row>
        <row r="6244">
          <cell r="B6244" t="str">
            <v>KITSAP CO -REGULATEDSURCFUEL-RES MASON</v>
          </cell>
          <cell r="J6244" t="str">
            <v>FUEL-RES MASON</v>
          </cell>
          <cell r="K6244" t="str">
            <v>FUEL &amp; MATERIAL SURCHARGE</v>
          </cell>
          <cell r="S6244">
            <v>0</v>
          </cell>
          <cell r="T6244">
            <v>0</v>
          </cell>
          <cell r="U6244">
            <v>0</v>
          </cell>
          <cell r="V6244">
            <v>0</v>
          </cell>
          <cell r="W6244">
            <v>0</v>
          </cell>
          <cell r="X6244">
            <v>0</v>
          </cell>
          <cell r="Y6244">
            <v>0</v>
          </cell>
          <cell r="Z6244">
            <v>0</v>
          </cell>
          <cell r="AA6244">
            <v>0</v>
          </cell>
          <cell r="AB6244">
            <v>0</v>
          </cell>
          <cell r="AC6244">
            <v>0</v>
          </cell>
          <cell r="AD6244">
            <v>0</v>
          </cell>
        </row>
        <row r="6245">
          <cell r="B6245" t="str">
            <v>KITSAP CO -REGULATEDSURCFUEL-COM MASON</v>
          </cell>
          <cell r="J6245" t="str">
            <v>FUEL-COM MASON</v>
          </cell>
          <cell r="K6245" t="str">
            <v>FUEL &amp; MATERIAL SURCHARGE</v>
          </cell>
          <cell r="S6245">
            <v>0</v>
          </cell>
          <cell r="T6245">
            <v>0</v>
          </cell>
          <cell r="U6245">
            <v>0</v>
          </cell>
          <cell r="V6245">
            <v>0</v>
          </cell>
          <cell r="W6245">
            <v>0</v>
          </cell>
          <cell r="X6245">
            <v>0</v>
          </cell>
          <cell r="Y6245">
            <v>0</v>
          </cell>
          <cell r="Z6245">
            <v>0</v>
          </cell>
          <cell r="AA6245">
            <v>0</v>
          </cell>
          <cell r="AB6245">
            <v>0</v>
          </cell>
          <cell r="AC6245">
            <v>0</v>
          </cell>
          <cell r="AD6245">
            <v>0</v>
          </cell>
        </row>
        <row r="6246">
          <cell r="B6246" t="str">
            <v>KITSAP CO -REGULATEDSURCFUEL-RES MASON</v>
          </cell>
          <cell r="J6246" t="str">
            <v>FUEL-RES MASON</v>
          </cell>
          <cell r="K6246" t="str">
            <v>FUEL &amp; MATERIAL SURCHARGE</v>
          </cell>
          <cell r="S6246">
            <v>0</v>
          </cell>
          <cell r="T6246">
            <v>0</v>
          </cell>
          <cell r="U6246">
            <v>0</v>
          </cell>
          <cell r="V6246">
            <v>0</v>
          </cell>
          <cell r="W6246">
            <v>0</v>
          </cell>
          <cell r="X6246">
            <v>0</v>
          </cell>
          <cell r="Y6246">
            <v>0</v>
          </cell>
          <cell r="Z6246">
            <v>0</v>
          </cell>
          <cell r="AA6246">
            <v>0</v>
          </cell>
          <cell r="AB6246">
            <v>0</v>
          </cell>
          <cell r="AC6246">
            <v>0</v>
          </cell>
          <cell r="AD6246">
            <v>0</v>
          </cell>
        </row>
        <row r="6247">
          <cell r="B6247" t="str">
            <v>KITSAP CO -REGULATEDSURCFUEL-RO MASON</v>
          </cell>
          <cell r="J6247" t="str">
            <v>FUEL-RO MASON</v>
          </cell>
          <cell r="K6247" t="str">
            <v>FUEL &amp; MATERIAL SURCHARGE</v>
          </cell>
          <cell r="S6247">
            <v>0</v>
          </cell>
          <cell r="T6247">
            <v>0</v>
          </cell>
          <cell r="U6247">
            <v>0</v>
          </cell>
          <cell r="V6247">
            <v>0</v>
          </cell>
          <cell r="W6247">
            <v>0</v>
          </cell>
          <cell r="X6247">
            <v>0</v>
          </cell>
          <cell r="Y6247">
            <v>0</v>
          </cell>
          <cell r="Z6247">
            <v>0</v>
          </cell>
          <cell r="AA6247">
            <v>0</v>
          </cell>
          <cell r="AB6247">
            <v>0</v>
          </cell>
          <cell r="AC6247">
            <v>0</v>
          </cell>
          <cell r="AD6247">
            <v>0</v>
          </cell>
        </row>
        <row r="6248">
          <cell r="B6248" t="str">
            <v>KITSAP CO -REGULATEDSURCFUEL-RECY MASON</v>
          </cell>
          <cell r="J6248" t="str">
            <v>FUEL-RECY MASON</v>
          </cell>
          <cell r="K6248" t="str">
            <v>FUEL &amp; MATERIAL SURCHARGE</v>
          </cell>
          <cell r="S6248">
            <v>0</v>
          </cell>
          <cell r="T6248">
            <v>0</v>
          </cell>
          <cell r="U6248">
            <v>0</v>
          </cell>
          <cell r="V6248">
            <v>0</v>
          </cell>
          <cell r="W6248">
            <v>0</v>
          </cell>
          <cell r="X6248">
            <v>0</v>
          </cell>
          <cell r="Y6248">
            <v>0</v>
          </cell>
          <cell r="Z6248">
            <v>0</v>
          </cell>
          <cell r="AA6248">
            <v>0</v>
          </cell>
          <cell r="AB6248">
            <v>0</v>
          </cell>
          <cell r="AC6248">
            <v>0</v>
          </cell>
          <cell r="AD6248">
            <v>0</v>
          </cell>
        </row>
        <row r="6249">
          <cell r="B6249" t="str">
            <v>KITSAP CO -REGULATEDSURCFUEL-RES MASON</v>
          </cell>
          <cell r="J6249" t="str">
            <v>FUEL-RES MASON</v>
          </cell>
          <cell r="K6249" t="str">
            <v>FUEL &amp; MATERIAL SURCHARGE</v>
          </cell>
          <cell r="S6249">
            <v>0</v>
          </cell>
          <cell r="T6249">
            <v>0</v>
          </cell>
          <cell r="U6249">
            <v>0</v>
          </cell>
          <cell r="V6249">
            <v>0</v>
          </cell>
          <cell r="W6249">
            <v>0</v>
          </cell>
          <cell r="X6249">
            <v>0</v>
          </cell>
          <cell r="Y6249">
            <v>0</v>
          </cell>
          <cell r="Z6249">
            <v>0</v>
          </cell>
          <cell r="AA6249">
            <v>0</v>
          </cell>
          <cell r="AB6249">
            <v>0</v>
          </cell>
          <cell r="AC6249">
            <v>0</v>
          </cell>
          <cell r="AD6249">
            <v>0</v>
          </cell>
        </row>
        <row r="6250">
          <cell r="B6250" t="str">
            <v>KITSAP CO -REGULATEDSURCFUEL-COM MASON</v>
          </cell>
          <cell r="J6250" t="str">
            <v>FUEL-COM MASON</v>
          </cell>
          <cell r="K6250" t="str">
            <v>FUEL &amp; MATERIAL SURCHARGE</v>
          </cell>
          <cell r="S6250">
            <v>0</v>
          </cell>
          <cell r="T6250">
            <v>0</v>
          </cell>
          <cell r="U6250">
            <v>0</v>
          </cell>
          <cell r="V6250">
            <v>0</v>
          </cell>
          <cell r="W6250">
            <v>0</v>
          </cell>
          <cell r="X6250">
            <v>0</v>
          </cell>
          <cell r="Y6250">
            <v>0</v>
          </cell>
          <cell r="Z6250">
            <v>0</v>
          </cell>
          <cell r="AA6250">
            <v>0</v>
          </cell>
          <cell r="AB6250">
            <v>0</v>
          </cell>
          <cell r="AC6250">
            <v>0</v>
          </cell>
          <cell r="AD6250">
            <v>0</v>
          </cell>
        </row>
        <row r="6251">
          <cell r="B6251" t="str">
            <v>KITSAP CO -REGULATEDSURCFUEL-RECY MASON</v>
          </cell>
          <cell r="J6251" t="str">
            <v>FUEL-RECY MASON</v>
          </cell>
          <cell r="K6251" t="str">
            <v>FUEL &amp; MATERIAL SURCHARGE</v>
          </cell>
          <cell r="S6251">
            <v>0</v>
          </cell>
          <cell r="T6251">
            <v>0</v>
          </cell>
          <cell r="U6251">
            <v>0</v>
          </cell>
          <cell r="V6251">
            <v>0</v>
          </cell>
          <cell r="W6251">
            <v>0</v>
          </cell>
          <cell r="X6251">
            <v>0</v>
          </cell>
          <cell r="Y6251">
            <v>0</v>
          </cell>
          <cell r="Z6251">
            <v>0</v>
          </cell>
          <cell r="AA6251">
            <v>0</v>
          </cell>
          <cell r="AB6251">
            <v>0</v>
          </cell>
          <cell r="AC6251">
            <v>0</v>
          </cell>
          <cell r="AD6251">
            <v>0</v>
          </cell>
        </row>
        <row r="6252">
          <cell r="B6252" t="str">
            <v>KITSAP CO -REGULATEDSURCFUEL-RES MASON</v>
          </cell>
          <cell r="J6252" t="str">
            <v>FUEL-RES MASON</v>
          </cell>
          <cell r="K6252" t="str">
            <v>FUEL &amp; MATERIAL SURCHARGE</v>
          </cell>
          <cell r="S6252">
            <v>0</v>
          </cell>
          <cell r="T6252">
            <v>0</v>
          </cell>
          <cell r="U6252">
            <v>0</v>
          </cell>
          <cell r="V6252">
            <v>0</v>
          </cell>
          <cell r="W6252">
            <v>0</v>
          </cell>
          <cell r="X6252">
            <v>0</v>
          </cell>
          <cell r="Y6252">
            <v>0</v>
          </cell>
          <cell r="Z6252">
            <v>0</v>
          </cell>
          <cell r="AA6252">
            <v>0</v>
          </cell>
          <cell r="AB6252">
            <v>0</v>
          </cell>
          <cell r="AC6252">
            <v>0</v>
          </cell>
          <cell r="AD6252">
            <v>0</v>
          </cell>
        </row>
        <row r="6253">
          <cell r="B6253" t="str">
            <v>KITSAP CO -REGULATEDSURCFUEL-RO MASON</v>
          </cell>
          <cell r="J6253" t="str">
            <v>FUEL-RO MASON</v>
          </cell>
          <cell r="K6253" t="str">
            <v>FUEL &amp; MATERIAL SURCHARGE</v>
          </cell>
          <cell r="S6253">
            <v>0</v>
          </cell>
          <cell r="T6253">
            <v>0</v>
          </cell>
          <cell r="U6253">
            <v>0</v>
          </cell>
          <cell r="V6253">
            <v>0</v>
          </cell>
          <cell r="W6253">
            <v>0</v>
          </cell>
          <cell r="X6253">
            <v>0</v>
          </cell>
          <cell r="Y6253">
            <v>0</v>
          </cell>
          <cell r="Z6253">
            <v>0</v>
          </cell>
          <cell r="AA6253">
            <v>0</v>
          </cell>
          <cell r="AB6253">
            <v>0</v>
          </cell>
          <cell r="AC6253">
            <v>0</v>
          </cell>
          <cell r="AD6253">
            <v>0</v>
          </cell>
        </row>
        <row r="6254">
          <cell r="B6254" t="str">
            <v>KITSAP CO -REGULATEDTAXESREF</v>
          </cell>
          <cell r="J6254" t="str">
            <v>REF</v>
          </cell>
          <cell r="K6254" t="str">
            <v>3.6% WA Refuse Tax</v>
          </cell>
          <cell r="S6254">
            <v>0</v>
          </cell>
          <cell r="T6254">
            <v>0</v>
          </cell>
          <cell r="U6254">
            <v>0</v>
          </cell>
          <cell r="V6254">
            <v>0</v>
          </cell>
          <cell r="W6254">
            <v>0</v>
          </cell>
          <cell r="X6254">
            <v>0</v>
          </cell>
          <cell r="Y6254">
            <v>0</v>
          </cell>
          <cell r="Z6254">
            <v>0</v>
          </cell>
          <cell r="AA6254">
            <v>0</v>
          </cell>
          <cell r="AB6254">
            <v>0</v>
          </cell>
          <cell r="AC6254">
            <v>31.66</v>
          </cell>
          <cell r="AD6254">
            <v>0</v>
          </cell>
        </row>
        <row r="6255">
          <cell r="B6255" t="str">
            <v>KITSAP CO -REGULATEDTAXESREF</v>
          </cell>
          <cell r="J6255" t="str">
            <v>REF</v>
          </cell>
          <cell r="K6255" t="str">
            <v>3.6% WA Refuse Tax</v>
          </cell>
          <cell r="S6255">
            <v>0</v>
          </cell>
          <cell r="T6255">
            <v>0</v>
          </cell>
          <cell r="U6255">
            <v>0</v>
          </cell>
          <cell r="V6255">
            <v>0</v>
          </cell>
          <cell r="W6255">
            <v>0</v>
          </cell>
          <cell r="X6255">
            <v>0</v>
          </cell>
          <cell r="Y6255">
            <v>0</v>
          </cell>
          <cell r="Z6255">
            <v>0</v>
          </cell>
          <cell r="AA6255">
            <v>0</v>
          </cell>
          <cell r="AB6255">
            <v>0</v>
          </cell>
          <cell r="AC6255">
            <v>1034.8599999999999</v>
          </cell>
          <cell r="AD6255">
            <v>0</v>
          </cell>
        </row>
        <row r="6256">
          <cell r="B6256" t="str">
            <v>KITSAP CO -REGULATEDTAXESSALES TAX</v>
          </cell>
          <cell r="J6256" t="str">
            <v>SALES TAX</v>
          </cell>
          <cell r="K6256" t="str">
            <v>8.5% Sales Tax</v>
          </cell>
          <cell r="S6256">
            <v>0</v>
          </cell>
          <cell r="T6256">
            <v>0</v>
          </cell>
          <cell r="U6256">
            <v>0</v>
          </cell>
          <cell r="V6256">
            <v>0</v>
          </cell>
          <cell r="W6256">
            <v>0</v>
          </cell>
          <cell r="X6256">
            <v>0</v>
          </cell>
          <cell r="Y6256">
            <v>0</v>
          </cell>
          <cell r="Z6256">
            <v>0</v>
          </cell>
          <cell r="AA6256">
            <v>0</v>
          </cell>
          <cell r="AB6256">
            <v>0</v>
          </cell>
          <cell r="AC6256">
            <v>296.68</v>
          </cell>
          <cell r="AD6256">
            <v>0</v>
          </cell>
        </row>
        <row r="6257">
          <cell r="B6257" t="str">
            <v>KITSAP CO -REGULATEDTAXESREF</v>
          </cell>
          <cell r="J6257" t="str">
            <v>REF</v>
          </cell>
          <cell r="K6257" t="str">
            <v>3.6% WA Refuse Tax</v>
          </cell>
          <cell r="S6257">
            <v>0</v>
          </cell>
          <cell r="T6257">
            <v>0</v>
          </cell>
          <cell r="U6257">
            <v>0</v>
          </cell>
          <cell r="V6257">
            <v>0</v>
          </cell>
          <cell r="W6257">
            <v>0</v>
          </cell>
          <cell r="X6257">
            <v>0</v>
          </cell>
          <cell r="Y6257">
            <v>0</v>
          </cell>
          <cell r="Z6257">
            <v>0</v>
          </cell>
          <cell r="AA6257">
            <v>0</v>
          </cell>
          <cell r="AB6257">
            <v>0</v>
          </cell>
          <cell r="AC6257">
            <v>2856.31</v>
          </cell>
          <cell r="AD6257">
            <v>0</v>
          </cell>
        </row>
        <row r="6258">
          <cell r="B6258" t="str">
            <v>KITSAP CO -REGULATEDTAXESREF</v>
          </cell>
          <cell r="J6258" t="str">
            <v>REF</v>
          </cell>
          <cell r="K6258" t="str">
            <v>3.6% WA Refuse Tax</v>
          </cell>
          <cell r="S6258">
            <v>0</v>
          </cell>
          <cell r="T6258">
            <v>0</v>
          </cell>
          <cell r="U6258">
            <v>0</v>
          </cell>
          <cell r="V6258">
            <v>0</v>
          </cell>
          <cell r="W6258">
            <v>0</v>
          </cell>
          <cell r="X6258">
            <v>0</v>
          </cell>
          <cell r="Y6258">
            <v>0</v>
          </cell>
          <cell r="Z6258">
            <v>0</v>
          </cell>
          <cell r="AA6258">
            <v>0</v>
          </cell>
          <cell r="AB6258">
            <v>0</v>
          </cell>
          <cell r="AC6258">
            <v>17.14</v>
          </cell>
          <cell r="AD6258">
            <v>0</v>
          </cell>
        </row>
        <row r="6259">
          <cell r="B6259" t="str">
            <v>KITSAP CO -REGULATEDTAXESSALES TAX</v>
          </cell>
          <cell r="J6259" t="str">
            <v>SALES TAX</v>
          </cell>
          <cell r="K6259" t="str">
            <v>8.5% Sales Tax</v>
          </cell>
          <cell r="S6259">
            <v>0</v>
          </cell>
          <cell r="T6259">
            <v>0</v>
          </cell>
          <cell r="U6259">
            <v>0</v>
          </cell>
          <cell r="V6259">
            <v>0</v>
          </cell>
          <cell r="W6259">
            <v>0</v>
          </cell>
          <cell r="X6259">
            <v>0</v>
          </cell>
          <cell r="Y6259">
            <v>0</v>
          </cell>
          <cell r="Z6259">
            <v>0</v>
          </cell>
          <cell r="AA6259">
            <v>0</v>
          </cell>
          <cell r="AB6259">
            <v>0</v>
          </cell>
          <cell r="AC6259">
            <v>1.62</v>
          </cell>
          <cell r="AD6259">
            <v>0</v>
          </cell>
        </row>
        <row r="6260">
          <cell r="B6260" t="str">
            <v>KITSAP CO -REGULATEDTAXESREF</v>
          </cell>
          <cell r="J6260" t="str">
            <v>REF</v>
          </cell>
          <cell r="K6260" t="str">
            <v>3.6% WA Refuse Tax</v>
          </cell>
          <cell r="S6260">
            <v>0</v>
          </cell>
          <cell r="T6260">
            <v>0</v>
          </cell>
          <cell r="U6260">
            <v>0</v>
          </cell>
          <cell r="V6260">
            <v>0</v>
          </cell>
          <cell r="W6260">
            <v>0</v>
          </cell>
          <cell r="X6260">
            <v>0</v>
          </cell>
          <cell r="Y6260">
            <v>0</v>
          </cell>
          <cell r="Z6260">
            <v>0</v>
          </cell>
          <cell r="AA6260">
            <v>0</v>
          </cell>
          <cell r="AB6260">
            <v>0</v>
          </cell>
          <cell r="AC6260">
            <v>384.09</v>
          </cell>
          <cell r="AD6260">
            <v>0</v>
          </cell>
        </row>
        <row r="6261">
          <cell r="B6261" t="str">
            <v>KITSAP CO -REGULATEDTAXESSALES TAX</v>
          </cell>
          <cell r="J6261" t="str">
            <v>SALES TAX</v>
          </cell>
          <cell r="K6261" t="str">
            <v>8.5% Sales Tax</v>
          </cell>
          <cell r="S6261">
            <v>0</v>
          </cell>
          <cell r="T6261">
            <v>0</v>
          </cell>
          <cell r="U6261">
            <v>0</v>
          </cell>
          <cell r="V6261">
            <v>0</v>
          </cell>
          <cell r="W6261">
            <v>0</v>
          </cell>
          <cell r="X6261">
            <v>0</v>
          </cell>
          <cell r="Y6261">
            <v>0</v>
          </cell>
          <cell r="Z6261">
            <v>0</v>
          </cell>
          <cell r="AA6261">
            <v>0</v>
          </cell>
          <cell r="AB6261">
            <v>0</v>
          </cell>
          <cell r="AC6261">
            <v>369.66</v>
          </cell>
          <cell r="AD6261">
            <v>0</v>
          </cell>
        </row>
        <row r="6262">
          <cell r="B6262" t="str">
            <v>KITSAP CO-UNREGULATEDACCOUNTING ADJUSTMENTSFINCHG</v>
          </cell>
          <cell r="J6262" t="str">
            <v>FINCHG</v>
          </cell>
          <cell r="K6262" t="str">
            <v>LATE FEE</v>
          </cell>
          <cell r="S6262">
            <v>0</v>
          </cell>
          <cell r="T6262">
            <v>0</v>
          </cell>
          <cell r="U6262">
            <v>0</v>
          </cell>
          <cell r="V6262">
            <v>0</v>
          </cell>
          <cell r="W6262">
            <v>0</v>
          </cell>
          <cell r="X6262">
            <v>0</v>
          </cell>
          <cell r="Y6262">
            <v>0</v>
          </cell>
          <cell r="Z6262">
            <v>0</v>
          </cell>
          <cell r="AA6262">
            <v>0</v>
          </cell>
          <cell r="AB6262">
            <v>0</v>
          </cell>
          <cell r="AC6262">
            <v>11.12</v>
          </cell>
          <cell r="AD6262">
            <v>0</v>
          </cell>
        </row>
        <row r="6263">
          <cell r="B6263" t="str">
            <v>KITSAP CO-UNREGULATEDCOMMERCIAL - REARLOADUNLOCKRECY</v>
          </cell>
          <cell r="J6263" t="str">
            <v>UNLOCKRECY</v>
          </cell>
          <cell r="K6263" t="str">
            <v>UNLOCK / UNLATCH RECY</v>
          </cell>
          <cell r="S6263">
            <v>0</v>
          </cell>
          <cell r="T6263">
            <v>0</v>
          </cell>
          <cell r="U6263">
            <v>0</v>
          </cell>
          <cell r="V6263">
            <v>0</v>
          </cell>
          <cell r="W6263">
            <v>0</v>
          </cell>
          <cell r="X6263">
            <v>0</v>
          </cell>
          <cell r="Y6263">
            <v>0</v>
          </cell>
          <cell r="Z6263">
            <v>0</v>
          </cell>
          <cell r="AA6263">
            <v>0</v>
          </cell>
          <cell r="AB6263">
            <v>0</v>
          </cell>
          <cell r="AC6263">
            <v>10.119999999999999</v>
          </cell>
          <cell r="AD6263">
            <v>0</v>
          </cell>
        </row>
        <row r="6264">
          <cell r="B6264" t="str">
            <v>KITSAP CO-UNREGULATEDCOMMERCIAL - REARLOADROLLOUTOC</v>
          </cell>
          <cell r="J6264" t="str">
            <v>ROLLOUTOC</v>
          </cell>
          <cell r="K6264" t="str">
            <v>ROLL OUT</v>
          </cell>
          <cell r="S6264">
            <v>0</v>
          </cell>
          <cell r="T6264">
            <v>0</v>
          </cell>
          <cell r="U6264">
            <v>0</v>
          </cell>
          <cell r="V6264">
            <v>0</v>
          </cell>
          <cell r="W6264">
            <v>0</v>
          </cell>
          <cell r="X6264">
            <v>0</v>
          </cell>
          <cell r="Y6264">
            <v>0</v>
          </cell>
          <cell r="Z6264">
            <v>0</v>
          </cell>
          <cell r="AA6264">
            <v>0</v>
          </cell>
          <cell r="AB6264">
            <v>0</v>
          </cell>
          <cell r="AC6264">
            <v>18</v>
          </cell>
          <cell r="AD6264">
            <v>0</v>
          </cell>
        </row>
        <row r="6265">
          <cell r="B6265" t="str">
            <v>KITSAP CO-UNREGULATEDCOMMERCIAL RECYCLE96CRCOGE1</v>
          </cell>
          <cell r="J6265" t="str">
            <v>96CRCOGE1</v>
          </cell>
          <cell r="K6265" t="str">
            <v>96 COMMINGLE WG-EOW</v>
          </cell>
          <cell r="S6265">
            <v>0</v>
          </cell>
          <cell r="T6265">
            <v>0</v>
          </cell>
          <cell r="U6265">
            <v>0</v>
          </cell>
          <cell r="V6265">
            <v>0</v>
          </cell>
          <cell r="W6265">
            <v>0</v>
          </cell>
          <cell r="X6265">
            <v>0</v>
          </cell>
          <cell r="Y6265">
            <v>0</v>
          </cell>
          <cell r="Z6265">
            <v>0</v>
          </cell>
          <cell r="AA6265">
            <v>0</v>
          </cell>
          <cell r="AB6265">
            <v>0</v>
          </cell>
          <cell r="AC6265">
            <v>108.25</v>
          </cell>
          <cell r="AD6265">
            <v>0</v>
          </cell>
        </row>
        <row r="6266">
          <cell r="B6266" t="str">
            <v>KITSAP CO-UNREGULATEDCOMMERCIAL RECYCLE96CRCOGM1</v>
          </cell>
          <cell r="J6266" t="str">
            <v>96CRCOGM1</v>
          </cell>
          <cell r="K6266" t="str">
            <v>96 COMMINGLE WGMNTHLY</v>
          </cell>
          <cell r="S6266">
            <v>0</v>
          </cell>
          <cell r="T6266">
            <v>0</v>
          </cell>
          <cell r="U6266">
            <v>0</v>
          </cell>
          <cell r="V6266">
            <v>0</v>
          </cell>
          <cell r="W6266">
            <v>0</v>
          </cell>
          <cell r="X6266">
            <v>0</v>
          </cell>
          <cell r="Y6266">
            <v>0</v>
          </cell>
          <cell r="Z6266">
            <v>0</v>
          </cell>
          <cell r="AA6266">
            <v>0</v>
          </cell>
          <cell r="AB6266">
            <v>0</v>
          </cell>
          <cell r="AC6266">
            <v>100.02</v>
          </cell>
          <cell r="AD6266">
            <v>0</v>
          </cell>
        </row>
        <row r="6267">
          <cell r="B6267" t="str">
            <v>KITSAP CO-UNREGULATEDCOMMERCIAL RECYCLE96CRCOGW1</v>
          </cell>
          <cell r="J6267" t="str">
            <v>96CRCOGW1</v>
          </cell>
          <cell r="K6267" t="str">
            <v>96 COMMINGLE WG-WEEKLY</v>
          </cell>
          <cell r="S6267">
            <v>0</v>
          </cell>
          <cell r="T6267">
            <v>0</v>
          </cell>
          <cell r="U6267">
            <v>0</v>
          </cell>
          <cell r="V6267">
            <v>0</v>
          </cell>
          <cell r="W6267">
            <v>0</v>
          </cell>
          <cell r="X6267">
            <v>0</v>
          </cell>
          <cell r="Y6267">
            <v>0</v>
          </cell>
          <cell r="Z6267">
            <v>0</v>
          </cell>
          <cell r="AA6267">
            <v>0</v>
          </cell>
          <cell r="AB6267">
            <v>0</v>
          </cell>
          <cell r="AC6267">
            <v>477.29</v>
          </cell>
          <cell r="AD6267">
            <v>0</v>
          </cell>
        </row>
        <row r="6268">
          <cell r="B6268" t="str">
            <v>KITSAP CO-UNREGULATEDCOMMERCIAL RECYCLE96CRCONGE1</v>
          </cell>
          <cell r="J6268" t="str">
            <v>96CRCONGE1</v>
          </cell>
          <cell r="K6268" t="str">
            <v>96 COMMINGLE NG-EOW</v>
          </cell>
          <cell r="S6268">
            <v>0</v>
          </cell>
          <cell r="T6268">
            <v>0</v>
          </cell>
          <cell r="U6268">
            <v>0</v>
          </cell>
          <cell r="V6268">
            <v>0</v>
          </cell>
          <cell r="W6268">
            <v>0</v>
          </cell>
          <cell r="X6268">
            <v>0</v>
          </cell>
          <cell r="Y6268">
            <v>0</v>
          </cell>
          <cell r="Z6268">
            <v>0</v>
          </cell>
          <cell r="AA6268">
            <v>0</v>
          </cell>
          <cell r="AB6268">
            <v>0</v>
          </cell>
          <cell r="AC6268">
            <v>410.32</v>
          </cell>
          <cell r="AD6268">
            <v>0</v>
          </cell>
        </row>
        <row r="6269">
          <cell r="B6269" t="str">
            <v>KITSAP CO-UNREGULATEDCOMMERCIAL RECYCLE96CRCONGM1</v>
          </cell>
          <cell r="J6269" t="str">
            <v>96CRCONGM1</v>
          </cell>
          <cell r="K6269" t="str">
            <v>96 COMMINGLE NG-MNTHLY</v>
          </cell>
          <cell r="S6269">
            <v>0</v>
          </cell>
          <cell r="T6269">
            <v>0</v>
          </cell>
          <cell r="U6269">
            <v>0</v>
          </cell>
          <cell r="V6269">
            <v>0</v>
          </cell>
          <cell r="W6269">
            <v>0</v>
          </cell>
          <cell r="X6269">
            <v>0</v>
          </cell>
          <cell r="Y6269">
            <v>0</v>
          </cell>
          <cell r="Z6269">
            <v>0</v>
          </cell>
          <cell r="AA6269">
            <v>0</v>
          </cell>
          <cell r="AB6269">
            <v>0</v>
          </cell>
          <cell r="AC6269">
            <v>133.36000000000001</v>
          </cell>
          <cell r="AD6269">
            <v>0</v>
          </cell>
        </row>
        <row r="6270">
          <cell r="B6270" t="str">
            <v>KITSAP CO-UNREGULATEDCOMMERCIAL RECYCLE96CRCONGW1</v>
          </cell>
          <cell r="J6270" t="str">
            <v>96CRCONGW1</v>
          </cell>
          <cell r="K6270" t="str">
            <v>96 COMMINGLE NG-WEEKLY</v>
          </cell>
          <cell r="S6270">
            <v>0</v>
          </cell>
          <cell r="T6270">
            <v>0</v>
          </cell>
          <cell r="U6270">
            <v>0</v>
          </cell>
          <cell r="V6270">
            <v>0</v>
          </cell>
          <cell r="W6270">
            <v>0</v>
          </cell>
          <cell r="X6270">
            <v>0</v>
          </cell>
          <cell r="Y6270">
            <v>0</v>
          </cell>
          <cell r="Z6270">
            <v>0</v>
          </cell>
          <cell r="AA6270">
            <v>0</v>
          </cell>
          <cell r="AB6270">
            <v>0</v>
          </cell>
          <cell r="AC6270">
            <v>649.29</v>
          </cell>
          <cell r="AD6270">
            <v>0</v>
          </cell>
        </row>
        <row r="6271">
          <cell r="B6271" t="str">
            <v xml:space="preserve">KITSAP CO-UNREGULATEDCOMMERCIAL RECYCLER2YDOCCE </v>
          </cell>
          <cell r="J6271" t="str">
            <v xml:space="preserve">R2YDOCCE </v>
          </cell>
          <cell r="K6271" t="str">
            <v>2YD OCC-EOW</v>
          </cell>
          <cell r="S6271">
            <v>0</v>
          </cell>
          <cell r="T6271">
            <v>0</v>
          </cell>
          <cell r="U6271">
            <v>0</v>
          </cell>
          <cell r="V6271">
            <v>0</v>
          </cell>
          <cell r="W6271">
            <v>0</v>
          </cell>
          <cell r="X6271">
            <v>0</v>
          </cell>
          <cell r="Y6271">
            <v>0</v>
          </cell>
          <cell r="Z6271">
            <v>0</v>
          </cell>
          <cell r="AA6271">
            <v>0</v>
          </cell>
          <cell r="AB6271">
            <v>0</v>
          </cell>
          <cell r="AC6271">
            <v>610.22</v>
          </cell>
          <cell r="AD6271">
            <v>0</v>
          </cell>
        </row>
        <row r="6272">
          <cell r="B6272" t="str">
            <v>KITSAP CO-UNREGULATEDCOMMERCIAL RECYCLER2YDOCCEX</v>
          </cell>
          <cell r="J6272" t="str">
            <v>R2YDOCCEX</v>
          </cell>
          <cell r="K6272" t="str">
            <v>2YD OCC-EXTRA CONTAINER</v>
          </cell>
          <cell r="S6272">
            <v>0</v>
          </cell>
          <cell r="T6272">
            <v>0</v>
          </cell>
          <cell r="U6272">
            <v>0</v>
          </cell>
          <cell r="V6272">
            <v>0</v>
          </cell>
          <cell r="W6272">
            <v>0</v>
          </cell>
          <cell r="X6272">
            <v>0</v>
          </cell>
          <cell r="Y6272">
            <v>0</v>
          </cell>
          <cell r="Z6272">
            <v>0</v>
          </cell>
          <cell r="AA6272">
            <v>0</v>
          </cell>
          <cell r="AB6272">
            <v>0</v>
          </cell>
          <cell r="AC6272">
            <v>166.26</v>
          </cell>
          <cell r="AD6272">
            <v>0</v>
          </cell>
        </row>
        <row r="6273">
          <cell r="B6273" t="str">
            <v>KITSAP CO-UNREGULATEDCOMMERCIAL RECYCLER2YDOCCM</v>
          </cell>
          <cell r="J6273" t="str">
            <v>R2YDOCCM</v>
          </cell>
          <cell r="K6273" t="str">
            <v>2YD OCC-MNTHLY</v>
          </cell>
          <cell r="S6273">
            <v>0</v>
          </cell>
          <cell r="T6273">
            <v>0</v>
          </cell>
          <cell r="U6273">
            <v>0</v>
          </cell>
          <cell r="V6273">
            <v>0</v>
          </cell>
          <cell r="W6273">
            <v>0</v>
          </cell>
          <cell r="X6273">
            <v>0</v>
          </cell>
          <cell r="Y6273">
            <v>0</v>
          </cell>
          <cell r="Z6273">
            <v>0</v>
          </cell>
          <cell r="AA6273">
            <v>0</v>
          </cell>
          <cell r="AB6273">
            <v>0</v>
          </cell>
          <cell r="AC6273">
            <v>252.56</v>
          </cell>
          <cell r="AD6273">
            <v>0</v>
          </cell>
        </row>
        <row r="6274">
          <cell r="B6274" t="str">
            <v>KITSAP CO-UNREGULATEDCOMMERCIAL RECYCLER2YDOCCW</v>
          </cell>
          <cell r="J6274" t="str">
            <v>R2YDOCCW</v>
          </cell>
          <cell r="K6274" t="str">
            <v>2YD OCC-WEEKLY</v>
          </cell>
          <cell r="S6274">
            <v>0</v>
          </cell>
          <cell r="T6274">
            <v>0</v>
          </cell>
          <cell r="U6274">
            <v>0</v>
          </cell>
          <cell r="V6274">
            <v>0</v>
          </cell>
          <cell r="W6274">
            <v>0</v>
          </cell>
          <cell r="X6274">
            <v>0</v>
          </cell>
          <cell r="Y6274">
            <v>0</v>
          </cell>
          <cell r="Z6274">
            <v>0</v>
          </cell>
          <cell r="AA6274">
            <v>0</v>
          </cell>
          <cell r="AB6274">
            <v>0</v>
          </cell>
          <cell r="AC6274">
            <v>1550.34</v>
          </cell>
          <cell r="AD6274">
            <v>0</v>
          </cell>
        </row>
        <row r="6275">
          <cell r="B6275" t="str">
            <v>KITSAP CO-UNREGULATEDCOMMERCIAL RECYCLERECYLOCK</v>
          </cell>
          <cell r="J6275" t="str">
            <v>RECYLOCK</v>
          </cell>
          <cell r="K6275" t="str">
            <v>LOCK/UNLOCK RECYCLING</v>
          </cell>
          <cell r="S6275">
            <v>0</v>
          </cell>
          <cell r="T6275">
            <v>0</v>
          </cell>
          <cell r="U6275">
            <v>0</v>
          </cell>
          <cell r="V6275">
            <v>0</v>
          </cell>
          <cell r="W6275">
            <v>0</v>
          </cell>
          <cell r="X6275">
            <v>0</v>
          </cell>
          <cell r="Y6275">
            <v>0</v>
          </cell>
          <cell r="Z6275">
            <v>0</v>
          </cell>
          <cell r="AA6275">
            <v>0</v>
          </cell>
          <cell r="AB6275">
            <v>0</v>
          </cell>
          <cell r="AC6275">
            <v>27.83</v>
          </cell>
          <cell r="AD6275">
            <v>0</v>
          </cell>
        </row>
        <row r="6276">
          <cell r="B6276" t="str">
            <v>KITSAP CO-UNREGULATEDCOMMERCIAL RECYCLECDELOCC</v>
          </cell>
          <cell r="J6276" t="str">
            <v>CDELOCC</v>
          </cell>
          <cell r="K6276" t="str">
            <v>CARDBOARD DELIVERY</v>
          </cell>
          <cell r="S6276">
            <v>0</v>
          </cell>
          <cell r="T6276">
            <v>0</v>
          </cell>
          <cell r="U6276">
            <v>0</v>
          </cell>
          <cell r="V6276">
            <v>0</v>
          </cell>
          <cell r="W6276">
            <v>0</v>
          </cell>
          <cell r="X6276">
            <v>0</v>
          </cell>
          <cell r="Y6276">
            <v>0</v>
          </cell>
          <cell r="Z6276">
            <v>0</v>
          </cell>
          <cell r="AA6276">
            <v>0</v>
          </cell>
          <cell r="AB6276">
            <v>0</v>
          </cell>
          <cell r="AC6276">
            <v>27</v>
          </cell>
          <cell r="AD6276">
            <v>0</v>
          </cell>
        </row>
        <row r="6277">
          <cell r="B6277" t="str">
            <v>KITSAP CO-UNREGULATEDCOMMERCIAL RECYCLEDEL-REC</v>
          </cell>
          <cell r="J6277" t="str">
            <v>DEL-REC</v>
          </cell>
          <cell r="K6277" t="str">
            <v>DELIVER RECYCLE BIN</v>
          </cell>
          <cell r="S6277">
            <v>0</v>
          </cell>
          <cell r="T6277">
            <v>0</v>
          </cell>
          <cell r="U6277">
            <v>0</v>
          </cell>
          <cell r="V6277">
            <v>0</v>
          </cell>
          <cell r="W6277">
            <v>0</v>
          </cell>
          <cell r="X6277">
            <v>0</v>
          </cell>
          <cell r="Y6277">
            <v>0</v>
          </cell>
          <cell r="Z6277">
            <v>0</v>
          </cell>
          <cell r="AA6277">
            <v>0</v>
          </cell>
          <cell r="AB6277">
            <v>0</v>
          </cell>
          <cell r="AC6277">
            <v>10</v>
          </cell>
          <cell r="AD6277">
            <v>0</v>
          </cell>
        </row>
        <row r="6278">
          <cell r="B6278" t="str">
            <v>KITSAP CO-UNREGULATEDCOMMERCIAL RECYCLERECYLOCK</v>
          </cell>
          <cell r="J6278" t="str">
            <v>RECYLOCK</v>
          </cell>
          <cell r="K6278" t="str">
            <v>LOCK/UNLOCK RECYCLING</v>
          </cell>
          <cell r="S6278">
            <v>0</v>
          </cell>
          <cell r="T6278">
            <v>0</v>
          </cell>
          <cell r="U6278">
            <v>0</v>
          </cell>
          <cell r="V6278">
            <v>0</v>
          </cell>
          <cell r="W6278">
            <v>0</v>
          </cell>
          <cell r="X6278">
            <v>0</v>
          </cell>
          <cell r="Y6278">
            <v>0</v>
          </cell>
          <cell r="Z6278">
            <v>0</v>
          </cell>
          <cell r="AA6278">
            <v>0</v>
          </cell>
          <cell r="AB6278">
            <v>0</v>
          </cell>
          <cell r="AC6278">
            <v>2.5299999999999998</v>
          </cell>
          <cell r="AD6278">
            <v>0</v>
          </cell>
        </row>
        <row r="6279">
          <cell r="B6279" t="str">
            <v>KITSAP CO-UNREGULATEDCOMMERCIAL RECYCLEROLLOUTOCC</v>
          </cell>
          <cell r="J6279" t="str">
            <v>ROLLOUTOCC</v>
          </cell>
          <cell r="K6279" t="str">
            <v>ROLL OUT FEE - RECYCLE</v>
          </cell>
          <cell r="S6279">
            <v>0</v>
          </cell>
          <cell r="T6279">
            <v>0</v>
          </cell>
          <cell r="U6279">
            <v>0</v>
          </cell>
          <cell r="V6279">
            <v>0</v>
          </cell>
          <cell r="W6279">
            <v>0</v>
          </cell>
          <cell r="X6279">
            <v>0</v>
          </cell>
          <cell r="Y6279">
            <v>0</v>
          </cell>
          <cell r="Z6279">
            <v>0</v>
          </cell>
          <cell r="AA6279">
            <v>0</v>
          </cell>
          <cell r="AB6279">
            <v>0</v>
          </cell>
          <cell r="AC6279">
            <v>111.6</v>
          </cell>
          <cell r="AD6279">
            <v>0</v>
          </cell>
        </row>
        <row r="6280">
          <cell r="B6280" t="str">
            <v>KITSAP CO-UNREGULATEDCOMMERCIAL RECYCLEWLKNRECY</v>
          </cell>
          <cell r="J6280" t="str">
            <v>WLKNRECY</v>
          </cell>
          <cell r="K6280" t="str">
            <v>WALK IN RECYCLE</v>
          </cell>
          <cell r="S6280">
            <v>0</v>
          </cell>
          <cell r="T6280">
            <v>0</v>
          </cell>
          <cell r="U6280">
            <v>0</v>
          </cell>
          <cell r="V6280">
            <v>0</v>
          </cell>
          <cell r="W6280">
            <v>0</v>
          </cell>
          <cell r="X6280">
            <v>0</v>
          </cell>
          <cell r="Y6280">
            <v>0</v>
          </cell>
          <cell r="Z6280">
            <v>0</v>
          </cell>
          <cell r="AA6280">
            <v>0</v>
          </cell>
          <cell r="AB6280">
            <v>0</v>
          </cell>
          <cell r="AC6280">
            <v>98.42</v>
          </cell>
          <cell r="AD6280">
            <v>0</v>
          </cell>
        </row>
        <row r="6281">
          <cell r="B6281" t="str">
            <v>KITSAP CO-UNREGULATEDPAYMENTSCC-KOL</v>
          </cell>
          <cell r="J6281" t="str">
            <v>CC-KOL</v>
          </cell>
          <cell r="K6281" t="str">
            <v>ONLINE PAYMENT-CC</v>
          </cell>
          <cell r="S6281">
            <v>0</v>
          </cell>
          <cell r="T6281">
            <v>0</v>
          </cell>
          <cell r="U6281">
            <v>0</v>
          </cell>
          <cell r="V6281">
            <v>0</v>
          </cell>
          <cell r="W6281">
            <v>0</v>
          </cell>
          <cell r="X6281">
            <v>0</v>
          </cell>
          <cell r="Y6281">
            <v>0</v>
          </cell>
          <cell r="Z6281">
            <v>0</v>
          </cell>
          <cell r="AA6281">
            <v>0</v>
          </cell>
          <cell r="AB6281">
            <v>0</v>
          </cell>
          <cell r="AC6281">
            <v>-1201.8699999999999</v>
          </cell>
          <cell r="AD6281">
            <v>0</v>
          </cell>
        </row>
        <row r="6282">
          <cell r="B6282" t="str">
            <v>KITSAP CO-UNREGULATEDPAYMENTSPAY</v>
          </cell>
          <cell r="J6282" t="str">
            <v>PAY</v>
          </cell>
          <cell r="K6282" t="str">
            <v>PAYMENT-THANK YOU!</v>
          </cell>
          <cell r="S6282">
            <v>0</v>
          </cell>
          <cell r="T6282">
            <v>0</v>
          </cell>
          <cell r="U6282">
            <v>0</v>
          </cell>
          <cell r="V6282">
            <v>0</v>
          </cell>
          <cell r="W6282">
            <v>0</v>
          </cell>
          <cell r="X6282">
            <v>0</v>
          </cell>
          <cell r="Y6282">
            <v>0</v>
          </cell>
          <cell r="Z6282">
            <v>0</v>
          </cell>
          <cell r="AA6282">
            <v>0</v>
          </cell>
          <cell r="AB6282">
            <v>0</v>
          </cell>
          <cell r="AC6282">
            <v>-1793.86</v>
          </cell>
          <cell r="AD6282">
            <v>0</v>
          </cell>
        </row>
        <row r="6283">
          <cell r="B6283" t="str">
            <v>KITSAP CO-UNREGULATEDPAYMENTSPAY-CFREE</v>
          </cell>
          <cell r="J6283" t="str">
            <v>PAY-CFREE</v>
          </cell>
          <cell r="K6283" t="str">
            <v>PAYMENT-THANK YOU</v>
          </cell>
          <cell r="S6283">
            <v>0</v>
          </cell>
          <cell r="T6283">
            <v>0</v>
          </cell>
          <cell r="U6283">
            <v>0</v>
          </cell>
          <cell r="V6283">
            <v>0</v>
          </cell>
          <cell r="W6283">
            <v>0</v>
          </cell>
          <cell r="X6283">
            <v>0</v>
          </cell>
          <cell r="Y6283">
            <v>0</v>
          </cell>
          <cell r="Z6283">
            <v>0</v>
          </cell>
          <cell r="AA6283">
            <v>0</v>
          </cell>
          <cell r="AB6283">
            <v>0</v>
          </cell>
          <cell r="AC6283">
            <v>-193.13</v>
          </cell>
          <cell r="AD6283">
            <v>0</v>
          </cell>
        </row>
        <row r="6284">
          <cell r="B6284" t="str">
            <v>KITSAP CO-UNREGULATEDPAYMENTSPAY-KOL</v>
          </cell>
          <cell r="J6284" t="str">
            <v>PAY-KOL</v>
          </cell>
          <cell r="K6284" t="str">
            <v>PAYMENT-THANK YOU - OL</v>
          </cell>
          <cell r="S6284">
            <v>0</v>
          </cell>
          <cell r="T6284">
            <v>0</v>
          </cell>
          <cell r="U6284">
            <v>0</v>
          </cell>
          <cell r="V6284">
            <v>0</v>
          </cell>
          <cell r="W6284">
            <v>0</v>
          </cell>
          <cell r="X6284">
            <v>0</v>
          </cell>
          <cell r="Y6284">
            <v>0</v>
          </cell>
          <cell r="Z6284">
            <v>0</v>
          </cell>
          <cell r="AA6284">
            <v>0</v>
          </cell>
          <cell r="AB6284">
            <v>0</v>
          </cell>
          <cell r="AC6284">
            <v>-851.62</v>
          </cell>
          <cell r="AD6284">
            <v>0</v>
          </cell>
        </row>
        <row r="6285">
          <cell r="B6285" t="str">
            <v>KITSAP CO-UNREGULATEDPAYMENTSPAY-OAK</v>
          </cell>
          <cell r="J6285" t="str">
            <v>PAY-OAK</v>
          </cell>
          <cell r="K6285" t="str">
            <v>OAKLEAF PAYMENT</v>
          </cell>
          <cell r="S6285">
            <v>0</v>
          </cell>
          <cell r="T6285">
            <v>0</v>
          </cell>
          <cell r="U6285">
            <v>0</v>
          </cell>
          <cell r="V6285">
            <v>0</v>
          </cell>
          <cell r="W6285">
            <v>0</v>
          </cell>
          <cell r="X6285">
            <v>0</v>
          </cell>
          <cell r="Y6285">
            <v>0</v>
          </cell>
          <cell r="Z6285">
            <v>0</v>
          </cell>
          <cell r="AA6285">
            <v>0</v>
          </cell>
          <cell r="AB6285">
            <v>0</v>
          </cell>
          <cell r="AC6285">
            <v>-332.99</v>
          </cell>
          <cell r="AD6285">
            <v>0</v>
          </cell>
        </row>
        <row r="6286">
          <cell r="B6286" t="str">
            <v>KITSAP CO-UNREGULATEDPAYMENTSPAY-RPPS</v>
          </cell>
          <cell r="J6286" t="str">
            <v>PAY-RPPS</v>
          </cell>
          <cell r="K6286" t="str">
            <v>RPSS PAYMENT</v>
          </cell>
          <cell r="S6286">
            <v>0</v>
          </cell>
          <cell r="T6286">
            <v>0</v>
          </cell>
          <cell r="U6286">
            <v>0</v>
          </cell>
          <cell r="V6286">
            <v>0</v>
          </cell>
          <cell r="W6286">
            <v>0</v>
          </cell>
          <cell r="X6286">
            <v>0</v>
          </cell>
          <cell r="Y6286">
            <v>0</v>
          </cell>
          <cell r="Z6286">
            <v>0</v>
          </cell>
          <cell r="AA6286">
            <v>0</v>
          </cell>
          <cell r="AB6286">
            <v>0</v>
          </cell>
          <cell r="AC6286">
            <v>-112.87</v>
          </cell>
          <cell r="AD6286">
            <v>0</v>
          </cell>
        </row>
        <row r="6287">
          <cell r="B6287" t="str">
            <v>KITSAP CO-UNREGULATEDPAYMENTSPAYL</v>
          </cell>
          <cell r="J6287" t="str">
            <v>PAYL</v>
          </cell>
          <cell r="K6287" t="str">
            <v>PAYMENT-THANK YOU!</v>
          </cell>
          <cell r="S6287">
            <v>0</v>
          </cell>
          <cell r="T6287">
            <v>0</v>
          </cell>
          <cell r="U6287">
            <v>0</v>
          </cell>
          <cell r="V6287">
            <v>0</v>
          </cell>
          <cell r="W6287">
            <v>0</v>
          </cell>
          <cell r="X6287">
            <v>0</v>
          </cell>
          <cell r="Y6287">
            <v>0</v>
          </cell>
          <cell r="Z6287">
            <v>0</v>
          </cell>
          <cell r="AA6287">
            <v>0</v>
          </cell>
          <cell r="AB6287">
            <v>0</v>
          </cell>
          <cell r="AC6287">
            <v>-1</v>
          </cell>
          <cell r="AD6287">
            <v>0</v>
          </cell>
        </row>
        <row r="6288">
          <cell r="B6288" t="str">
            <v>KITSAP CO-UNREGULATEDPAYMENTSPAYUSBL</v>
          </cell>
          <cell r="J6288" t="str">
            <v>PAYUSBL</v>
          </cell>
          <cell r="K6288" t="str">
            <v>PAYMENT THANK YOU</v>
          </cell>
          <cell r="S6288">
            <v>0</v>
          </cell>
          <cell r="T6288">
            <v>0</v>
          </cell>
          <cell r="U6288">
            <v>0</v>
          </cell>
          <cell r="V6288">
            <v>0</v>
          </cell>
          <cell r="W6288">
            <v>0</v>
          </cell>
          <cell r="X6288">
            <v>0</v>
          </cell>
          <cell r="Y6288">
            <v>0</v>
          </cell>
          <cell r="Z6288">
            <v>0</v>
          </cell>
          <cell r="AA6288">
            <v>0</v>
          </cell>
          <cell r="AB6288">
            <v>0</v>
          </cell>
          <cell r="AC6288">
            <v>-1304.17</v>
          </cell>
          <cell r="AD6288">
            <v>0</v>
          </cell>
        </row>
        <row r="6289">
          <cell r="B6289" t="str">
            <v>KITSAP CO-UNREGULATEDROLLOFFROLIDRECY</v>
          </cell>
          <cell r="J6289" t="str">
            <v>ROLIDRECY</v>
          </cell>
          <cell r="K6289" t="str">
            <v>ROLL OFF LID-RECYCLE</v>
          </cell>
          <cell r="S6289">
            <v>0</v>
          </cell>
          <cell r="T6289">
            <v>0</v>
          </cell>
          <cell r="U6289">
            <v>0</v>
          </cell>
          <cell r="V6289">
            <v>0</v>
          </cell>
          <cell r="W6289">
            <v>0</v>
          </cell>
          <cell r="X6289">
            <v>0</v>
          </cell>
          <cell r="Y6289">
            <v>0</v>
          </cell>
          <cell r="Z6289">
            <v>0</v>
          </cell>
          <cell r="AA6289">
            <v>0</v>
          </cell>
          <cell r="AB6289">
            <v>0</v>
          </cell>
          <cell r="AC6289">
            <v>14.56</v>
          </cell>
          <cell r="AD6289">
            <v>0</v>
          </cell>
        </row>
        <row r="6290">
          <cell r="B6290" t="str">
            <v>KITSAP CO-UNREGULATEDROLLOFFRORENT20DRECY</v>
          </cell>
          <cell r="J6290" t="str">
            <v>RORENT20DRECY</v>
          </cell>
          <cell r="K6290" t="str">
            <v>ROLL OFF RENT DAILY-RECYL</v>
          </cell>
          <cell r="S6290">
            <v>0</v>
          </cell>
          <cell r="T6290">
            <v>0</v>
          </cell>
          <cell r="U6290">
            <v>0</v>
          </cell>
          <cell r="V6290">
            <v>0</v>
          </cell>
          <cell r="W6290">
            <v>0</v>
          </cell>
          <cell r="X6290">
            <v>0</v>
          </cell>
          <cell r="Y6290">
            <v>0</v>
          </cell>
          <cell r="Z6290">
            <v>0</v>
          </cell>
          <cell r="AA6290">
            <v>0</v>
          </cell>
          <cell r="AB6290">
            <v>0</v>
          </cell>
          <cell r="AC6290">
            <v>360.6</v>
          </cell>
          <cell r="AD6290">
            <v>0</v>
          </cell>
        </row>
        <row r="6291">
          <cell r="B6291" t="str">
            <v>KITSAP CO-UNREGULATEDROLLOFFRECYHAUL</v>
          </cell>
          <cell r="J6291" t="str">
            <v>RECYHAUL</v>
          </cell>
          <cell r="K6291" t="str">
            <v>ROLL OFF RECYCLE HAUL</v>
          </cell>
          <cell r="S6291">
            <v>0</v>
          </cell>
          <cell r="T6291">
            <v>0</v>
          </cell>
          <cell r="U6291">
            <v>0</v>
          </cell>
          <cell r="V6291">
            <v>0</v>
          </cell>
          <cell r="W6291">
            <v>0</v>
          </cell>
          <cell r="X6291">
            <v>0</v>
          </cell>
          <cell r="Y6291">
            <v>0</v>
          </cell>
          <cell r="Z6291">
            <v>0</v>
          </cell>
          <cell r="AA6291">
            <v>0</v>
          </cell>
          <cell r="AB6291">
            <v>0</v>
          </cell>
          <cell r="AC6291">
            <v>1043.06</v>
          </cell>
          <cell r="AD6291">
            <v>0</v>
          </cell>
        </row>
        <row r="6292">
          <cell r="B6292" t="str">
            <v>KITSAP CO-UNREGULATEDROLLOFFRORENT40DRECY</v>
          </cell>
          <cell r="J6292" t="str">
            <v>RORENT40DRECY</v>
          </cell>
          <cell r="K6292" t="str">
            <v>ROLL OFF RENT DAILY-RECYL</v>
          </cell>
          <cell r="S6292">
            <v>0</v>
          </cell>
          <cell r="T6292">
            <v>0</v>
          </cell>
          <cell r="U6292">
            <v>0</v>
          </cell>
          <cell r="V6292">
            <v>0</v>
          </cell>
          <cell r="W6292">
            <v>0</v>
          </cell>
          <cell r="X6292">
            <v>0</v>
          </cell>
          <cell r="Y6292">
            <v>0</v>
          </cell>
          <cell r="Z6292">
            <v>0</v>
          </cell>
          <cell r="AA6292">
            <v>0</v>
          </cell>
          <cell r="AB6292">
            <v>0</v>
          </cell>
          <cell r="AC6292">
            <v>66.22</v>
          </cell>
          <cell r="AD6292">
            <v>0</v>
          </cell>
        </row>
        <row r="6293">
          <cell r="B6293" t="str">
            <v>KITSAP CO-UNREGULATEDSURCFUEL-COM MASON</v>
          </cell>
          <cell r="J6293" t="str">
            <v>FUEL-COM MASON</v>
          </cell>
          <cell r="K6293" t="str">
            <v>FUEL &amp; MATERIAL SURCHARGE</v>
          </cell>
          <cell r="S6293">
            <v>0</v>
          </cell>
          <cell r="T6293">
            <v>0</v>
          </cell>
          <cell r="U6293">
            <v>0</v>
          </cell>
          <cell r="V6293">
            <v>0</v>
          </cell>
          <cell r="W6293">
            <v>0</v>
          </cell>
          <cell r="X6293">
            <v>0</v>
          </cell>
          <cell r="Y6293">
            <v>0</v>
          </cell>
          <cell r="Z6293">
            <v>0</v>
          </cell>
          <cell r="AA6293">
            <v>0</v>
          </cell>
          <cell r="AB6293">
            <v>0</v>
          </cell>
          <cell r="AC6293">
            <v>0</v>
          </cell>
          <cell r="AD6293">
            <v>0</v>
          </cell>
        </row>
        <row r="6294">
          <cell r="B6294" t="str">
            <v>KITSAP CO-UNREGULATEDSURCFUEL-RECY MASON</v>
          </cell>
          <cell r="J6294" t="str">
            <v>FUEL-RECY MASON</v>
          </cell>
          <cell r="K6294" t="str">
            <v>FUEL &amp; MATERIAL SURCHARGE</v>
          </cell>
          <cell r="S6294">
            <v>0</v>
          </cell>
          <cell r="T6294">
            <v>0</v>
          </cell>
          <cell r="U6294">
            <v>0</v>
          </cell>
          <cell r="V6294">
            <v>0</v>
          </cell>
          <cell r="W6294">
            <v>0</v>
          </cell>
          <cell r="X6294">
            <v>0</v>
          </cell>
          <cell r="Y6294">
            <v>0</v>
          </cell>
          <cell r="Z6294">
            <v>0</v>
          </cell>
          <cell r="AA6294">
            <v>0</v>
          </cell>
          <cell r="AB6294">
            <v>0</v>
          </cell>
          <cell r="AC6294">
            <v>0</v>
          </cell>
          <cell r="AD6294">
            <v>0</v>
          </cell>
        </row>
        <row r="6295">
          <cell r="B6295" t="str">
            <v>KITSAP CO-UNREGULATEDSURCFUEL-RECY MASON</v>
          </cell>
          <cell r="J6295" t="str">
            <v>FUEL-RECY MASON</v>
          </cell>
          <cell r="K6295" t="str">
            <v>FUEL &amp; MATERIAL SURCHARGE</v>
          </cell>
          <cell r="S6295">
            <v>0</v>
          </cell>
          <cell r="T6295">
            <v>0</v>
          </cell>
          <cell r="U6295">
            <v>0</v>
          </cell>
          <cell r="V6295">
            <v>0</v>
          </cell>
          <cell r="W6295">
            <v>0</v>
          </cell>
          <cell r="X6295">
            <v>0</v>
          </cell>
          <cell r="Y6295">
            <v>0</v>
          </cell>
          <cell r="Z6295">
            <v>0</v>
          </cell>
          <cell r="AA6295">
            <v>0</v>
          </cell>
          <cell r="AB6295">
            <v>0</v>
          </cell>
          <cell r="AC6295">
            <v>0</v>
          </cell>
          <cell r="AD6295">
            <v>0</v>
          </cell>
        </row>
        <row r="6296">
          <cell r="B6296" t="str">
            <v>KITSAP CO-UNREGULATEDTAXESREF</v>
          </cell>
          <cell r="J6296" t="str">
            <v>REF</v>
          </cell>
          <cell r="K6296" t="str">
            <v>3.6% WA Refuse Tax</v>
          </cell>
          <cell r="S6296">
            <v>0</v>
          </cell>
          <cell r="T6296">
            <v>0</v>
          </cell>
          <cell r="U6296">
            <v>0</v>
          </cell>
          <cell r="V6296">
            <v>0</v>
          </cell>
          <cell r="W6296">
            <v>0</v>
          </cell>
          <cell r="X6296">
            <v>0</v>
          </cell>
          <cell r="Y6296">
            <v>0</v>
          </cell>
          <cell r="Z6296">
            <v>0</v>
          </cell>
          <cell r="AA6296">
            <v>0</v>
          </cell>
          <cell r="AB6296">
            <v>0</v>
          </cell>
          <cell r="AC6296">
            <v>0.65</v>
          </cell>
          <cell r="AD6296">
            <v>0</v>
          </cell>
        </row>
        <row r="6297">
          <cell r="B6297" t="str">
            <v>KITSAP CO-UNREGULATEDTAXESSALES TAX</v>
          </cell>
          <cell r="J6297" t="str">
            <v>SALES TAX</v>
          </cell>
          <cell r="K6297" t="str">
            <v>8.5% Sales Tax</v>
          </cell>
          <cell r="S6297">
            <v>0</v>
          </cell>
          <cell r="T6297">
            <v>0</v>
          </cell>
          <cell r="U6297">
            <v>0</v>
          </cell>
          <cell r="V6297">
            <v>0</v>
          </cell>
          <cell r="W6297">
            <v>0</v>
          </cell>
          <cell r="X6297">
            <v>0</v>
          </cell>
          <cell r="Y6297">
            <v>0</v>
          </cell>
          <cell r="Z6297">
            <v>0</v>
          </cell>
          <cell r="AA6297">
            <v>0</v>
          </cell>
          <cell r="AB6297">
            <v>0</v>
          </cell>
          <cell r="AC6297">
            <v>2.2999999999999998</v>
          </cell>
          <cell r="AD6297">
            <v>0</v>
          </cell>
        </row>
        <row r="6298">
          <cell r="B6298" t="str">
            <v>KITSAP CO-UNREGULATEDTAXESSALES TAX</v>
          </cell>
          <cell r="J6298" t="str">
            <v>SALES TAX</v>
          </cell>
          <cell r="K6298" t="str">
            <v>8.5% Sales Tax</v>
          </cell>
          <cell r="S6298">
            <v>0</v>
          </cell>
          <cell r="T6298">
            <v>0</v>
          </cell>
          <cell r="U6298">
            <v>0</v>
          </cell>
          <cell r="V6298">
            <v>0</v>
          </cell>
          <cell r="W6298">
            <v>0</v>
          </cell>
          <cell r="X6298">
            <v>0</v>
          </cell>
          <cell r="Y6298">
            <v>0</v>
          </cell>
          <cell r="Z6298">
            <v>0</v>
          </cell>
          <cell r="AA6298">
            <v>0</v>
          </cell>
          <cell r="AB6298">
            <v>0</v>
          </cell>
          <cell r="AC6298">
            <v>36.29</v>
          </cell>
          <cell r="AD6298">
            <v>0</v>
          </cell>
        </row>
        <row r="6299">
          <cell r="B6299" t="str">
            <v>MASON CO-REGULATEDACCOUNTING ADJUSTMENTSFINCHG</v>
          </cell>
          <cell r="J6299" t="str">
            <v>FINCHG</v>
          </cell>
          <cell r="K6299" t="str">
            <v>LATE FEE</v>
          </cell>
          <cell r="S6299">
            <v>0</v>
          </cell>
          <cell r="T6299">
            <v>0</v>
          </cell>
          <cell r="U6299">
            <v>0</v>
          </cell>
          <cell r="V6299">
            <v>0</v>
          </cell>
          <cell r="W6299">
            <v>0</v>
          </cell>
          <cell r="X6299">
            <v>0</v>
          </cell>
          <cell r="Y6299">
            <v>0</v>
          </cell>
          <cell r="Z6299">
            <v>0</v>
          </cell>
          <cell r="AA6299">
            <v>0</v>
          </cell>
          <cell r="AB6299">
            <v>0</v>
          </cell>
          <cell r="AC6299">
            <v>411.26</v>
          </cell>
          <cell r="AD6299">
            <v>0</v>
          </cell>
        </row>
        <row r="6300">
          <cell r="B6300" t="str">
            <v xml:space="preserve">MASON CO-REGULATEDACCOUNTING ADJUSTMENTSBD </v>
          </cell>
          <cell r="J6300" t="str">
            <v xml:space="preserve">BD </v>
          </cell>
          <cell r="K6300" t="str">
            <v>W\O BAD DEBT</v>
          </cell>
          <cell r="S6300">
            <v>0</v>
          </cell>
          <cell r="T6300">
            <v>0</v>
          </cell>
          <cell r="U6300">
            <v>0</v>
          </cell>
          <cell r="V6300">
            <v>0</v>
          </cell>
          <cell r="W6300">
            <v>0</v>
          </cell>
          <cell r="X6300">
            <v>0</v>
          </cell>
          <cell r="Y6300">
            <v>0</v>
          </cell>
          <cell r="Z6300">
            <v>0</v>
          </cell>
          <cell r="AA6300">
            <v>0</v>
          </cell>
          <cell r="AB6300">
            <v>0</v>
          </cell>
          <cell r="AC6300">
            <v>-2158.4499999999998</v>
          </cell>
          <cell r="AD6300">
            <v>0</v>
          </cell>
        </row>
        <row r="6301">
          <cell r="B6301" t="str">
            <v>MASON CO-REGULATEDACCOUNTING ADJUSTMENTSBDR</v>
          </cell>
          <cell r="J6301" t="str">
            <v>BDR</v>
          </cell>
          <cell r="K6301" t="str">
            <v>BAD DEBT RECOVERY</v>
          </cell>
          <cell r="S6301">
            <v>0</v>
          </cell>
          <cell r="T6301">
            <v>0</v>
          </cell>
          <cell r="U6301">
            <v>0</v>
          </cell>
          <cell r="V6301">
            <v>0</v>
          </cell>
          <cell r="W6301">
            <v>0</v>
          </cell>
          <cell r="X6301">
            <v>0</v>
          </cell>
          <cell r="Y6301">
            <v>0</v>
          </cell>
          <cell r="Z6301">
            <v>0</v>
          </cell>
          <cell r="AA6301">
            <v>0</v>
          </cell>
          <cell r="AB6301">
            <v>0</v>
          </cell>
          <cell r="AC6301">
            <v>106.55</v>
          </cell>
          <cell r="AD6301">
            <v>0</v>
          </cell>
        </row>
        <row r="6302">
          <cell r="B6302" t="str">
            <v>MASON CO-REGULATEDACCOUNTING ADJUSTMENTSFINCHG</v>
          </cell>
          <cell r="J6302" t="str">
            <v>FINCHG</v>
          </cell>
          <cell r="K6302" t="str">
            <v>LATE FEE</v>
          </cell>
          <cell r="S6302">
            <v>0</v>
          </cell>
          <cell r="T6302">
            <v>0</v>
          </cell>
          <cell r="U6302">
            <v>0</v>
          </cell>
          <cell r="V6302">
            <v>0</v>
          </cell>
          <cell r="W6302">
            <v>0</v>
          </cell>
          <cell r="X6302">
            <v>0</v>
          </cell>
          <cell r="Y6302">
            <v>0</v>
          </cell>
          <cell r="Z6302">
            <v>0</v>
          </cell>
          <cell r="AA6302">
            <v>0</v>
          </cell>
          <cell r="AB6302">
            <v>0</v>
          </cell>
          <cell r="AC6302">
            <v>-3.8</v>
          </cell>
          <cell r="AD6302">
            <v>0</v>
          </cell>
        </row>
        <row r="6303">
          <cell r="B6303" t="str">
            <v>MASON CO-REGULATEDACCOUNTING ADJUSTMENTSMM</v>
          </cell>
          <cell r="J6303" t="str">
            <v>MM</v>
          </cell>
          <cell r="K6303" t="str">
            <v>MOVE MONEY</v>
          </cell>
          <cell r="S6303">
            <v>0</v>
          </cell>
          <cell r="T6303">
            <v>0</v>
          </cell>
          <cell r="U6303">
            <v>0</v>
          </cell>
          <cell r="V6303">
            <v>0</v>
          </cell>
          <cell r="W6303">
            <v>0</v>
          </cell>
          <cell r="X6303">
            <v>0</v>
          </cell>
          <cell r="Y6303">
            <v>0</v>
          </cell>
          <cell r="Z6303">
            <v>0</v>
          </cell>
          <cell r="AA6303">
            <v>0</v>
          </cell>
          <cell r="AB6303">
            <v>0</v>
          </cell>
          <cell r="AC6303">
            <v>-70.09</v>
          </cell>
          <cell r="AD6303">
            <v>0</v>
          </cell>
        </row>
        <row r="6304">
          <cell r="B6304" t="str">
            <v>MASON CO-REGULATEDACCOUNTING ADJUSTMENTSREFUND</v>
          </cell>
          <cell r="J6304" t="str">
            <v>REFUND</v>
          </cell>
          <cell r="K6304" t="str">
            <v>REFUND</v>
          </cell>
          <cell r="S6304">
            <v>0</v>
          </cell>
          <cell r="T6304">
            <v>0</v>
          </cell>
          <cell r="U6304">
            <v>0</v>
          </cell>
          <cell r="V6304">
            <v>0</v>
          </cell>
          <cell r="W6304">
            <v>0</v>
          </cell>
          <cell r="X6304">
            <v>0</v>
          </cell>
          <cell r="Y6304">
            <v>0</v>
          </cell>
          <cell r="Z6304">
            <v>0</v>
          </cell>
          <cell r="AA6304">
            <v>0</v>
          </cell>
          <cell r="AB6304">
            <v>0</v>
          </cell>
          <cell r="AC6304">
            <v>306.7</v>
          </cell>
          <cell r="AD6304">
            <v>0</v>
          </cell>
        </row>
        <row r="6305">
          <cell r="B6305" t="str">
            <v>MASON CO-REGULATEDACCOUNTING ADJUSTMENTSFINCHG</v>
          </cell>
          <cell r="J6305" t="str">
            <v>FINCHG</v>
          </cell>
          <cell r="K6305" t="str">
            <v>LATE FEE</v>
          </cell>
          <cell r="S6305">
            <v>0</v>
          </cell>
          <cell r="T6305">
            <v>0</v>
          </cell>
          <cell r="U6305">
            <v>0</v>
          </cell>
          <cell r="V6305">
            <v>0</v>
          </cell>
          <cell r="W6305">
            <v>0</v>
          </cell>
          <cell r="X6305">
            <v>0</v>
          </cell>
          <cell r="Y6305">
            <v>0</v>
          </cell>
          <cell r="Z6305">
            <v>0</v>
          </cell>
          <cell r="AA6305">
            <v>0</v>
          </cell>
          <cell r="AB6305">
            <v>0</v>
          </cell>
          <cell r="AC6305">
            <v>212.12</v>
          </cell>
          <cell r="AD6305">
            <v>0</v>
          </cell>
        </row>
        <row r="6306">
          <cell r="B6306" t="str">
            <v xml:space="preserve">MASON CO-REGULATEDACCOUNTING ADJUSTMENTSBD </v>
          </cell>
          <cell r="J6306" t="str">
            <v xml:space="preserve">BD </v>
          </cell>
          <cell r="K6306" t="str">
            <v>W\O BAD DEBT</v>
          </cell>
          <cell r="S6306">
            <v>0</v>
          </cell>
          <cell r="T6306">
            <v>0</v>
          </cell>
          <cell r="U6306">
            <v>0</v>
          </cell>
          <cell r="V6306">
            <v>0</v>
          </cell>
          <cell r="W6306">
            <v>0</v>
          </cell>
          <cell r="X6306">
            <v>0</v>
          </cell>
          <cell r="Y6306">
            <v>0</v>
          </cell>
          <cell r="Z6306">
            <v>0</v>
          </cell>
          <cell r="AA6306">
            <v>0</v>
          </cell>
          <cell r="AB6306">
            <v>0</v>
          </cell>
          <cell r="AC6306">
            <v>-155.66999999999999</v>
          </cell>
          <cell r="AD6306">
            <v>0</v>
          </cell>
        </row>
        <row r="6307">
          <cell r="B6307" t="str">
            <v>MASON CO-REGULATEDACCOUNTING ADJUSTMENTSFINCHG</v>
          </cell>
          <cell r="J6307" t="str">
            <v>FINCHG</v>
          </cell>
          <cell r="K6307" t="str">
            <v>LATE FEE</v>
          </cell>
          <cell r="S6307">
            <v>0</v>
          </cell>
          <cell r="T6307">
            <v>0</v>
          </cell>
          <cell r="U6307">
            <v>0</v>
          </cell>
          <cell r="V6307">
            <v>0</v>
          </cell>
          <cell r="W6307">
            <v>0</v>
          </cell>
          <cell r="X6307">
            <v>0</v>
          </cell>
          <cell r="Y6307">
            <v>0</v>
          </cell>
          <cell r="Z6307">
            <v>0</v>
          </cell>
          <cell r="AA6307">
            <v>0</v>
          </cell>
          <cell r="AB6307">
            <v>0</v>
          </cell>
          <cell r="AC6307">
            <v>-13.36</v>
          </cell>
          <cell r="AD6307">
            <v>0</v>
          </cell>
        </row>
        <row r="6308">
          <cell r="B6308" t="str">
            <v>MASON CO-REGULATEDACCOUNTING ADJUSTMENTSMM</v>
          </cell>
          <cell r="J6308" t="str">
            <v>MM</v>
          </cell>
          <cell r="K6308" t="str">
            <v>MOVE MONEY</v>
          </cell>
          <cell r="S6308">
            <v>0</v>
          </cell>
          <cell r="T6308">
            <v>0</v>
          </cell>
          <cell r="U6308">
            <v>0</v>
          </cell>
          <cell r="V6308">
            <v>0</v>
          </cell>
          <cell r="W6308">
            <v>0</v>
          </cell>
          <cell r="X6308">
            <v>0</v>
          </cell>
          <cell r="Y6308">
            <v>0</v>
          </cell>
          <cell r="Z6308">
            <v>0</v>
          </cell>
          <cell r="AA6308">
            <v>0</v>
          </cell>
          <cell r="AB6308">
            <v>0</v>
          </cell>
          <cell r="AC6308">
            <v>59.69</v>
          </cell>
          <cell r="AD6308">
            <v>0</v>
          </cell>
        </row>
        <row r="6309">
          <cell r="B6309" t="str">
            <v>MASON CO-REGULATEDACCOUNTING ADJUSTMENTSREFUND</v>
          </cell>
          <cell r="J6309" t="str">
            <v>REFUND</v>
          </cell>
          <cell r="K6309" t="str">
            <v>REFUND</v>
          </cell>
          <cell r="S6309">
            <v>0</v>
          </cell>
          <cell r="T6309">
            <v>0</v>
          </cell>
          <cell r="U6309">
            <v>0</v>
          </cell>
          <cell r="V6309">
            <v>0</v>
          </cell>
          <cell r="W6309">
            <v>0</v>
          </cell>
          <cell r="X6309">
            <v>0</v>
          </cell>
          <cell r="Y6309">
            <v>0</v>
          </cell>
          <cell r="Z6309">
            <v>0</v>
          </cell>
          <cell r="AA6309">
            <v>0</v>
          </cell>
          <cell r="AB6309">
            <v>0</v>
          </cell>
          <cell r="AC6309">
            <v>349.42</v>
          </cell>
          <cell r="AD6309">
            <v>0</v>
          </cell>
        </row>
        <row r="6310">
          <cell r="B6310" t="str">
            <v>MASON CO-REGULATEDCOMMERCIAL  FRONTLOADWLKNRW2RECY</v>
          </cell>
          <cell r="J6310" t="str">
            <v>WLKNRW2RECY</v>
          </cell>
          <cell r="K6310" t="str">
            <v>WALK IN OVER 25 ADDITIONA</v>
          </cell>
          <cell r="S6310">
            <v>0</v>
          </cell>
          <cell r="T6310">
            <v>0</v>
          </cell>
          <cell r="U6310">
            <v>0</v>
          </cell>
          <cell r="V6310">
            <v>0</v>
          </cell>
          <cell r="W6310">
            <v>0</v>
          </cell>
          <cell r="X6310">
            <v>0</v>
          </cell>
          <cell r="Y6310">
            <v>0</v>
          </cell>
          <cell r="Z6310">
            <v>0</v>
          </cell>
          <cell r="AA6310">
            <v>0</v>
          </cell>
          <cell r="AB6310">
            <v>0</v>
          </cell>
          <cell r="AC6310">
            <v>41.2</v>
          </cell>
          <cell r="AD6310">
            <v>0</v>
          </cell>
        </row>
        <row r="6311">
          <cell r="B6311" t="str">
            <v>MASON CO-REGULATEDCOMMERCIAL  FRONTLOADWLKNRE1RECYMA</v>
          </cell>
          <cell r="J6311" t="str">
            <v>WLKNRE1RECYMA</v>
          </cell>
          <cell r="K6311" t="str">
            <v>WALK IN 5-25FT EOW-RECYCL</v>
          </cell>
          <cell r="S6311">
            <v>0</v>
          </cell>
          <cell r="T6311">
            <v>0</v>
          </cell>
          <cell r="U6311">
            <v>0</v>
          </cell>
          <cell r="V6311">
            <v>0</v>
          </cell>
          <cell r="W6311">
            <v>0</v>
          </cell>
          <cell r="X6311">
            <v>0</v>
          </cell>
          <cell r="Y6311">
            <v>0</v>
          </cell>
          <cell r="Z6311">
            <v>0</v>
          </cell>
          <cell r="AA6311">
            <v>0</v>
          </cell>
          <cell r="AB6311">
            <v>0</v>
          </cell>
          <cell r="AC6311">
            <v>6.3</v>
          </cell>
          <cell r="AD6311">
            <v>0</v>
          </cell>
        </row>
        <row r="6312">
          <cell r="B6312" t="str">
            <v>MASON CO-REGULATEDCOMMERCIAL  FRONTLOADWLKNRM1RECYMA</v>
          </cell>
          <cell r="J6312" t="str">
            <v>WLKNRM1RECYMA</v>
          </cell>
          <cell r="K6312" t="str">
            <v>WALK IN 5-25FT MONTHLY-RE</v>
          </cell>
          <cell r="S6312">
            <v>0</v>
          </cell>
          <cell r="T6312">
            <v>0</v>
          </cell>
          <cell r="U6312">
            <v>0</v>
          </cell>
          <cell r="V6312">
            <v>0</v>
          </cell>
          <cell r="W6312">
            <v>0</v>
          </cell>
          <cell r="X6312">
            <v>0</v>
          </cell>
          <cell r="Y6312">
            <v>0</v>
          </cell>
          <cell r="Z6312">
            <v>0</v>
          </cell>
          <cell r="AA6312">
            <v>0</v>
          </cell>
          <cell r="AB6312">
            <v>0</v>
          </cell>
          <cell r="AC6312">
            <v>1.1599999999999999</v>
          </cell>
          <cell r="AD6312">
            <v>0</v>
          </cell>
        </row>
        <row r="6313">
          <cell r="B6313" t="str">
            <v>MASON CO-REGULATEDCOMMERCIAL  FRONTLOADWLKNRW2RECYMA</v>
          </cell>
          <cell r="J6313" t="str">
            <v>WLKNRW2RECYMA</v>
          </cell>
          <cell r="K6313" t="str">
            <v>WALK IN OVER 25 ADDITIONA</v>
          </cell>
          <cell r="S6313">
            <v>0</v>
          </cell>
          <cell r="T6313">
            <v>0</v>
          </cell>
          <cell r="U6313">
            <v>0</v>
          </cell>
          <cell r="V6313">
            <v>0</v>
          </cell>
          <cell r="W6313">
            <v>0</v>
          </cell>
          <cell r="X6313">
            <v>0</v>
          </cell>
          <cell r="Y6313">
            <v>0</v>
          </cell>
          <cell r="Z6313">
            <v>0</v>
          </cell>
          <cell r="AA6313">
            <v>0</v>
          </cell>
          <cell r="AB6313">
            <v>0</v>
          </cell>
          <cell r="AC6313">
            <v>0.34</v>
          </cell>
          <cell r="AD6313">
            <v>0</v>
          </cell>
        </row>
        <row r="6314">
          <cell r="B6314" t="str">
            <v>MASON CO-REGULATEDCOMMERCIAL - REARLOADUNLOCKRECY</v>
          </cell>
          <cell r="J6314" t="str">
            <v>UNLOCKRECY</v>
          </cell>
          <cell r="K6314" t="str">
            <v>UNLOCK / UNLATCH RECY</v>
          </cell>
          <cell r="S6314">
            <v>0</v>
          </cell>
          <cell r="T6314">
            <v>0</v>
          </cell>
          <cell r="U6314">
            <v>0</v>
          </cell>
          <cell r="V6314">
            <v>0</v>
          </cell>
          <cell r="W6314">
            <v>0</v>
          </cell>
          <cell r="X6314">
            <v>0</v>
          </cell>
          <cell r="Y6314">
            <v>0</v>
          </cell>
          <cell r="Z6314">
            <v>0</v>
          </cell>
          <cell r="AA6314">
            <v>0</v>
          </cell>
          <cell r="AB6314">
            <v>0</v>
          </cell>
          <cell r="AC6314">
            <v>5.08</v>
          </cell>
          <cell r="AD6314">
            <v>0</v>
          </cell>
        </row>
        <row r="6315">
          <cell r="B6315" t="str">
            <v>MASON CO-REGULATEDCOMMERCIAL - REARLOADUNLOCKREF</v>
          </cell>
          <cell r="J6315" t="str">
            <v>UNLOCKREF</v>
          </cell>
          <cell r="K6315" t="str">
            <v>UNLOCK / UNLATCH REFUSE</v>
          </cell>
          <cell r="S6315">
            <v>0</v>
          </cell>
          <cell r="T6315">
            <v>0</v>
          </cell>
          <cell r="U6315">
            <v>0</v>
          </cell>
          <cell r="V6315">
            <v>0</v>
          </cell>
          <cell r="W6315">
            <v>0</v>
          </cell>
          <cell r="X6315">
            <v>0</v>
          </cell>
          <cell r="Y6315">
            <v>0</v>
          </cell>
          <cell r="Z6315">
            <v>0</v>
          </cell>
          <cell r="AA6315">
            <v>0</v>
          </cell>
          <cell r="AB6315">
            <v>0</v>
          </cell>
          <cell r="AC6315">
            <v>10.16</v>
          </cell>
          <cell r="AD6315">
            <v>0</v>
          </cell>
        </row>
        <row r="6316">
          <cell r="B6316" t="str">
            <v>MASON CO-REGULATEDCOMMERCIAL - REARLOADR1.5YDRENTM</v>
          </cell>
          <cell r="J6316" t="str">
            <v>R1.5YDRENTM</v>
          </cell>
          <cell r="K6316" t="str">
            <v>1.5YD CONTAINER RENT-MTH</v>
          </cell>
          <cell r="S6316">
            <v>0</v>
          </cell>
          <cell r="T6316">
            <v>0</v>
          </cell>
          <cell r="U6316">
            <v>0</v>
          </cell>
          <cell r="V6316">
            <v>0</v>
          </cell>
          <cell r="W6316">
            <v>0</v>
          </cell>
          <cell r="X6316">
            <v>0</v>
          </cell>
          <cell r="Y6316">
            <v>0</v>
          </cell>
          <cell r="Z6316">
            <v>0</v>
          </cell>
          <cell r="AA6316">
            <v>0</v>
          </cell>
          <cell r="AB6316">
            <v>0</v>
          </cell>
          <cell r="AC6316">
            <v>-23.54</v>
          </cell>
          <cell r="AD6316">
            <v>0</v>
          </cell>
        </row>
        <row r="6317">
          <cell r="B6317" t="str">
            <v>MASON CO-REGULATEDCOMMERCIAL - REARLOADUNLOCKREF</v>
          </cell>
          <cell r="J6317" t="str">
            <v>UNLOCKREF</v>
          </cell>
          <cell r="K6317" t="str">
            <v>UNLOCK / UNLATCH REFUSE</v>
          </cell>
          <cell r="S6317">
            <v>0</v>
          </cell>
          <cell r="T6317">
            <v>0</v>
          </cell>
          <cell r="U6317">
            <v>0</v>
          </cell>
          <cell r="V6317">
            <v>0</v>
          </cell>
          <cell r="W6317">
            <v>0</v>
          </cell>
          <cell r="X6317">
            <v>0</v>
          </cell>
          <cell r="Y6317">
            <v>0</v>
          </cell>
          <cell r="Z6317">
            <v>0</v>
          </cell>
          <cell r="AA6317">
            <v>0</v>
          </cell>
          <cell r="AB6317">
            <v>0</v>
          </cell>
          <cell r="AC6317">
            <v>5.0599999999999996</v>
          </cell>
          <cell r="AD6317">
            <v>0</v>
          </cell>
        </row>
        <row r="6318">
          <cell r="B6318" t="str">
            <v>MASON CO-REGULATEDCOMMERCIAL - REARLOADR1.5YDEM</v>
          </cell>
          <cell r="J6318" t="str">
            <v>R1.5YDEM</v>
          </cell>
          <cell r="K6318" t="str">
            <v>1.5 YD 1X EOW</v>
          </cell>
          <cell r="S6318">
            <v>0</v>
          </cell>
          <cell r="T6318">
            <v>0</v>
          </cell>
          <cell r="U6318">
            <v>0</v>
          </cell>
          <cell r="V6318">
            <v>0</v>
          </cell>
          <cell r="W6318">
            <v>0</v>
          </cell>
          <cell r="X6318">
            <v>0</v>
          </cell>
          <cell r="Y6318">
            <v>0</v>
          </cell>
          <cell r="Z6318">
            <v>0</v>
          </cell>
          <cell r="AA6318">
            <v>0</v>
          </cell>
          <cell r="AB6318">
            <v>0</v>
          </cell>
          <cell r="AC6318">
            <v>7685.44</v>
          </cell>
          <cell r="AD6318">
            <v>0</v>
          </cell>
        </row>
        <row r="6319">
          <cell r="B6319" t="str">
            <v>MASON CO-REGULATEDCOMMERCIAL - REARLOADR1.5YDRENTM</v>
          </cell>
          <cell r="J6319" t="str">
            <v>R1.5YDRENTM</v>
          </cell>
          <cell r="K6319" t="str">
            <v>1.5YD CONTAINER RENT-MTH</v>
          </cell>
          <cell r="S6319">
            <v>0</v>
          </cell>
          <cell r="T6319">
            <v>0</v>
          </cell>
          <cell r="U6319">
            <v>0</v>
          </cell>
          <cell r="V6319">
            <v>0</v>
          </cell>
          <cell r="W6319">
            <v>0</v>
          </cell>
          <cell r="X6319">
            <v>0</v>
          </cell>
          <cell r="Y6319">
            <v>0</v>
          </cell>
          <cell r="Z6319">
            <v>0</v>
          </cell>
          <cell r="AA6319">
            <v>0</v>
          </cell>
          <cell r="AB6319">
            <v>0</v>
          </cell>
          <cell r="AC6319">
            <v>2462.91</v>
          </cell>
          <cell r="AD6319">
            <v>0</v>
          </cell>
        </row>
        <row r="6320">
          <cell r="B6320" t="str">
            <v>MASON CO-REGULATEDCOMMERCIAL - REARLOADR1.5YDRENTT</v>
          </cell>
          <cell r="J6320" t="str">
            <v>R1.5YDRENTT</v>
          </cell>
          <cell r="K6320" t="str">
            <v>1.5YD TEMP CONTAINER RENT</v>
          </cell>
          <cell r="S6320">
            <v>0</v>
          </cell>
          <cell r="T6320">
            <v>0</v>
          </cell>
          <cell r="U6320">
            <v>0</v>
          </cell>
          <cell r="V6320">
            <v>0</v>
          </cell>
          <cell r="W6320">
            <v>0</v>
          </cell>
          <cell r="X6320">
            <v>0</v>
          </cell>
          <cell r="Y6320">
            <v>0</v>
          </cell>
          <cell r="Z6320">
            <v>0</v>
          </cell>
          <cell r="AA6320">
            <v>0</v>
          </cell>
          <cell r="AB6320">
            <v>0</v>
          </cell>
          <cell r="AC6320">
            <v>15.24</v>
          </cell>
          <cell r="AD6320">
            <v>0</v>
          </cell>
        </row>
        <row r="6321">
          <cell r="B6321" t="str">
            <v>MASON CO-REGULATEDCOMMERCIAL - REARLOADR1.5YDRENTTM</v>
          </cell>
          <cell r="J6321" t="str">
            <v>R1.5YDRENTTM</v>
          </cell>
          <cell r="K6321" t="str">
            <v>1.5 YD TEMP CONT RENT MON</v>
          </cell>
          <cell r="S6321">
            <v>0</v>
          </cell>
          <cell r="T6321">
            <v>0</v>
          </cell>
          <cell r="U6321">
            <v>0</v>
          </cell>
          <cell r="V6321">
            <v>0</v>
          </cell>
          <cell r="W6321">
            <v>0</v>
          </cell>
          <cell r="X6321">
            <v>0</v>
          </cell>
          <cell r="Y6321">
            <v>0</v>
          </cell>
          <cell r="Z6321">
            <v>0</v>
          </cell>
          <cell r="AA6321">
            <v>0</v>
          </cell>
          <cell r="AB6321">
            <v>0</v>
          </cell>
          <cell r="AC6321">
            <v>5.78</v>
          </cell>
          <cell r="AD6321">
            <v>0</v>
          </cell>
        </row>
        <row r="6322">
          <cell r="B6322" t="str">
            <v>MASON CO-REGULATEDCOMMERCIAL - REARLOADR1.5YDWM</v>
          </cell>
          <cell r="J6322" t="str">
            <v>R1.5YDWM</v>
          </cell>
          <cell r="K6322" t="str">
            <v>1.5 YD 1X WEEKLY</v>
          </cell>
          <cell r="S6322">
            <v>0</v>
          </cell>
          <cell r="T6322">
            <v>0</v>
          </cell>
          <cell r="U6322">
            <v>0</v>
          </cell>
          <cell r="V6322">
            <v>0</v>
          </cell>
          <cell r="W6322">
            <v>0</v>
          </cell>
          <cell r="X6322">
            <v>0</v>
          </cell>
          <cell r="Y6322">
            <v>0</v>
          </cell>
          <cell r="Z6322">
            <v>0</v>
          </cell>
          <cell r="AA6322">
            <v>0</v>
          </cell>
          <cell r="AB6322">
            <v>0</v>
          </cell>
          <cell r="AC6322">
            <v>5808.5</v>
          </cell>
          <cell r="AD6322">
            <v>0</v>
          </cell>
        </row>
        <row r="6323">
          <cell r="B6323" t="str">
            <v>MASON CO-REGULATEDCOMMERCIAL - REARLOADR1YDEM</v>
          </cell>
          <cell r="J6323" t="str">
            <v>R1YDEM</v>
          </cell>
          <cell r="K6323" t="str">
            <v>1 YD 1X EOW</v>
          </cell>
          <cell r="S6323">
            <v>0</v>
          </cell>
          <cell r="T6323">
            <v>0</v>
          </cell>
          <cell r="U6323">
            <v>0</v>
          </cell>
          <cell r="V6323">
            <v>0</v>
          </cell>
          <cell r="W6323">
            <v>0</v>
          </cell>
          <cell r="X6323">
            <v>0</v>
          </cell>
          <cell r="Y6323">
            <v>0</v>
          </cell>
          <cell r="Z6323">
            <v>0</v>
          </cell>
          <cell r="AA6323">
            <v>0</v>
          </cell>
          <cell r="AB6323">
            <v>0</v>
          </cell>
          <cell r="AC6323">
            <v>703.38</v>
          </cell>
          <cell r="AD6323">
            <v>0</v>
          </cell>
        </row>
        <row r="6324">
          <cell r="B6324" t="str">
            <v>MASON CO-REGULATEDCOMMERCIAL - REARLOADR1YDRENTM</v>
          </cell>
          <cell r="J6324" t="str">
            <v>R1YDRENTM</v>
          </cell>
          <cell r="K6324" t="str">
            <v>1YD CONTAINER RENT-MTHLY</v>
          </cell>
          <cell r="S6324">
            <v>0</v>
          </cell>
          <cell r="T6324">
            <v>0</v>
          </cell>
          <cell r="U6324">
            <v>0</v>
          </cell>
          <cell r="V6324">
            <v>0</v>
          </cell>
          <cell r="W6324">
            <v>0</v>
          </cell>
          <cell r="X6324">
            <v>0</v>
          </cell>
          <cell r="Y6324">
            <v>0</v>
          </cell>
          <cell r="Z6324">
            <v>0</v>
          </cell>
          <cell r="AA6324">
            <v>0</v>
          </cell>
          <cell r="AB6324">
            <v>0</v>
          </cell>
          <cell r="AC6324">
            <v>178.44</v>
          </cell>
          <cell r="AD6324">
            <v>0</v>
          </cell>
        </row>
        <row r="6325">
          <cell r="B6325" t="str">
            <v>MASON CO-REGULATEDCOMMERCIAL - REARLOADR1YDWM</v>
          </cell>
          <cell r="J6325" t="str">
            <v>R1YDWM</v>
          </cell>
          <cell r="K6325" t="str">
            <v>1 YD 1X WEEKLY</v>
          </cell>
          <cell r="S6325">
            <v>0</v>
          </cell>
          <cell r="T6325">
            <v>0</v>
          </cell>
          <cell r="U6325">
            <v>0</v>
          </cell>
          <cell r="V6325">
            <v>0</v>
          </cell>
          <cell r="W6325">
            <v>0</v>
          </cell>
          <cell r="X6325">
            <v>0</v>
          </cell>
          <cell r="Y6325">
            <v>0</v>
          </cell>
          <cell r="Z6325">
            <v>0</v>
          </cell>
          <cell r="AA6325">
            <v>0</v>
          </cell>
          <cell r="AB6325">
            <v>0</v>
          </cell>
          <cell r="AC6325">
            <v>147.74</v>
          </cell>
          <cell r="AD6325">
            <v>0</v>
          </cell>
        </row>
        <row r="6326">
          <cell r="B6326" t="str">
            <v>MASON CO-REGULATEDCOMMERCIAL - REARLOADR2YDEM</v>
          </cell>
          <cell r="J6326" t="str">
            <v>R2YDEM</v>
          </cell>
          <cell r="K6326" t="str">
            <v>2 YD 1X EOW</v>
          </cell>
          <cell r="S6326">
            <v>0</v>
          </cell>
          <cell r="T6326">
            <v>0</v>
          </cell>
          <cell r="U6326">
            <v>0</v>
          </cell>
          <cell r="V6326">
            <v>0</v>
          </cell>
          <cell r="W6326">
            <v>0</v>
          </cell>
          <cell r="X6326">
            <v>0</v>
          </cell>
          <cell r="Y6326">
            <v>0</v>
          </cell>
          <cell r="Z6326">
            <v>0</v>
          </cell>
          <cell r="AA6326">
            <v>0</v>
          </cell>
          <cell r="AB6326">
            <v>0</v>
          </cell>
          <cell r="AC6326">
            <v>5898.29</v>
          </cell>
          <cell r="AD6326">
            <v>0</v>
          </cell>
        </row>
        <row r="6327">
          <cell r="B6327" t="str">
            <v>MASON CO-REGULATEDCOMMERCIAL - REARLOADR2YDRENTM</v>
          </cell>
          <cell r="J6327" t="str">
            <v>R2YDRENTM</v>
          </cell>
          <cell r="K6327" t="str">
            <v>2YD CONTAINER RENT-MTHLY</v>
          </cell>
          <cell r="S6327">
            <v>0</v>
          </cell>
          <cell r="T6327">
            <v>0</v>
          </cell>
          <cell r="U6327">
            <v>0</v>
          </cell>
          <cell r="V6327">
            <v>0</v>
          </cell>
          <cell r="W6327">
            <v>0</v>
          </cell>
          <cell r="X6327">
            <v>0</v>
          </cell>
          <cell r="Y6327">
            <v>0</v>
          </cell>
          <cell r="Z6327">
            <v>0</v>
          </cell>
          <cell r="AA6327">
            <v>0</v>
          </cell>
          <cell r="AB6327">
            <v>0</v>
          </cell>
          <cell r="AC6327">
            <v>4529.41</v>
          </cell>
          <cell r="AD6327">
            <v>0</v>
          </cell>
        </row>
        <row r="6328">
          <cell r="B6328" t="str">
            <v>MASON CO-REGULATEDCOMMERCIAL - REARLOADR2YDRENTT</v>
          </cell>
          <cell r="J6328" t="str">
            <v>R2YDRENTT</v>
          </cell>
          <cell r="K6328" t="str">
            <v>2YD TEMP CONTAINER RENT</v>
          </cell>
          <cell r="S6328">
            <v>0</v>
          </cell>
          <cell r="T6328">
            <v>0</v>
          </cell>
          <cell r="U6328">
            <v>0</v>
          </cell>
          <cell r="V6328">
            <v>0</v>
          </cell>
          <cell r="W6328">
            <v>0</v>
          </cell>
          <cell r="X6328">
            <v>0</v>
          </cell>
          <cell r="Y6328">
            <v>0</v>
          </cell>
          <cell r="Z6328">
            <v>0</v>
          </cell>
          <cell r="AA6328">
            <v>0</v>
          </cell>
          <cell r="AB6328">
            <v>0</v>
          </cell>
          <cell r="AC6328">
            <v>13.07</v>
          </cell>
          <cell r="AD6328">
            <v>0</v>
          </cell>
        </row>
        <row r="6329">
          <cell r="B6329" t="str">
            <v>MASON CO-REGULATEDCOMMERCIAL - REARLOADR2YDRENTTM</v>
          </cell>
          <cell r="J6329" t="str">
            <v>R2YDRENTTM</v>
          </cell>
          <cell r="K6329" t="str">
            <v>2 YD TEMP CONT RENT MONTH</v>
          </cell>
          <cell r="S6329">
            <v>0</v>
          </cell>
          <cell r="T6329">
            <v>0</v>
          </cell>
          <cell r="U6329">
            <v>0</v>
          </cell>
          <cell r="V6329">
            <v>0</v>
          </cell>
          <cell r="W6329">
            <v>0</v>
          </cell>
          <cell r="X6329">
            <v>0</v>
          </cell>
          <cell r="Y6329">
            <v>0</v>
          </cell>
          <cell r="Z6329">
            <v>0</v>
          </cell>
          <cell r="AA6329">
            <v>0</v>
          </cell>
          <cell r="AB6329">
            <v>0</v>
          </cell>
          <cell r="AC6329">
            <v>68.08</v>
          </cell>
          <cell r="AD6329">
            <v>0</v>
          </cell>
        </row>
        <row r="6330">
          <cell r="B6330" t="str">
            <v>MASON CO-REGULATEDCOMMERCIAL - REARLOADR2YDWM</v>
          </cell>
          <cell r="J6330" t="str">
            <v>R2YDWM</v>
          </cell>
          <cell r="K6330" t="str">
            <v>2 YD 1X WEEKLY</v>
          </cell>
          <cell r="S6330">
            <v>0</v>
          </cell>
          <cell r="T6330">
            <v>0</v>
          </cell>
          <cell r="U6330">
            <v>0</v>
          </cell>
          <cell r="V6330">
            <v>0</v>
          </cell>
          <cell r="W6330">
            <v>0</v>
          </cell>
          <cell r="X6330">
            <v>0</v>
          </cell>
          <cell r="Y6330">
            <v>0</v>
          </cell>
          <cell r="Z6330">
            <v>0</v>
          </cell>
          <cell r="AA6330">
            <v>0</v>
          </cell>
          <cell r="AB6330">
            <v>0</v>
          </cell>
          <cell r="AC6330">
            <v>28049.38</v>
          </cell>
          <cell r="AD6330">
            <v>0</v>
          </cell>
        </row>
        <row r="6331">
          <cell r="B6331" t="str">
            <v>MASON CO-REGULATEDCOMMERCIAL - REARLOADUNLOCKREF</v>
          </cell>
          <cell r="J6331" t="str">
            <v>UNLOCKREF</v>
          </cell>
          <cell r="K6331" t="str">
            <v>UNLOCK / UNLATCH REFUSE</v>
          </cell>
          <cell r="S6331">
            <v>0</v>
          </cell>
          <cell r="T6331">
            <v>0</v>
          </cell>
          <cell r="U6331">
            <v>0</v>
          </cell>
          <cell r="V6331">
            <v>0</v>
          </cell>
          <cell r="W6331">
            <v>0</v>
          </cell>
          <cell r="X6331">
            <v>0</v>
          </cell>
          <cell r="Y6331">
            <v>0</v>
          </cell>
          <cell r="Z6331">
            <v>0</v>
          </cell>
          <cell r="AA6331">
            <v>0</v>
          </cell>
          <cell r="AB6331">
            <v>0</v>
          </cell>
          <cell r="AC6331">
            <v>258.06</v>
          </cell>
          <cell r="AD6331">
            <v>0</v>
          </cell>
        </row>
        <row r="6332">
          <cell r="B6332" t="str">
            <v>MASON CO-REGULATEDCOMMERCIAL - REARLOADCDELC</v>
          </cell>
          <cell r="J6332" t="str">
            <v>CDELC</v>
          </cell>
          <cell r="K6332" t="str">
            <v>CONTAINER DELIVERY CHARGE</v>
          </cell>
          <cell r="S6332">
            <v>0</v>
          </cell>
          <cell r="T6332">
            <v>0</v>
          </cell>
          <cell r="U6332">
            <v>0</v>
          </cell>
          <cell r="V6332">
            <v>0</v>
          </cell>
          <cell r="W6332">
            <v>0</v>
          </cell>
          <cell r="X6332">
            <v>0</v>
          </cell>
          <cell r="Y6332">
            <v>0</v>
          </cell>
          <cell r="Z6332">
            <v>0</v>
          </cell>
          <cell r="AA6332">
            <v>0</v>
          </cell>
          <cell r="AB6332">
            <v>0</v>
          </cell>
          <cell r="AC6332">
            <v>243</v>
          </cell>
          <cell r="AD6332">
            <v>0</v>
          </cell>
        </row>
        <row r="6333">
          <cell r="B6333" t="str">
            <v>MASON CO-REGULATEDCOMMERCIAL - REARLOADCEXYD</v>
          </cell>
          <cell r="J6333" t="str">
            <v>CEXYD</v>
          </cell>
          <cell r="K6333" t="str">
            <v>CMML EXTRA YARDAGE</v>
          </cell>
          <cell r="S6333">
            <v>0</v>
          </cell>
          <cell r="T6333">
            <v>0</v>
          </cell>
          <cell r="U6333">
            <v>0</v>
          </cell>
          <cell r="V6333">
            <v>0</v>
          </cell>
          <cell r="W6333">
            <v>0</v>
          </cell>
          <cell r="X6333">
            <v>0</v>
          </cell>
          <cell r="Y6333">
            <v>0</v>
          </cell>
          <cell r="Z6333">
            <v>0</v>
          </cell>
          <cell r="AA6333">
            <v>0</v>
          </cell>
          <cell r="AB6333">
            <v>0</v>
          </cell>
          <cell r="AC6333">
            <v>1756.16</v>
          </cell>
          <cell r="AD6333">
            <v>0</v>
          </cell>
        </row>
        <row r="6334">
          <cell r="B6334" t="str">
            <v>MASON CO-REGULATEDCOMMERCIAL - REARLOADCLSECOL</v>
          </cell>
          <cell r="J6334" t="str">
            <v>CLSECOL</v>
          </cell>
          <cell r="K6334" t="str">
            <v>LOOSE MATERIAL-COLLECTOR</v>
          </cell>
          <cell r="S6334">
            <v>0</v>
          </cell>
          <cell r="T6334">
            <v>0</v>
          </cell>
          <cell r="U6334">
            <v>0</v>
          </cell>
          <cell r="V6334">
            <v>0</v>
          </cell>
          <cell r="W6334">
            <v>0</v>
          </cell>
          <cell r="X6334">
            <v>0</v>
          </cell>
          <cell r="Y6334">
            <v>0</v>
          </cell>
          <cell r="Z6334">
            <v>0</v>
          </cell>
          <cell r="AA6334">
            <v>0</v>
          </cell>
          <cell r="AB6334">
            <v>0</v>
          </cell>
          <cell r="AC6334">
            <v>220.88</v>
          </cell>
          <cell r="AD6334">
            <v>0</v>
          </cell>
        </row>
        <row r="6335">
          <cell r="B6335" t="str">
            <v>MASON CO-REGULATEDCOMMERCIAL - REARLOADCOMCAN</v>
          </cell>
          <cell r="J6335" t="str">
            <v>COMCAN</v>
          </cell>
          <cell r="K6335" t="str">
            <v>COMMERCIAL CAN EXTRA</v>
          </cell>
          <cell r="S6335">
            <v>0</v>
          </cell>
          <cell r="T6335">
            <v>0</v>
          </cell>
          <cell r="U6335">
            <v>0</v>
          </cell>
          <cell r="V6335">
            <v>0</v>
          </cell>
          <cell r="W6335">
            <v>0</v>
          </cell>
          <cell r="X6335">
            <v>0</v>
          </cell>
          <cell r="Y6335">
            <v>0</v>
          </cell>
          <cell r="Z6335">
            <v>0</v>
          </cell>
          <cell r="AA6335">
            <v>0</v>
          </cell>
          <cell r="AB6335">
            <v>0</v>
          </cell>
          <cell r="AC6335">
            <v>599.04</v>
          </cell>
          <cell r="AD6335">
            <v>0</v>
          </cell>
        </row>
        <row r="6336">
          <cell r="B6336" t="str">
            <v>MASON CO-REGULATEDCOMMERCIAL - REARLOADR1.5YDPU</v>
          </cell>
          <cell r="J6336" t="str">
            <v>R1.5YDPU</v>
          </cell>
          <cell r="K6336" t="str">
            <v>1.5YD CONTAINER PICKUP</v>
          </cell>
          <cell r="S6336">
            <v>0</v>
          </cell>
          <cell r="T6336">
            <v>0</v>
          </cell>
          <cell r="U6336">
            <v>0</v>
          </cell>
          <cell r="V6336">
            <v>0</v>
          </cell>
          <cell r="W6336">
            <v>0</v>
          </cell>
          <cell r="X6336">
            <v>0</v>
          </cell>
          <cell r="Y6336">
            <v>0</v>
          </cell>
          <cell r="Z6336">
            <v>0</v>
          </cell>
          <cell r="AA6336">
            <v>0</v>
          </cell>
          <cell r="AB6336">
            <v>0</v>
          </cell>
          <cell r="AC6336">
            <v>150.72</v>
          </cell>
          <cell r="AD6336">
            <v>0</v>
          </cell>
        </row>
        <row r="6337">
          <cell r="B6337" t="str">
            <v>MASON CO-REGULATEDCOMMERCIAL - REARLOADR1.5YDRENTM</v>
          </cell>
          <cell r="J6337" t="str">
            <v>R1.5YDRENTM</v>
          </cell>
          <cell r="K6337" t="str">
            <v>1.5YD CONTAINER RENT-MTH</v>
          </cell>
          <cell r="S6337">
            <v>0</v>
          </cell>
          <cell r="T6337">
            <v>0</v>
          </cell>
          <cell r="U6337">
            <v>0</v>
          </cell>
          <cell r="V6337">
            <v>0</v>
          </cell>
          <cell r="W6337">
            <v>0</v>
          </cell>
          <cell r="X6337">
            <v>0</v>
          </cell>
          <cell r="Y6337">
            <v>0</v>
          </cell>
          <cell r="Z6337">
            <v>0</v>
          </cell>
          <cell r="AA6337">
            <v>0</v>
          </cell>
          <cell r="AB6337">
            <v>0</v>
          </cell>
          <cell r="AC6337">
            <v>-1.91</v>
          </cell>
          <cell r="AD6337">
            <v>0</v>
          </cell>
        </row>
        <row r="6338">
          <cell r="B6338" t="str">
            <v>MASON CO-REGULATEDCOMMERCIAL - REARLOADR1.5YDRENTTM</v>
          </cell>
          <cell r="J6338" t="str">
            <v>R1.5YDRENTTM</v>
          </cell>
          <cell r="K6338" t="str">
            <v>1.5 YD TEMP CONT RENT MON</v>
          </cell>
          <cell r="S6338">
            <v>0</v>
          </cell>
          <cell r="T6338">
            <v>0</v>
          </cell>
          <cell r="U6338">
            <v>0</v>
          </cell>
          <cell r="V6338">
            <v>0</v>
          </cell>
          <cell r="W6338">
            <v>0</v>
          </cell>
          <cell r="X6338">
            <v>0</v>
          </cell>
          <cell r="Y6338">
            <v>0</v>
          </cell>
          <cell r="Z6338">
            <v>0</v>
          </cell>
          <cell r="AA6338">
            <v>0</v>
          </cell>
          <cell r="AB6338">
            <v>0</v>
          </cell>
          <cell r="AC6338">
            <v>-230.51</v>
          </cell>
          <cell r="AD6338">
            <v>0</v>
          </cell>
        </row>
        <row r="6339">
          <cell r="B6339" t="str">
            <v>MASON CO-REGULATEDCOMMERCIAL - REARLOADR2YDPU</v>
          </cell>
          <cell r="J6339" t="str">
            <v>R2YDPU</v>
          </cell>
          <cell r="K6339" t="str">
            <v>2YD CONTAINER PICKUP</v>
          </cell>
          <cell r="S6339">
            <v>0</v>
          </cell>
          <cell r="T6339">
            <v>0</v>
          </cell>
          <cell r="U6339">
            <v>0</v>
          </cell>
          <cell r="V6339">
            <v>0</v>
          </cell>
          <cell r="W6339">
            <v>0</v>
          </cell>
          <cell r="X6339">
            <v>0</v>
          </cell>
          <cell r="Y6339">
            <v>0</v>
          </cell>
          <cell r="Z6339">
            <v>0</v>
          </cell>
          <cell r="AA6339">
            <v>0</v>
          </cell>
          <cell r="AB6339">
            <v>0</v>
          </cell>
          <cell r="AC6339">
            <v>273.89999999999998</v>
          </cell>
          <cell r="AD6339">
            <v>0</v>
          </cell>
        </row>
        <row r="6340">
          <cell r="B6340" t="str">
            <v>MASON CO-REGULATEDCOMMERCIAL - REARLOADROLLOUTOC</v>
          </cell>
          <cell r="J6340" t="str">
            <v>ROLLOUTOC</v>
          </cell>
          <cell r="K6340" t="str">
            <v>ROLL OUT</v>
          </cell>
          <cell r="S6340">
            <v>0</v>
          </cell>
          <cell r="T6340">
            <v>0</v>
          </cell>
          <cell r="U6340">
            <v>0</v>
          </cell>
          <cell r="V6340">
            <v>0</v>
          </cell>
          <cell r="W6340">
            <v>0</v>
          </cell>
          <cell r="X6340">
            <v>0</v>
          </cell>
          <cell r="Y6340">
            <v>0</v>
          </cell>
          <cell r="Z6340">
            <v>0</v>
          </cell>
          <cell r="AA6340">
            <v>0</v>
          </cell>
          <cell r="AB6340">
            <v>0</v>
          </cell>
          <cell r="AC6340">
            <v>550.79999999999995</v>
          </cell>
          <cell r="AD6340">
            <v>0</v>
          </cell>
        </row>
        <row r="6341">
          <cell r="B6341" t="str">
            <v>MASON CO-REGULATEDCOMMERCIAL - REARLOADUNLOCKREF</v>
          </cell>
          <cell r="J6341" t="str">
            <v>UNLOCKREF</v>
          </cell>
          <cell r="K6341" t="str">
            <v>UNLOCK / UNLATCH REFUSE</v>
          </cell>
          <cell r="S6341">
            <v>0</v>
          </cell>
          <cell r="T6341">
            <v>0</v>
          </cell>
          <cell r="U6341">
            <v>0</v>
          </cell>
          <cell r="V6341">
            <v>0</v>
          </cell>
          <cell r="W6341">
            <v>0</v>
          </cell>
          <cell r="X6341">
            <v>0</v>
          </cell>
          <cell r="Y6341">
            <v>0</v>
          </cell>
          <cell r="Z6341">
            <v>0</v>
          </cell>
          <cell r="AA6341">
            <v>0</v>
          </cell>
          <cell r="AB6341">
            <v>0</v>
          </cell>
          <cell r="AC6341">
            <v>15.18</v>
          </cell>
          <cell r="AD6341">
            <v>0</v>
          </cell>
        </row>
        <row r="6342">
          <cell r="B6342" t="str">
            <v>MASON CO-REGULATEDCOMMERCIAL RECYCLEWLKNRE1RECY</v>
          </cell>
          <cell r="J6342" t="str">
            <v>WLKNRE1RECY</v>
          </cell>
          <cell r="K6342" t="str">
            <v>WALK IN 5-25FT EOW-RECYCL</v>
          </cell>
          <cell r="S6342">
            <v>0</v>
          </cell>
          <cell r="T6342">
            <v>0</v>
          </cell>
          <cell r="U6342">
            <v>0</v>
          </cell>
          <cell r="V6342">
            <v>0</v>
          </cell>
          <cell r="W6342">
            <v>0</v>
          </cell>
          <cell r="X6342">
            <v>0</v>
          </cell>
          <cell r="Y6342">
            <v>0</v>
          </cell>
          <cell r="Z6342">
            <v>0</v>
          </cell>
          <cell r="AA6342">
            <v>0</v>
          </cell>
          <cell r="AB6342">
            <v>0</v>
          </cell>
          <cell r="AC6342">
            <v>193.27</v>
          </cell>
          <cell r="AD6342">
            <v>0</v>
          </cell>
        </row>
        <row r="6343">
          <cell r="B6343" t="str">
            <v>MASON CO-REGULATEDCOMMERCIAL RECYCLE96CRCOGW1</v>
          </cell>
          <cell r="J6343" t="str">
            <v>96CRCOGW1</v>
          </cell>
          <cell r="K6343" t="str">
            <v>96 COMMINGLE WG-WEEKLY</v>
          </cell>
          <cell r="S6343">
            <v>0</v>
          </cell>
          <cell r="T6343">
            <v>0</v>
          </cell>
          <cell r="U6343">
            <v>0</v>
          </cell>
          <cell r="V6343">
            <v>0</v>
          </cell>
          <cell r="W6343">
            <v>0</v>
          </cell>
          <cell r="X6343">
            <v>0</v>
          </cell>
          <cell r="Y6343">
            <v>0</v>
          </cell>
          <cell r="Z6343">
            <v>0</v>
          </cell>
          <cell r="AA6343">
            <v>0</v>
          </cell>
          <cell r="AB6343">
            <v>0</v>
          </cell>
          <cell r="AC6343">
            <v>28.23</v>
          </cell>
          <cell r="AD6343">
            <v>0</v>
          </cell>
        </row>
        <row r="6344">
          <cell r="B6344" t="str">
            <v>MASON CO-REGULATEDCOMMERCIAL RECYCLE96CRCONGE1</v>
          </cell>
          <cell r="J6344" t="str">
            <v>96CRCONGE1</v>
          </cell>
          <cell r="K6344" t="str">
            <v>96 COMMINGLE NG-EOW</v>
          </cell>
          <cell r="S6344">
            <v>0</v>
          </cell>
          <cell r="T6344">
            <v>0</v>
          </cell>
          <cell r="U6344">
            <v>0</v>
          </cell>
          <cell r="V6344">
            <v>0</v>
          </cell>
          <cell r="W6344">
            <v>0</v>
          </cell>
          <cell r="X6344">
            <v>0</v>
          </cell>
          <cell r="Y6344">
            <v>0</v>
          </cell>
          <cell r="Z6344">
            <v>0</v>
          </cell>
          <cell r="AA6344">
            <v>0</v>
          </cell>
          <cell r="AB6344">
            <v>0</v>
          </cell>
          <cell r="AC6344">
            <v>64.95</v>
          </cell>
          <cell r="AD6344">
            <v>0</v>
          </cell>
        </row>
        <row r="6345">
          <cell r="B6345" t="str">
            <v>MASON CO-REGULATEDCOMMERCIAL RECYCLE96CRCONGM1</v>
          </cell>
          <cell r="J6345" t="str">
            <v>96CRCONGM1</v>
          </cell>
          <cell r="K6345" t="str">
            <v>96 COMMINGLE NG-MNTHLY</v>
          </cell>
          <cell r="S6345">
            <v>0</v>
          </cell>
          <cell r="T6345">
            <v>0</v>
          </cell>
          <cell r="U6345">
            <v>0</v>
          </cell>
          <cell r="V6345">
            <v>0</v>
          </cell>
          <cell r="W6345">
            <v>0</v>
          </cell>
          <cell r="X6345">
            <v>0</v>
          </cell>
          <cell r="Y6345">
            <v>0</v>
          </cell>
          <cell r="Z6345">
            <v>0</v>
          </cell>
          <cell r="AA6345">
            <v>0</v>
          </cell>
          <cell r="AB6345">
            <v>0</v>
          </cell>
          <cell r="AC6345">
            <v>16.670000000000002</v>
          </cell>
          <cell r="AD6345">
            <v>0</v>
          </cell>
        </row>
        <row r="6346">
          <cell r="B6346" t="str">
            <v>MASON CO-REGULATEDCOMMERCIAL RECYCLE96CRCONGW1</v>
          </cell>
          <cell r="J6346" t="str">
            <v>96CRCONGW1</v>
          </cell>
          <cell r="K6346" t="str">
            <v>96 COMMINGLE NG-WEEKLY</v>
          </cell>
          <cell r="S6346">
            <v>0</v>
          </cell>
          <cell r="T6346">
            <v>0</v>
          </cell>
          <cell r="U6346">
            <v>0</v>
          </cell>
          <cell r="V6346">
            <v>0</v>
          </cell>
          <cell r="W6346">
            <v>0</v>
          </cell>
          <cell r="X6346">
            <v>0</v>
          </cell>
          <cell r="Y6346">
            <v>0</v>
          </cell>
          <cell r="Z6346">
            <v>0</v>
          </cell>
          <cell r="AA6346">
            <v>0</v>
          </cell>
          <cell r="AB6346">
            <v>0</v>
          </cell>
          <cell r="AC6346">
            <v>56.46</v>
          </cell>
          <cell r="AD6346">
            <v>0</v>
          </cell>
        </row>
        <row r="6347">
          <cell r="B6347" t="str">
            <v>MASON CO-REGULATEDCOMMERCIAL RECYCLERECYCLERMA</v>
          </cell>
          <cell r="J6347" t="str">
            <v>RECYCLERMA</v>
          </cell>
          <cell r="K6347" t="str">
            <v>VALUE OF RECYCLEABLES</v>
          </cell>
          <cell r="S6347">
            <v>0</v>
          </cell>
          <cell r="T6347">
            <v>0</v>
          </cell>
          <cell r="U6347">
            <v>0</v>
          </cell>
          <cell r="V6347">
            <v>0</v>
          </cell>
          <cell r="W6347">
            <v>0</v>
          </cell>
          <cell r="X6347">
            <v>0</v>
          </cell>
          <cell r="Y6347">
            <v>0</v>
          </cell>
          <cell r="Z6347">
            <v>0</v>
          </cell>
          <cell r="AA6347">
            <v>0</v>
          </cell>
          <cell r="AB6347">
            <v>0</v>
          </cell>
          <cell r="AC6347">
            <v>1478.21</v>
          </cell>
          <cell r="AD6347">
            <v>0</v>
          </cell>
        </row>
        <row r="6348">
          <cell r="B6348" t="str">
            <v>MASON CO-REGULATEDCOMMERCIAL RECYCLERECYCRMA</v>
          </cell>
          <cell r="J6348" t="str">
            <v>RECYCRMA</v>
          </cell>
          <cell r="K6348" t="str">
            <v>RECYCLE MONTHLY ARREARS</v>
          </cell>
          <cell r="S6348">
            <v>0</v>
          </cell>
          <cell r="T6348">
            <v>0</v>
          </cell>
          <cell r="U6348">
            <v>0</v>
          </cell>
          <cell r="V6348">
            <v>0</v>
          </cell>
          <cell r="W6348">
            <v>0</v>
          </cell>
          <cell r="X6348">
            <v>0</v>
          </cell>
          <cell r="Y6348">
            <v>0</v>
          </cell>
          <cell r="Z6348">
            <v>0</v>
          </cell>
          <cell r="AA6348">
            <v>0</v>
          </cell>
          <cell r="AB6348">
            <v>0</v>
          </cell>
          <cell r="AC6348">
            <v>4219.17</v>
          </cell>
          <cell r="AD6348">
            <v>0</v>
          </cell>
        </row>
        <row r="6349">
          <cell r="B6349" t="str">
            <v>MASON CO-REGULATEDCOMMERCIAL RECYCLERECYRNBMA</v>
          </cell>
          <cell r="J6349" t="str">
            <v>RECYRNBMA</v>
          </cell>
          <cell r="K6349" t="str">
            <v>RECYCLE NO BIN MONTHLY AR</v>
          </cell>
          <cell r="S6349">
            <v>0</v>
          </cell>
          <cell r="T6349">
            <v>0</v>
          </cell>
          <cell r="U6349">
            <v>0</v>
          </cell>
          <cell r="V6349">
            <v>0</v>
          </cell>
          <cell r="W6349">
            <v>0</v>
          </cell>
          <cell r="X6349">
            <v>0</v>
          </cell>
          <cell r="Y6349">
            <v>0</v>
          </cell>
          <cell r="Z6349">
            <v>0</v>
          </cell>
          <cell r="AA6349">
            <v>0</v>
          </cell>
          <cell r="AB6349">
            <v>0</v>
          </cell>
          <cell r="AC6349">
            <v>16.66</v>
          </cell>
          <cell r="AD6349">
            <v>0</v>
          </cell>
        </row>
        <row r="6350">
          <cell r="B6350" t="str">
            <v>MASON CO-REGULATEDPAYMENTSCC-KOL</v>
          </cell>
          <cell r="J6350" t="str">
            <v>CC-KOL</v>
          </cell>
          <cell r="K6350" t="str">
            <v>ONLINE PAYMENT-CC</v>
          </cell>
          <cell r="S6350">
            <v>0</v>
          </cell>
          <cell r="T6350">
            <v>0</v>
          </cell>
          <cell r="U6350">
            <v>0</v>
          </cell>
          <cell r="V6350">
            <v>0</v>
          </cell>
          <cell r="W6350">
            <v>0</v>
          </cell>
          <cell r="X6350">
            <v>0</v>
          </cell>
          <cell r="Y6350">
            <v>0</v>
          </cell>
          <cell r="Z6350">
            <v>0</v>
          </cell>
          <cell r="AA6350">
            <v>0</v>
          </cell>
          <cell r="AB6350">
            <v>0</v>
          </cell>
          <cell r="AC6350">
            <v>-69580.61</v>
          </cell>
          <cell r="AD6350">
            <v>0</v>
          </cell>
        </row>
        <row r="6351">
          <cell r="B6351" t="str">
            <v>MASON CO-REGULATEDPAYMENTSCCREF-KOL</v>
          </cell>
          <cell r="J6351" t="str">
            <v>CCREF-KOL</v>
          </cell>
          <cell r="K6351" t="str">
            <v>CREDIT CARD REFUND</v>
          </cell>
          <cell r="S6351">
            <v>0</v>
          </cell>
          <cell r="T6351">
            <v>0</v>
          </cell>
          <cell r="U6351">
            <v>0</v>
          </cell>
          <cell r="V6351">
            <v>0</v>
          </cell>
          <cell r="W6351">
            <v>0</v>
          </cell>
          <cell r="X6351">
            <v>0</v>
          </cell>
          <cell r="Y6351">
            <v>0</v>
          </cell>
          <cell r="Z6351">
            <v>0</v>
          </cell>
          <cell r="AA6351">
            <v>0</v>
          </cell>
          <cell r="AB6351">
            <v>0</v>
          </cell>
          <cell r="AC6351">
            <v>285.7</v>
          </cell>
          <cell r="AD6351">
            <v>0</v>
          </cell>
        </row>
        <row r="6352">
          <cell r="B6352" t="str">
            <v>MASON CO-REGULATEDPAYMENTSPAY</v>
          </cell>
          <cell r="J6352" t="str">
            <v>PAY</v>
          </cell>
          <cell r="K6352" t="str">
            <v>PAYMENT-THANK YOU!</v>
          </cell>
          <cell r="S6352">
            <v>0</v>
          </cell>
          <cell r="T6352">
            <v>0</v>
          </cell>
          <cell r="U6352">
            <v>0</v>
          </cell>
          <cell r="V6352">
            <v>0</v>
          </cell>
          <cell r="W6352">
            <v>0</v>
          </cell>
          <cell r="X6352">
            <v>0</v>
          </cell>
          <cell r="Y6352">
            <v>0</v>
          </cell>
          <cell r="Z6352">
            <v>0</v>
          </cell>
          <cell r="AA6352">
            <v>0</v>
          </cell>
          <cell r="AB6352">
            <v>0</v>
          </cell>
          <cell r="AC6352">
            <v>-8529.99</v>
          </cell>
          <cell r="AD6352">
            <v>0</v>
          </cell>
        </row>
        <row r="6353">
          <cell r="B6353" t="str">
            <v>MASON CO-REGULATEDPAYMENTSPAY ICT</v>
          </cell>
          <cell r="J6353" t="str">
            <v>PAY ICT</v>
          </cell>
          <cell r="K6353" t="str">
            <v>I/C PAYMENT THANK YOU!</v>
          </cell>
          <cell r="S6353">
            <v>0</v>
          </cell>
          <cell r="T6353">
            <v>0</v>
          </cell>
          <cell r="U6353">
            <v>0</v>
          </cell>
          <cell r="V6353">
            <v>0</v>
          </cell>
          <cell r="W6353">
            <v>0</v>
          </cell>
          <cell r="X6353">
            <v>0</v>
          </cell>
          <cell r="Y6353">
            <v>0</v>
          </cell>
          <cell r="Z6353">
            <v>0</v>
          </cell>
          <cell r="AA6353">
            <v>0</v>
          </cell>
          <cell r="AB6353">
            <v>0</v>
          </cell>
          <cell r="AC6353">
            <v>-36.75</v>
          </cell>
          <cell r="AD6353">
            <v>0</v>
          </cell>
        </row>
        <row r="6354">
          <cell r="B6354" t="str">
            <v>MASON CO-REGULATEDPAYMENTSPAY-CFREE</v>
          </cell>
          <cell r="J6354" t="str">
            <v>PAY-CFREE</v>
          </cell>
          <cell r="K6354" t="str">
            <v>PAYMENT-THANK YOU</v>
          </cell>
          <cell r="S6354">
            <v>0</v>
          </cell>
          <cell r="T6354">
            <v>0</v>
          </cell>
          <cell r="U6354">
            <v>0</v>
          </cell>
          <cell r="V6354">
            <v>0</v>
          </cell>
          <cell r="W6354">
            <v>0</v>
          </cell>
          <cell r="X6354">
            <v>0</v>
          </cell>
          <cell r="Y6354">
            <v>0</v>
          </cell>
          <cell r="Z6354">
            <v>0</v>
          </cell>
          <cell r="AA6354">
            <v>0</v>
          </cell>
          <cell r="AB6354">
            <v>0</v>
          </cell>
          <cell r="AC6354">
            <v>-11910.95</v>
          </cell>
          <cell r="AD6354">
            <v>0</v>
          </cell>
        </row>
        <row r="6355">
          <cell r="B6355" t="str">
            <v>MASON CO-REGULATEDPAYMENTSPAY-KOL</v>
          </cell>
          <cell r="J6355" t="str">
            <v>PAY-KOL</v>
          </cell>
          <cell r="K6355" t="str">
            <v>PAYMENT-THANK YOU - OL</v>
          </cell>
          <cell r="S6355">
            <v>0</v>
          </cell>
          <cell r="T6355">
            <v>0</v>
          </cell>
          <cell r="U6355">
            <v>0</v>
          </cell>
          <cell r="V6355">
            <v>0</v>
          </cell>
          <cell r="W6355">
            <v>0</v>
          </cell>
          <cell r="X6355">
            <v>0</v>
          </cell>
          <cell r="Y6355">
            <v>0</v>
          </cell>
          <cell r="Z6355">
            <v>0</v>
          </cell>
          <cell r="AA6355">
            <v>0</v>
          </cell>
          <cell r="AB6355">
            <v>0</v>
          </cell>
          <cell r="AC6355">
            <v>-17575.240000000002</v>
          </cell>
          <cell r="AD6355">
            <v>0</v>
          </cell>
        </row>
        <row r="6356">
          <cell r="B6356" t="str">
            <v>MASON CO-REGULATEDPAYMENTSPAY-ORCC</v>
          </cell>
          <cell r="J6356" t="str">
            <v>PAY-ORCC</v>
          </cell>
          <cell r="K6356" t="str">
            <v>ORCC PAYMENT</v>
          </cell>
          <cell r="S6356">
            <v>0</v>
          </cell>
          <cell r="T6356">
            <v>0</v>
          </cell>
          <cell r="U6356">
            <v>0</v>
          </cell>
          <cell r="V6356">
            <v>0</v>
          </cell>
          <cell r="W6356">
            <v>0</v>
          </cell>
          <cell r="X6356">
            <v>0</v>
          </cell>
          <cell r="Y6356">
            <v>0</v>
          </cell>
          <cell r="Z6356">
            <v>0</v>
          </cell>
          <cell r="AA6356">
            <v>0</v>
          </cell>
          <cell r="AB6356">
            <v>0</v>
          </cell>
          <cell r="AC6356">
            <v>-409.1</v>
          </cell>
          <cell r="AD6356">
            <v>0</v>
          </cell>
        </row>
        <row r="6357">
          <cell r="B6357" t="str">
            <v>MASON CO-REGULATEDPAYMENTSPAY-RPPS</v>
          </cell>
          <cell r="J6357" t="str">
            <v>PAY-RPPS</v>
          </cell>
          <cell r="K6357" t="str">
            <v>RPSS PAYMENT</v>
          </cell>
          <cell r="S6357">
            <v>0</v>
          </cell>
          <cell r="T6357">
            <v>0</v>
          </cell>
          <cell r="U6357">
            <v>0</v>
          </cell>
          <cell r="V6357">
            <v>0</v>
          </cell>
          <cell r="W6357">
            <v>0</v>
          </cell>
          <cell r="X6357">
            <v>0</v>
          </cell>
          <cell r="Y6357">
            <v>0</v>
          </cell>
          <cell r="Z6357">
            <v>0</v>
          </cell>
          <cell r="AA6357">
            <v>0</v>
          </cell>
          <cell r="AB6357">
            <v>0</v>
          </cell>
          <cell r="AC6357">
            <v>-1441.41</v>
          </cell>
          <cell r="AD6357">
            <v>0</v>
          </cell>
        </row>
        <row r="6358">
          <cell r="B6358" t="str">
            <v>MASON CO-REGULATEDPAYMENTSPAYL</v>
          </cell>
          <cell r="J6358" t="str">
            <v>PAYL</v>
          </cell>
          <cell r="K6358" t="str">
            <v>PAYMENT-THANK YOU!</v>
          </cell>
          <cell r="S6358">
            <v>0</v>
          </cell>
          <cell r="T6358">
            <v>0</v>
          </cell>
          <cell r="U6358">
            <v>0</v>
          </cell>
          <cell r="V6358">
            <v>0</v>
          </cell>
          <cell r="W6358">
            <v>0</v>
          </cell>
          <cell r="X6358">
            <v>0</v>
          </cell>
          <cell r="Y6358">
            <v>0</v>
          </cell>
          <cell r="Z6358">
            <v>0</v>
          </cell>
          <cell r="AA6358">
            <v>0</v>
          </cell>
          <cell r="AB6358">
            <v>0</v>
          </cell>
          <cell r="AC6358">
            <v>-131.82</v>
          </cell>
          <cell r="AD6358">
            <v>0</v>
          </cell>
        </row>
        <row r="6359">
          <cell r="B6359" t="str">
            <v>MASON CO-REGULATEDPAYMENTSPAYMET</v>
          </cell>
          <cell r="J6359" t="str">
            <v>PAYMET</v>
          </cell>
          <cell r="K6359" t="str">
            <v>METAVANTE ONLINE PAYMENT</v>
          </cell>
          <cell r="S6359">
            <v>0</v>
          </cell>
          <cell r="T6359">
            <v>0</v>
          </cell>
          <cell r="U6359">
            <v>0</v>
          </cell>
          <cell r="V6359">
            <v>0</v>
          </cell>
          <cell r="W6359">
            <v>0</v>
          </cell>
          <cell r="X6359">
            <v>0</v>
          </cell>
          <cell r="Y6359">
            <v>0</v>
          </cell>
          <cell r="Z6359">
            <v>0</v>
          </cell>
          <cell r="AA6359">
            <v>0</v>
          </cell>
          <cell r="AB6359">
            <v>0</v>
          </cell>
          <cell r="AC6359">
            <v>-1836.72</v>
          </cell>
          <cell r="AD6359">
            <v>0</v>
          </cell>
        </row>
        <row r="6360">
          <cell r="B6360" t="str">
            <v>MASON CO-REGULATEDPAYMENTSPAYUSBL</v>
          </cell>
          <cell r="J6360" t="str">
            <v>PAYUSBL</v>
          </cell>
          <cell r="K6360" t="str">
            <v>PAYMENT THANK YOU</v>
          </cell>
          <cell r="S6360">
            <v>0</v>
          </cell>
          <cell r="T6360">
            <v>0</v>
          </cell>
          <cell r="U6360">
            <v>0</v>
          </cell>
          <cell r="V6360">
            <v>0</v>
          </cell>
          <cell r="W6360">
            <v>0</v>
          </cell>
          <cell r="X6360">
            <v>0</v>
          </cell>
          <cell r="Y6360">
            <v>0</v>
          </cell>
          <cell r="Z6360">
            <v>0</v>
          </cell>
          <cell r="AA6360">
            <v>0</v>
          </cell>
          <cell r="AB6360">
            <v>0</v>
          </cell>
          <cell r="AC6360">
            <v>-12268.62</v>
          </cell>
          <cell r="AD6360">
            <v>0</v>
          </cell>
        </row>
        <row r="6361">
          <cell r="B6361" t="str">
            <v>MASON CO-REGULATEDPAYMENTSRET-KOL</v>
          </cell>
          <cell r="J6361" t="str">
            <v>RET-KOL</v>
          </cell>
          <cell r="K6361" t="str">
            <v>ONLINE PAYMENT RETURN</v>
          </cell>
          <cell r="S6361">
            <v>0</v>
          </cell>
          <cell r="T6361">
            <v>0</v>
          </cell>
          <cell r="U6361">
            <v>0</v>
          </cell>
          <cell r="V6361">
            <v>0</v>
          </cell>
          <cell r="W6361">
            <v>0</v>
          </cell>
          <cell r="X6361">
            <v>0</v>
          </cell>
          <cell r="Y6361">
            <v>0</v>
          </cell>
          <cell r="Z6361">
            <v>0</v>
          </cell>
          <cell r="AA6361">
            <v>0</v>
          </cell>
          <cell r="AB6361">
            <v>0</v>
          </cell>
          <cell r="AC6361">
            <v>567.05999999999995</v>
          </cell>
          <cell r="AD6361">
            <v>0</v>
          </cell>
        </row>
        <row r="6362">
          <cell r="B6362" t="str">
            <v>MASON CO-REGULATEDPAYMENTSCC-KOL</v>
          </cell>
          <cell r="J6362" t="str">
            <v>CC-KOL</v>
          </cell>
          <cell r="K6362" t="str">
            <v>ONLINE PAYMENT-CC</v>
          </cell>
          <cell r="S6362">
            <v>0</v>
          </cell>
          <cell r="T6362">
            <v>0</v>
          </cell>
          <cell r="U6362">
            <v>0</v>
          </cell>
          <cell r="V6362">
            <v>0</v>
          </cell>
          <cell r="W6362">
            <v>0</v>
          </cell>
          <cell r="X6362">
            <v>0</v>
          </cell>
          <cell r="Y6362">
            <v>0</v>
          </cell>
          <cell r="Z6362">
            <v>0</v>
          </cell>
          <cell r="AA6362">
            <v>0</v>
          </cell>
          <cell r="AB6362">
            <v>0</v>
          </cell>
          <cell r="AC6362">
            <v>-56166.94</v>
          </cell>
          <cell r="AD6362">
            <v>0</v>
          </cell>
        </row>
        <row r="6363">
          <cell r="B6363" t="str">
            <v>MASON CO-REGULATEDPAYMENTSCCREF-KOL</v>
          </cell>
          <cell r="J6363" t="str">
            <v>CCREF-KOL</v>
          </cell>
          <cell r="K6363" t="str">
            <v>CREDIT CARD REFUND</v>
          </cell>
          <cell r="S6363">
            <v>0</v>
          </cell>
          <cell r="T6363">
            <v>0</v>
          </cell>
          <cell r="U6363">
            <v>0</v>
          </cell>
          <cell r="V6363">
            <v>0</v>
          </cell>
          <cell r="W6363">
            <v>0</v>
          </cell>
          <cell r="X6363">
            <v>0</v>
          </cell>
          <cell r="Y6363">
            <v>0</v>
          </cell>
          <cell r="Z6363">
            <v>0</v>
          </cell>
          <cell r="AA6363">
            <v>0</v>
          </cell>
          <cell r="AB6363">
            <v>0</v>
          </cell>
          <cell r="AC6363">
            <v>3321.07</v>
          </cell>
          <cell r="AD6363">
            <v>0</v>
          </cell>
        </row>
        <row r="6364">
          <cell r="B6364" t="str">
            <v>MASON CO-REGULATEDPAYMENTSPAY</v>
          </cell>
          <cell r="J6364" t="str">
            <v>PAY</v>
          </cell>
          <cell r="K6364" t="str">
            <v>PAYMENT-THANK YOU!</v>
          </cell>
          <cell r="S6364">
            <v>0</v>
          </cell>
          <cell r="T6364">
            <v>0</v>
          </cell>
          <cell r="U6364">
            <v>0</v>
          </cell>
          <cell r="V6364">
            <v>0</v>
          </cell>
          <cell r="W6364">
            <v>0</v>
          </cell>
          <cell r="X6364">
            <v>0</v>
          </cell>
          <cell r="Y6364">
            <v>0</v>
          </cell>
          <cell r="Z6364">
            <v>0</v>
          </cell>
          <cell r="AA6364">
            <v>0</v>
          </cell>
          <cell r="AB6364">
            <v>0</v>
          </cell>
          <cell r="AC6364">
            <v>-18337.509999999998</v>
          </cell>
          <cell r="AD6364">
            <v>0</v>
          </cell>
        </row>
        <row r="6365">
          <cell r="B6365" t="str">
            <v>MASON CO-REGULATEDPAYMENTSPAY EFT</v>
          </cell>
          <cell r="J6365" t="str">
            <v>PAY EFT</v>
          </cell>
          <cell r="K6365" t="str">
            <v>ELECTRONIC PAYMENT</v>
          </cell>
          <cell r="S6365">
            <v>0</v>
          </cell>
          <cell r="T6365">
            <v>0</v>
          </cell>
          <cell r="U6365">
            <v>0</v>
          </cell>
          <cell r="V6365">
            <v>0</v>
          </cell>
          <cell r="W6365">
            <v>0</v>
          </cell>
          <cell r="X6365">
            <v>0</v>
          </cell>
          <cell r="Y6365">
            <v>0</v>
          </cell>
          <cell r="Z6365">
            <v>0</v>
          </cell>
          <cell r="AA6365">
            <v>0</v>
          </cell>
          <cell r="AB6365">
            <v>0</v>
          </cell>
          <cell r="AC6365">
            <v>-1008.77</v>
          </cell>
          <cell r="AD6365">
            <v>0</v>
          </cell>
        </row>
        <row r="6366">
          <cell r="B6366" t="str">
            <v>MASON CO-REGULATEDPAYMENTSPAY-CFREE</v>
          </cell>
          <cell r="J6366" t="str">
            <v>PAY-CFREE</v>
          </cell>
          <cell r="K6366" t="str">
            <v>PAYMENT-THANK YOU</v>
          </cell>
          <cell r="S6366">
            <v>0</v>
          </cell>
          <cell r="T6366">
            <v>0</v>
          </cell>
          <cell r="U6366">
            <v>0</v>
          </cell>
          <cell r="V6366">
            <v>0</v>
          </cell>
          <cell r="W6366">
            <v>0</v>
          </cell>
          <cell r="X6366">
            <v>0</v>
          </cell>
          <cell r="Y6366">
            <v>0</v>
          </cell>
          <cell r="Z6366">
            <v>0</v>
          </cell>
          <cell r="AA6366">
            <v>0</v>
          </cell>
          <cell r="AB6366">
            <v>0</v>
          </cell>
          <cell r="AC6366">
            <v>-3018.57</v>
          </cell>
          <cell r="AD6366">
            <v>0</v>
          </cell>
        </row>
        <row r="6367">
          <cell r="B6367" t="str">
            <v>MASON CO-REGULATEDPAYMENTSPAY-KOL</v>
          </cell>
          <cell r="J6367" t="str">
            <v>PAY-KOL</v>
          </cell>
          <cell r="K6367" t="str">
            <v>PAYMENT-THANK YOU - OL</v>
          </cell>
          <cell r="S6367">
            <v>0</v>
          </cell>
          <cell r="T6367">
            <v>0</v>
          </cell>
          <cell r="U6367">
            <v>0</v>
          </cell>
          <cell r="V6367">
            <v>0</v>
          </cell>
          <cell r="W6367">
            <v>0</v>
          </cell>
          <cell r="X6367">
            <v>0</v>
          </cell>
          <cell r="Y6367">
            <v>0</v>
          </cell>
          <cell r="Z6367">
            <v>0</v>
          </cell>
          <cell r="AA6367">
            <v>0</v>
          </cell>
          <cell r="AB6367">
            <v>0</v>
          </cell>
          <cell r="AC6367">
            <v>-11297.71</v>
          </cell>
          <cell r="AD6367">
            <v>0</v>
          </cell>
        </row>
        <row r="6368">
          <cell r="B6368" t="str">
            <v>MASON CO-REGULATEDPAYMENTSPAY-ORCC</v>
          </cell>
          <cell r="J6368" t="str">
            <v>PAY-ORCC</v>
          </cell>
          <cell r="K6368" t="str">
            <v>ORCC PAYMENT</v>
          </cell>
          <cell r="S6368">
            <v>0</v>
          </cell>
          <cell r="T6368">
            <v>0</v>
          </cell>
          <cell r="U6368">
            <v>0</v>
          </cell>
          <cell r="V6368">
            <v>0</v>
          </cell>
          <cell r="W6368">
            <v>0</v>
          </cell>
          <cell r="X6368">
            <v>0</v>
          </cell>
          <cell r="Y6368">
            <v>0</v>
          </cell>
          <cell r="Z6368">
            <v>0</v>
          </cell>
          <cell r="AA6368">
            <v>0</v>
          </cell>
          <cell r="AB6368">
            <v>0</v>
          </cell>
          <cell r="AC6368">
            <v>-76.39</v>
          </cell>
          <cell r="AD6368">
            <v>0</v>
          </cell>
        </row>
        <row r="6369">
          <cell r="B6369" t="str">
            <v>MASON CO-REGULATEDPAYMENTSPAY-RPPS</v>
          </cell>
          <cell r="J6369" t="str">
            <v>PAY-RPPS</v>
          </cell>
          <cell r="K6369" t="str">
            <v>RPSS PAYMENT</v>
          </cell>
          <cell r="S6369">
            <v>0</v>
          </cell>
          <cell r="T6369">
            <v>0</v>
          </cell>
          <cell r="U6369">
            <v>0</v>
          </cell>
          <cell r="V6369">
            <v>0</v>
          </cell>
          <cell r="W6369">
            <v>0</v>
          </cell>
          <cell r="X6369">
            <v>0</v>
          </cell>
          <cell r="Y6369">
            <v>0</v>
          </cell>
          <cell r="Z6369">
            <v>0</v>
          </cell>
          <cell r="AA6369">
            <v>0</v>
          </cell>
          <cell r="AB6369">
            <v>0</v>
          </cell>
          <cell r="AC6369">
            <v>-835.08</v>
          </cell>
          <cell r="AD6369">
            <v>0</v>
          </cell>
        </row>
        <row r="6370">
          <cell r="B6370" t="str">
            <v>MASON CO-REGULATEDPAYMENTSPAYL</v>
          </cell>
          <cell r="J6370" t="str">
            <v>PAYL</v>
          </cell>
          <cell r="K6370" t="str">
            <v>PAYMENT-THANK YOU!</v>
          </cell>
          <cell r="S6370">
            <v>0</v>
          </cell>
          <cell r="T6370">
            <v>0</v>
          </cell>
          <cell r="U6370">
            <v>0</v>
          </cell>
          <cell r="V6370">
            <v>0</v>
          </cell>
          <cell r="W6370">
            <v>0</v>
          </cell>
          <cell r="X6370">
            <v>0</v>
          </cell>
          <cell r="Y6370">
            <v>0</v>
          </cell>
          <cell r="Z6370">
            <v>0</v>
          </cell>
          <cell r="AA6370">
            <v>0</v>
          </cell>
          <cell r="AB6370">
            <v>0</v>
          </cell>
          <cell r="AC6370">
            <v>-14319.02</v>
          </cell>
          <cell r="AD6370">
            <v>0</v>
          </cell>
        </row>
        <row r="6371">
          <cell r="B6371" t="str">
            <v>MASON CO-REGULATEDPAYMENTSPAYMET</v>
          </cell>
          <cell r="J6371" t="str">
            <v>PAYMET</v>
          </cell>
          <cell r="K6371" t="str">
            <v>METAVANTE ONLINE PAYMENT</v>
          </cell>
          <cell r="S6371">
            <v>0</v>
          </cell>
          <cell r="T6371">
            <v>0</v>
          </cell>
          <cell r="U6371">
            <v>0</v>
          </cell>
          <cell r="V6371">
            <v>0</v>
          </cell>
          <cell r="W6371">
            <v>0</v>
          </cell>
          <cell r="X6371">
            <v>0</v>
          </cell>
          <cell r="Y6371">
            <v>0</v>
          </cell>
          <cell r="Z6371">
            <v>0</v>
          </cell>
          <cell r="AA6371">
            <v>0</v>
          </cell>
          <cell r="AB6371">
            <v>0</v>
          </cell>
          <cell r="AC6371">
            <v>-819.1</v>
          </cell>
          <cell r="AD6371">
            <v>0</v>
          </cell>
        </row>
        <row r="6372">
          <cell r="B6372" t="str">
            <v>MASON CO-REGULATEDPAYMENTSPAYUSBL</v>
          </cell>
          <cell r="J6372" t="str">
            <v>PAYUSBL</v>
          </cell>
          <cell r="K6372" t="str">
            <v>PAYMENT THANK YOU</v>
          </cell>
          <cell r="S6372">
            <v>0</v>
          </cell>
          <cell r="T6372">
            <v>0</v>
          </cell>
          <cell r="U6372">
            <v>0</v>
          </cell>
          <cell r="V6372">
            <v>0</v>
          </cell>
          <cell r="W6372">
            <v>0</v>
          </cell>
          <cell r="X6372">
            <v>0</v>
          </cell>
          <cell r="Y6372">
            <v>0</v>
          </cell>
          <cell r="Z6372">
            <v>0</v>
          </cell>
          <cell r="AA6372">
            <v>0</v>
          </cell>
          <cell r="AB6372">
            <v>0</v>
          </cell>
          <cell r="AC6372">
            <v>-41966.61</v>
          </cell>
          <cell r="AD6372">
            <v>0</v>
          </cell>
        </row>
        <row r="6373">
          <cell r="B6373" t="str">
            <v>MASON CO-REGULATEDRESIDENTIAL20RW1</v>
          </cell>
          <cell r="J6373" t="str">
            <v>20RW1</v>
          </cell>
          <cell r="K6373" t="str">
            <v>1-20 GAL CAN WEEKLY SVC</v>
          </cell>
          <cell r="S6373">
            <v>0</v>
          </cell>
          <cell r="T6373">
            <v>0</v>
          </cell>
          <cell r="U6373">
            <v>0</v>
          </cell>
          <cell r="V6373">
            <v>0</v>
          </cell>
          <cell r="W6373">
            <v>0</v>
          </cell>
          <cell r="X6373">
            <v>0</v>
          </cell>
          <cell r="Y6373">
            <v>0</v>
          </cell>
          <cell r="Z6373">
            <v>0</v>
          </cell>
          <cell r="AA6373">
            <v>0</v>
          </cell>
          <cell r="AB6373">
            <v>0</v>
          </cell>
          <cell r="AC6373">
            <v>132.5</v>
          </cell>
          <cell r="AD6373">
            <v>132.5</v>
          </cell>
        </row>
        <row r="6374">
          <cell r="B6374" t="str">
            <v>MASON CO-REGULATEDRESIDENTIAL32RE1</v>
          </cell>
          <cell r="J6374" t="str">
            <v>32RE1</v>
          </cell>
          <cell r="K6374" t="str">
            <v>1-32 GAL CAN-EOW SVC</v>
          </cell>
          <cell r="S6374">
            <v>0</v>
          </cell>
          <cell r="T6374">
            <v>0</v>
          </cell>
          <cell r="U6374">
            <v>0</v>
          </cell>
          <cell r="V6374">
            <v>0</v>
          </cell>
          <cell r="W6374">
            <v>0</v>
          </cell>
          <cell r="X6374">
            <v>0</v>
          </cell>
          <cell r="Y6374">
            <v>0</v>
          </cell>
          <cell r="Z6374">
            <v>0</v>
          </cell>
          <cell r="AA6374">
            <v>0</v>
          </cell>
          <cell r="AB6374">
            <v>0</v>
          </cell>
          <cell r="AC6374">
            <v>9.02</v>
          </cell>
          <cell r="AD6374">
            <v>9.02</v>
          </cell>
        </row>
        <row r="6375">
          <cell r="B6375" t="str">
            <v>MASON CO-REGULATEDRESIDENTIAL32RE2</v>
          </cell>
          <cell r="J6375" t="str">
            <v>32RE2</v>
          </cell>
          <cell r="K6375" t="str">
            <v>2-32 GAL CAN-EOW SVC</v>
          </cell>
          <cell r="S6375">
            <v>0</v>
          </cell>
          <cell r="T6375">
            <v>0</v>
          </cell>
          <cell r="U6375">
            <v>0</v>
          </cell>
          <cell r="V6375">
            <v>0</v>
          </cell>
          <cell r="W6375">
            <v>0</v>
          </cell>
          <cell r="X6375">
            <v>0</v>
          </cell>
          <cell r="Y6375">
            <v>0</v>
          </cell>
          <cell r="Z6375">
            <v>0</v>
          </cell>
          <cell r="AA6375">
            <v>0</v>
          </cell>
          <cell r="AB6375">
            <v>0</v>
          </cell>
          <cell r="AC6375">
            <v>14.48</v>
          </cell>
          <cell r="AD6375">
            <v>14.48</v>
          </cell>
        </row>
        <row r="6376">
          <cell r="B6376" t="str">
            <v>MASON CO-REGULATEDRESIDENTIAL32RM1</v>
          </cell>
          <cell r="J6376" t="str">
            <v>32RM1</v>
          </cell>
          <cell r="K6376" t="str">
            <v>1-32 GAL CAN-MONTHLY SVC</v>
          </cell>
          <cell r="S6376">
            <v>0</v>
          </cell>
          <cell r="T6376">
            <v>0</v>
          </cell>
          <cell r="U6376">
            <v>0</v>
          </cell>
          <cell r="V6376">
            <v>0</v>
          </cell>
          <cell r="W6376">
            <v>0</v>
          </cell>
          <cell r="X6376">
            <v>0</v>
          </cell>
          <cell r="Y6376">
            <v>0</v>
          </cell>
          <cell r="Z6376">
            <v>0</v>
          </cell>
          <cell r="AA6376">
            <v>0</v>
          </cell>
          <cell r="AB6376">
            <v>0</v>
          </cell>
          <cell r="AC6376">
            <v>4.9800000000000004</v>
          </cell>
          <cell r="AD6376">
            <v>4.9800000000000004</v>
          </cell>
        </row>
        <row r="6377">
          <cell r="B6377" t="str">
            <v>MASON CO-REGULATEDRESIDENTIAL32RW1</v>
          </cell>
          <cell r="J6377" t="str">
            <v>32RW1</v>
          </cell>
          <cell r="K6377" t="str">
            <v>1-32 GAL CAN-WEEKLY SVC</v>
          </cell>
          <cell r="S6377">
            <v>0</v>
          </cell>
          <cell r="T6377">
            <v>0</v>
          </cell>
          <cell r="U6377">
            <v>0</v>
          </cell>
          <cell r="V6377">
            <v>0</v>
          </cell>
          <cell r="W6377">
            <v>0</v>
          </cell>
          <cell r="X6377">
            <v>0</v>
          </cell>
          <cell r="Y6377">
            <v>0</v>
          </cell>
          <cell r="Z6377">
            <v>0</v>
          </cell>
          <cell r="AA6377">
            <v>0</v>
          </cell>
          <cell r="AB6377">
            <v>0</v>
          </cell>
          <cell r="AC6377">
            <v>31.54</v>
          </cell>
          <cell r="AD6377">
            <v>31.54</v>
          </cell>
        </row>
        <row r="6378">
          <cell r="B6378" t="str">
            <v>MASON CO-REGULATEDRESIDENTIAL35RE1</v>
          </cell>
          <cell r="J6378" t="str">
            <v>35RE1</v>
          </cell>
          <cell r="K6378" t="str">
            <v>1-35 GAL CART EOW SVC</v>
          </cell>
          <cell r="S6378">
            <v>0</v>
          </cell>
          <cell r="T6378">
            <v>0</v>
          </cell>
          <cell r="U6378">
            <v>0</v>
          </cell>
          <cell r="V6378">
            <v>0</v>
          </cell>
          <cell r="W6378">
            <v>0</v>
          </cell>
          <cell r="X6378">
            <v>0</v>
          </cell>
          <cell r="Y6378">
            <v>0</v>
          </cell>
          <cell r="Z6378">
            <v>0</v>
          </cell>
          <cell r="AA6378">
            <v>0</v>
          </cell>
          <cell r="AB6378">
            <v>0</v>
          </cell>
          <cell r="AC6378">
            <v>22670.14</v>
          </cell>
          <cell r="AD6378">
            <v>22670.14</v>
          </cell>
        </row>
        <row r="6379">
          <cell r="B6379" t="str">
            <v>MASON CO-REGULATEDRESIDENTIAL35RM1</v>
          </cell>
          <cell r="J6379" t="str">
            <v>35RM1</v>
          </cell>
          <cell r="K6379" t="str">
            <v>1-35 GAL CART MONTHLY SVC</v>
          </cell>
          <cell r="S6379">
            <v>0</v>
          </cell>
          <cell r="T6379">
            <v>0</v>
          </cell>
          <cell r="U6379">
            <v>0</v>
          </cell>
          <cell r="V6379">
            <v>0</v>
          </cell>
          <cell r="W6379">
            <v>0</v>
          </cell>
          <cell r="X6379">
            <v>0</v>
          </cell>
          <cell r="Y6379">
            <v>0</v>
          </cell>
          <cell r="Z6379">
            <v>0</v>
          </cell>
          <cell r="AA6379">
            <v>0</v>
          </cell>
          <cell r="AB6379">
            <v>0</v>
          </cell>
          <cell r="AC6379">
            <v>1660.8</v>
          </cell>
          <cell r="AD6379">
            <v>1660.8</v>
          </cell>
        </row>
        <row r="6380">
          <cell r="B6380" t="str">
            <v>MASON CO-REGULATEDRESIDENTIAL35RW1</v>
          </cell>
          <cell r="J6380" t="str">
            <v>35RW1</v>
          </cell>
          <cell r="K6380" t="str">
            <v>1-35 GAL CART WEEKLY SVC</v>
          </cell>
          <cell r="S6380">
            <v>0</v>
          </cell>
          <cell r="T6380">
            <v>0</v>
          </cell>
          <cell r="U6380">
            <v>0</v>
          </cell>
          <cell r="V6380">
            <v>0</v>
          </cell>
          <cell r="W6380">
            <v>0</v>
          </cell>
          <cell r="X6380">
            <v>0</v>
          </cell>
          <cell r="Y6380">
            <v>0</v>
          </cell>
          <cell r="Z6380">
            <v>0</v>
          </cell>
          <cell r="AA6380">
            <v>0</v>
          </cell>
          <cell r="AB6380">
            <v>0</v>
          </cell>
          <cell r="AC6380">
            <v>50530.07</v>
          </cell>
          <cell r="AD6380">
            <v>50530.07</v>
          </cell>
        </row>
        <row r="6381">
          <cell r="B6381" t="str">
            <v>MASON CO-REGULATEDRESIDENTIAL45RW1</v>
          </cell>
          <cell r="J6381" t="str">
            <v>45RW1</v>
          </cell>
          <cell r="K6381" t="str">
            <v>1-45 GAL CAN-WEEKLY SVC</v>
          </cell>
          <cell r="S6381">
            <v>0</v>
          </cell>
          <cell r="T6381">
            <v>0</v>
          </cell>
          <cell r="U6381">
            <v>0</v>
          </cell>
          <cell r="V6381">
            <v>0</v>
          </cell>
          <cell r="W6381">
            <v>0</v>
          </cell>
          <cell r="X6381">
            <v>0</v>
          </cell>
          <cell r="Y6381">
            <v>0</v>
          </cell>
          <cell r="Z6381">
            <v>0</v>
          </cell>
          <cell r="AA6381">
            <v>0</v>
          </cell>
          <cell r="AB6381">
            <v>0</v>
          </cell>
          <cell r="AC6381">
            <v>127.26</v>
          </cell>
          <cell r="AD6381">
            <v>127.26</v>
          </cell>
        </row>
        <row r="6382">
          <cell r="B6382" t="str">
            <v>MASON CO-REGULATEDRESIDENTIAL48RE1</v>
          </cell>
          <cell r="J6382" t="str">
            <v>48RE1</v>
          </cell>
          <cell r="K6382" t="str">
            <v>1-48 GAL EOW</v>
          </cell>
          <cell r="S6382">
            <v>0</v>
          </cell>
          <cell r="T6382">
            <v>0</v>
          </cell>
          <cell r="U6382">
            <v>0</v>
          </cell>
          <cell r="V6382">
            <v>0</v>
          </cell>
          <cell r="W6382">
            <v>0</v>
          </cell>
          <cell r="X6382">
            <v>0</v>
          </cell>
          <cell r="Y6382">
            <v>0</v>
          </cell>
          <cell r="Z6382">
            <v>0</v>
          </cell>
          <cell r="AA6382">
            <v>0</v>
          </cell>
          <cell r="AB6382">
            <v>0</v>
          </cell>
          <cell r="AC6382">
            <v>7254.4949999999999</v>
          </cell>
          <cell r="AD6382">
            <v>7254.4949999999999</v>
          </cell>
        </row>
        <row r="6383">
          <cell r="B6383" t="str">
            <v>MASON CO-REGULATEDRESIDENTIAL48RM1</v>
          </cell>
          <cell r="J6383" t="str">
            <v>48RM1</v>
          </cell>
          <cell r="K6383" t="str">
            <v>1-48 GAL MONTHLY</v>
          </cell>
          <cell r="S6383">
            <v>0</v>
          </cell>
          <cell r="T6383">
            <v>0</v>
          </cell>
          <cell r="U6383">
            <v>0</v>
          </cell>
          <cell r="V6383">
            <v>0</v>
          </cell>
          <cell r="W6383">
            <v>0</v>
          </cell>
          <cell r="X6383">
            <v>0</v>
          </cell>
          <cell r="Y6383">
            <v>0</v>
          </cell>
          <cell r="Z6383">
            <v>0</v>
          </cell>
          <cell r="AA6383">
            <v>0</v>
          </cell>
          <cell r="AB6383">
            <v>0</v>
          </cell>
          <cell r="AC6383">
            <v>324.81</v>
          </cell>
          <cell r="AD6383">
            <v>324.81</v>
          </cell>
        </row>
        <row r="6384">
          <cell r="B6384" t="str">
            <v>MASON CO-REGULATEDRESIDENTIAL48RW1</v>
          </cell>
          <cell r="J6384" t="str">
            <v>48RW1</v>
          </cell>
          <cell r="K6384" t="str">
            <v>1-48 GAL WEEKLY</v>
          </cell>
          <cell r="S6384">
            <v>0</v>
          </cell>
          <cell r="T6384">
            <v>0</v>
          </cell>
          <cell r="U6384">
            <v>0</v>
          </cell>
          <cell r="V6384">
            <v>0</v>
          </cell>
          <cell r="W6384">
            <v>0</v>
          </cell>
          <cell r="X6384">
            <v>0</v>
          </cell>
          <cell r="Y6384">
            <v>0</v>
          </cell>
          <cell r="Z6384">
            <v>0</v>
          </cell>
          <cell r="AA6384">
            <v>0</v>
          </cell>
          <cell r="AB6384">
            <v>0</v>
          </cell>
          <cell r="AC6384">
            <v>31194.240000000002</v>
          </cell>
          <cell r="AD6384">
            <v>31194.240000000002</v>
          </cell>
        </row>
        <row r="6385">
          <cell r="B6385" t="str">
            <v>MASON CO-REGULATEDRESIDENTIAL64RE1</v>
          </cell>
          <cell r="J6385" t="str">
            <v>64RE1</v>
          </cell>
          <cell r="K6385" t="str">
            <v>1-64 GAL EOW</v>
          </cell>
          <cell r="S6385">
            <v>0</v>
          </cell>
          <cell r="T6385">
            <v>0</v>
          </cell>
          <cell r="U6385">
            <v>0</v>
          </cell>
          <cell r="V6385">
            <v>0</v>
          </cell>
          <cell r="W6385">
            <v>0</v>
          </cell>
          <cell r="X6385">
            <v>0</v>
          </cell>
          <cell r="Y6385">
            <v>0</v>
          </cell>
          <cell r="Z6385">
            <v>0</v>
          </cell>
          <cell r="AA6385">
            <v>0</v>
          </cell>
          <cell r="AB6385">
            <v>0</v>
          </cell>
          <cell r="AC6385">
            <v>9980.7900000000009</v>
          </cell>
          <cell r="AD6385">
            <v>9980.7900000000009</v>
          </cell>
        </row>
        <row r="6386">
          <cell r="B6386" t="str">
            <v>MASON CO-REGULATEDRESIDENTIAL64RM1</v>
          </cell>
          <cell r="J6386" t="str">
            <v>64RM1</v>
          </cell>
          <cell r="K6386" t="str">
            <v>1-64 GAL MONTHLY</v>
          </cell>
          <cell r="S6386">
            <v>0</v>
          </cell>
          <cell r="T6386">
            <v>0</v>
          </cell>
          <cell r="U6386">
            <v>0</v>
          </cell>
          <cell r="V6386">
            <v>0</v>
          </cell>
          <cell r="W6386">
            <v>0</v>
          </cell>
          <cell r="X6386">
            <v>0</v>
          </cell>
          <cell r="Y6386">
            <v>0</v>
          </cell>
          <cell r="Z6386">
            <v>0</v>
          </cell>
          <cell r="AA6386">
            <v>0</v>
          </cell>
          <cell r="AB6386">
            <v>0</v>
          </cell>
          <cell r="AC6386">
            <v>312.51</v>
          </cell>
          <cell r="AD6386">
            <v>312.51</v>
          </cell>
        </row>
        <row r="6387">
          <cell r="B6387" t="str">
            <v>MASON CO-REGULATEDRESIDENTIAL64RW1</v>
          </cell>
          <cell r="J6387" t="str">
            <v>64RW1</v>
          </cell>
          <cell r="K6387" t="str">
            <v>1-64 GAL CART WEEKLY SVC</v>
          </cell>
          <cell r="S6387">
            <v>0</v>
          </cell>
          <cell r="T6387">
            <v>0</v>
          </cell>
          <cell r="U6387">
            <v>0</v>
          </cell>
          <cell r="V6387">
            <v>0</v>
          </cell>
          <cell r="W6387">
            <v>0</v>
          </cell>
          <cell r="X6387">
            <v>0</v>
          </cell>
          <cell r="Y6387">
            <v>0</v>
          </cell>
          <cell r="Z6387">
            <v>0</v>
          </cell>
          <cell r="AA6387">
            <v>0</v>
          </cell>
          <cell r="AB6387">
            <v>0</v>
          </cell>
          <cell r="AC6387">
            <v>30653.87</v>
          </cell>
          <cell r="AD6387">
            <v>30653.87</v>
          </cell>
        </row>
        <row r="6388">
          <cell r="B6388" t="str">
            <v>MASON CO-REGULATEDRESIDENTIAL96RE1</v>
          </cell>
          <cell r="J6388" t="str">
            <v>96RE1</v>
          </cell>
          <cell r="K6388" t="str">
            <v>1-96 GAL EOW</v>
          </cell>
          <cell r="S6388">
            <v>0</v>
          </cell>
          <cell r="T6388">
            <v>0</v>
          </cell>
          <cell r="U6388">
            <v>0</v>
          </cell>
          <cell r="V6388">
            <v>0</v>
          </cell>
          <cell r="W6388">
            <v>0</v>
          </cell>
          <cell r="X6388">
            <v>0</v>
          </cell>
          <cell r="Y6388">
            <v>0</v>
          </cell>
          <cell r="Z6388">
            <v>0</v>
          </cell>
          <cell r="AA6388">
            <v>0</v>
          </cell>
          <cell r="AB6388">
            <v>0</v>
          </cell>
          <cell r="AC6388">
            <v>5723.19</v>
          </cell>
          <cell r="AD6388">
            <v>5723.19</v>
          </cell>
        </row>
        <row r="6389">
          <cell r="B6389" t="str">
            <v>MASON CO-REGULATEDRESIDENTIAL96RM1</v>
          </cell>
          <cell r="J6389" t="str">
            <v>96RM1</v>
          </cell>
          <cell r="K6389" t="str">
            <v>1-96 GAL MONTHLY</v>
          </cell>
          <cell r="S6389">
            <v>0</v>
          </cell>
          <cell r="T6389">
            <v>0</v>
          </cell>
          <cell r="U6389">
            <v>0</v>
          </cell>
          <cell r="V6389">
            <v>0</v>
          </cell>
          <cell r="W6389">
            <v>0</v>
          </cell>
          <cell r="X6389">
            <v>0</v>
          </cell>
          <cell r="Y6389">
            <v>0</v>
          </cell>
          <cell r="Z6389">
            <v>0</v>
          </cell>
          <cell r="AA6389">
            <v>0</v>
          </cell>
          <cell r="AB6389">
            <v>0</v>
          </cell>
          <cell r="AC6389">
            <v>274.245</v>
          </cell>
          <cell r="AD6389">
            <v>274.245</v>
          </cell>
        </row>
        <row r="6390">
          <cell r="B6390" t="str">
            <v>MASON CO-REGULATEDRESIDENTIAL96RW1</v>
          </cell>
          <cell r="J6390" t="str">
            <v>96RW1</v>
          </cell>
          <cell r="K6390" t="str">
            <v>1-96 GAL CART WEEKLY SVC</v>
          </cell>
          <cell r="S6390">
            <v>0</v>
          </cell>
          <cell r="T6390">
            <v>0</v>
          </cell>
          <cell r="U6390">
            <v>0</v>
          </cell>
          <cell r="V6390">
            <v>0</v>
          </cell>
          <cell r="W6390">
            <v>0</v>
          </cell>
          <cell r="X6390">
            <v>0</v>
          </cell>
          <cell r="Y6390">
            <v>0</v>
          </cell>
          <cell r="Z6390">
            <v>0</v>
          </cell>
          <cell r="AA6390">
            <v>0</v>
          </cell>
          <cell r="AB6390">
            <v>0</v>
          </cell>
          <cell r="AC6390">
            <v>19052.945</v>
          </cell>
          <cell r="AD6390">
            <v>19052.945</v>
          </cell>
        </row>
        <row r="6391">
          <cell r="B6391" t="str">
            <v>MASON CO-REGULATEDRESIDENTIALDRVNRE1</v>
          </cell>
          <cell r="J6391" t="str">
            <v>DRVNRE1</v>
          </cell>
          <cell r="K6391" t="str">
            <v>DRIVE IN UP TO 250'-EOW</v>
          </cell>
          <cell r="S6391">
            <v>0</v>
          </cell>
          <cell r="T6391">
            <v>0</v>
          </cell>
          <cell r="U6391">
            <v>0</v>
          </cell>
          <cell r="V6391">
            <v>0</v>
          </cell>
          <cell r="W6391">
            <v>0</v>
          </cell>
          <cell r="X6391">
            <v>0</v>
          </cell>
          <cell r="Y6391">
            <v>0</v>
          </cell>
          <cell r="Z6391">
            <v>0</v>
          </cell>
          <cell r="AA6391">
            <v>0</v>
          </cell>
          <cell r="AB6391">
            <v>0</v>
          </cell>
          <cell r="AC6391">
            <v>221.24</v>
          </cell>
          <cell r="AD6391">
            <v>221.24</v>
          </cell>
        </row>
        <row r="6392">
          <cell r="B6392" t="str">
            <v>MASON CO-REGULATEDRESIDENTIALDRVNRE1RECY</v>
          </cell>
          <cell r="J6392" t="str">
            <v>DRVNRE1RECY</v>
          </cell>
          <cell r="K6392" t="str">
            <v>DRIVE IN UP TO 250 EOW-RE</v>
          </cell>
          <cell r="S6392">
            <v>0</v>
          </cell>
          <cell r="T6392">
            <v>0</v>
          </cell>
          <cell r="U6392">
            <v>0</v>
          </cell>
          <cell r="V6392">
            <v>0</v>
          </cell>
          <cell r="W6392">
            <v>0</v>
          </cell>
          <cell r="X6392">
            <v>0</v>
          </cell>
          <cell r="Y6392">
            <v>0</v>
          </cell>
          <cell r="Z6392">
            <v>0</v>
          </cell>
          <cell r="AA6392">
            <v>0</v>
          </cell>
          <cell r="AB6392">
            <v>0</v>
          </cell>
          <cell r="AC6392">
            <v>289.3</v>
          </cell>
          <cell r="AD6392">
            <v>289.3</v>
          </cell>
        </row>
        <row r="6393">
          <cell r="B6393" t="str">
            <v>MASON CO-REGULATEDRESIDENTIALDRVNRE2</v>
          </cell>
          <cell r="J6393" t="str">
            <v>DRVNRE2</v>
          </cell>
          <cell r="K6393" t="str">
            <v>DRIVE IN OVER 250'-EOW</v>
          </cell>
          <cell r="S6393">
            <v>0</v>
          </cell>
          <cell r="T6393">
            <v>0</v>
          </cell>
          <cell r="U6393">
            <v>0</v>
          </cell>
          <cell r="V6393">
            <v>0</v>
          </cell>
          <cell r="W6393">
            <v>0</v>
          </cell>
          <cell r="X6393">
            <v>0</v>
          </cell>
          <cell r="Y6393">
            <v>0</v>
          </cell>
          <cell r="Z6393">
            <v>0</v>
          </cell>
          <cell r="AA6393">
            <v>0</v>
          </cell>
          <cell r="AB6393">
            <v>0</v>
          </cell>
          <cell r="AC6393">
            <v>51.68</v>
          </cell>
          <cell r="AD6393">
            <v>51.68</v>
          </cell>
        </row>
        <row r="6394">
          <cell r="B6394" t="str">
            <v>MASON CO-REGULATEDRESIDENTIALDRVNRE2RECY</v>
          </cell>
          <cell r="J6394" t="str">
            <v>DRVNRE2RECY</v>
          </cell>
          <cell r="K6394" t="str">
            <v>DRIVE IN OVER 250 EOW-REC</v>
          </cell>
          <cell r="S6394">
            <v>0</v>
          </cell>
          <cell r="T6394">
            <v>0</v>
          </cell>
          <cell r="U6394">
            <v>0</v>
          </cell>
          <cell r="V6394">
            <v>0</v>
          </cell>
          <cell r="W6394">
            <v>0</v>
          </cell>
          <cell r="X6394">
            <v>0</v>
          </cell>
          <cell r="Y6394">
            <v>0</v>
          </cell>
          <cell r="Z6394">
            <v>0</v>
          </cell>
          <cell r="AA6394">
            <v>0</v>
          </cell>
          <cell r="AB6394">
            <v>0</v>
          </cell>
          <cell r="AC6394">
            <v>75.900000000000006</v>
          </cell>
          <cell r="AD6394">
            <v>75.900000000000006</v>
          </cell>
        </row>
        <row r="6395">
          <cell r="B6395" t="str">
            <v>MASON CO-REGULATEDRESIDENTIALDRVNRM1</v>
          </cell>
          <cell r="J6395" t="str">
            <v>DRVNRM1</v>
          </cell>
          <cell r="K6395" t="str">
            <v>DRIVE IN UP TO 250'-MTHLY</v>
          </cell>
          <cell r="S6395">
            <v>0</v>
          </cell>
          <cell r="T6395">
            <v>0</v>
          </cell>
          <cell r="U6395">
            <v>0</v>
          </cell>
          <cell r="V6395">
            <v>0</v>
          </cell>
          <cell r="W6395">
            <v>0</v>
          </cell>
          <cell r="X6395">
            <v>0</v>
          </cell>
          <cell r="Y6395">
            <v>0</v>
          </cell>
          <cell r="Z6395">
            <v>0</v>
          </cell>
          <cell r="AA6395">
            <v>0</v>
          </cell>
          <cell r="AB6395">
            <v>0</v>
          </cell>
          <cell r="AC6395">
            <v>12.21</v>
          </cell>
          <cell r="AD6395">
            <v>12.21</v>
          </cell>
        </row>
        <row r="6396">
          <cell r="B6396" t="str">
            <v>MASON CO-REGULATEDRESIDENTIALDRVNRM2</v>
          </cell>
          <cell r="J6396" t="str">
            <v>DRVNRM2</v>
          </cell>
          <cell r="K6396" t="str">
            <v>DRIVE IN OVER 250'-MTHLY</v>
          </cell>
          <cell r="S6396">
            <v>0</v>
          </cell>
          <cell r="T6396">
            <v>0</v>
          </cell>
          <cell r="U6396">
            <v>0</v>
          </cell>
          <cell r="V6396">
            <v>0</v>
          </cell>
          <cell r="W6396">
            <v>0</v>
          </cell>
          <cell r="X6396">
            <v>0</v>
          </cell>
          <cell r="Y6396">
            <v>0</v>
          </cell>
          <cell r="Z6396">
            <v>0</v>
          </cell>
          <cell r="AA6396">
            <v>0</v>
          </cell>
          <cell r="AB6396">
            <v>0</v>
          </cell>
          <cell r="AC6396">
            <v>1.4</v>
          </cell>
          <cell r="AD6396">
            <v>1.4</v>
          </cell>
        </row>
        <row r="6397">
          <cell r="B6397" t="str">
            <v>MASON CO-REGULATEDRESIDENTIALDRVNRW1</v>
          </cell>
          <cell r="J6397" t="str">
            <v>DRVNRW1</v>
          </cell>
          <cell r="K6397" t="str">
            <v>DRIVE IN UP TO 250'</v>
          </cell>
          <cell r="S6397">
            <v>0</v>
          </cell>
          <cell r="T6397">
            <v>0</v>
          </cell>
          <cell r="U6397">
            <v>0</v>
          </cell>
          <cell r="V6397">
            <v>0</v>
          </cell>
          <cell r="W6397">
            <v>0</v>
          </cell>
          <cell r="X6397">
            <v>0</v>
          </cell>
          <cell r="Y6397">
            <v>0</v>
          </cell>
          <cell r="Z6397">
            <v>0</v>
          </cell>
          <cell r="AA6397">
            <v>0</v>
          </cell>
          <cell r="AB6397">
            <v>0</v>
          </cell>
          <cell r="AC6397">
            <v>394.42</v>
          </cell>
          <cell r="AD6397">
            <v>394.42</v>
          </cell>
        </row>
        <row r="6398">
          <cell r="B6398" t="str">
            <v>MASON CO-REGULATEDRESIDENTIALDRVNRW2</v>
          </cell>
          <cell r="J6398" t="str">
            <v>DRVNRW2</v>
          </cell>
          <cell r="K6398" t="str">
            <v>DRIVE IN OVER 250'</v>
          </cell>
          <cell r="S6398">
            <v>0</v>
          </cell>
          <cell r="T6398">
            <v>0</v>
          </cell>
          <cell r="U6398">
            <v>0</v>
          </cell>
          <cell r="V6398">
            <v>0</v>
          </cell>
          <cell r="W6398">
            <v>0</v>
          </cell>
          <cell r="X6398">
            <v>0</v>
          </cell>
          <cell r="Y6398">
            <v>0</v>
          </cell>
          <cell r="Z6398">
            <v>0</v>
          </cell>
          <cell r="AA6398">
            <v>0</v>
          </cell>
          <cell r="AB6398">
            <v>0</v>
          </cell>
          <cell r="AC6398">
            <v>75.41</v>
          </cell>
          <cell r="AD6398">
            <v>75.41</v>
          </cell>
        </row>
        <row r="6399">
          <cell r="B6399" t="str">
            <v>MASON CO-REGULATEDRESIDENTIALRECYCLECR</v>
          </cell>
          <cell r="J6399" t="str">
            <v>RECYCLECR</v>
          </cell>
          <cell r="K6399" t="str">
            <v>VALUE OF RECYCLABLES</v>
          </cell>
          <cell r="S6399">
            <v>0</v>
          </cell>
          <cell r="T6399">
            <v>0</v>
          </cell>
          <cell r="U6399">
            <v>0</v>
          </cell>
          <cell r="V6399">
            <v>0</v>
          </cell>
          <cell r="W6399">
            <v>0</v>
          </cell>
          <cell r="X6399">
            <v>0</v>
          </cell>
          <cell r="Y6399">
            <v>0</v>
          </cell>
          <cell r="Z6399">
            <v>0</v>
          </cell>
          <cell r="AA6399">
            <v>0</v>
          </cell>
          <cell r="AB6399">
            <v>0</v>
          </cell>
          <cell r="AC6399">
            <v>28218.814999999999</v>
          </cell>
          <cell r="AD6399">
            <v>28218.814999999999</v>
          </cell>
        </row>
        <row r="6400">
          <cell r="B6400" t="str">
            <v>MASON CO-REGULATEDRESIDENTIALRECYONLY</v>
          </cell>
          <cell r="J6400" t="str">
            <v>RECYONLY</v>
          </cell>
          <cell r="K6400" t="str">
            <v>RECYCLE SERVICE ONLY</v>
          </cell>
          <cell r="S6400">
            <v>0</v>
          </cell>
          <cell r="T6400">
            <v>0</v>
          </cell>
          <cell r="U6400">
            <v>0</v>
          </cell>
          <cell r="V6400">
            <v>0</v>
          </cell>
          <cell r="W6400">
            <v>0</v>
          </cell>
          <cell r="X6400">
            <v>0</v>
          </cell>
          <cell r="Y6400">
            <v>0</v>
          </cell>
          <cell r="Z6400">
            <v>0</v>
          </cell>
          <cell r="AA6400">
            <v>0</v>
          </cell>
          <cell r="AB6400">
            <v>0</v>
          </cell>
          <cell r="AC6400">
            <v>467.995</v>
          </cell>
          <cell r="AD6400">
            <v>467.995</v>
          </cell>
        </row>
        <row r="6401">
          <cell r="B6401" t="str">
            <v>MASON CO-REGULATEDRESIDENTIALRECYR</v>
          </cell>
          <cell r="J6401" t="str">
            <v>RECYR</v>
          </cell>
          <cell r="K6401" t="str">
            <v>RESIDENTIAL RECYCLE</v>
          </cell>
          <cell r="S6401">
            <v>0</v>
          </cell>
          <cell r="T6401">
            <v>0</v>
          </cell>
          <cell r="U6401">
            <v>0</v>
          </cell>
          <cell r="V6401">
            <v>0</v>
          </cell>
          <cell r="W6401">
            <v>0</v>
          </cell>
          <cell r="X6401">
            <v>0</v>
          </cell>
          <cell r="Y6401">
            <v>0</v>
          </cell>
          <cell r="Z6401">
            <v>0</v>
          </cell>
          <cell r="AA6401">
            <v>0</v>
          </cell>
          <cell r="AB6401">
            <v>0</v>
          </cell>
          <cell r="AC6401">
            <v>79918.509999999995</v>
          </cell>
          <cell r="AD6401">
            <v>79918.509999999995</v>
          </cell>
        </row>
        <row r="6402">
          <cell r="B6402" t="str">
            <v>MASON CO-REGULATEDRESIDENTIALRECYRNB</v>
          </cell>
          <cell r="J6402" t="str">
            <v>RECYRNB</v>
          </cell>
          <cell r="K6402" t="str">
            <v>RECYCLE PROGRAM W/O BINS</v>
          </cell>
          <cell r="S6402">
            <v>0</v>
          </cell>
          <cell r="T6402">
            <v>0</v>
          </cell>
          <cell r="U6402">
            <v>0</v>
          </cell>
          <cell r="V6402">
            <v>0</v>
          </cell>
          <cell r="W6402">
            <v>0</v>
          </cell>
          <cell r="X6402">
            <v>0</v>
          </cell>
          <cell r="Y6402">
            <v>0</v>
          </cell>
          <cell r="Z6402">
            <v>0</v>
          </cell>
          <cell r="AA6402">
            <v>0</v>
          </cell>
          <cell r="AB6402">
            <v>0</v>
          </cell>
          <cell r="AC6402">
            <v>74.97</v>
          </cell>
          <cell r="AD6402">
            <v>74.97</v>
          </cell>
        </row>
        <row r="6403">
          <cell r="B6403" t="str">
            <v>MASON CO-REGULATEDRESIDENTIALSTAIR-RES</v>
          </cell>
          <cell r="J6403" t="str">
            <v>STAIR-RES</v>
          </cell>
          <cell r="K6403" t="str">
            <v>PER STAIR - RES</v>
          </cell>
          <cell r="S6403">
            <v>0</v>
          </cell>
          <cell r="T6403">
            <v>0</v>
          </cell>
          <cell r="U6403">
            <v>0</v>
          </cell>
          <cell r="V6403">
            <v>0</v>
          </cell>
          <cell r="W6403">
            <v>0</v>
          </cell>
          <cell r="X6403">
            <v>0</v>
          </cell>
          <cell r="Y6403">
            <v>0</v>
          </cell>
          <cell r="Z6403">
            <v>0</v>
          </cell>
          <cell r="AA6403">
            <v>0</v>
          </cell>
          <cell r="AB6403">
            <v>0</v>
          </cell>
          <cell r="AC6403">
            <v>7.2</v>
          </cell>
          <cell r="AD6403">
            <v>7.2</v>
          </cell>
        </row>
        <row r="6404">
          <cell r="B6404" t="str">
            <v>MASON CO-REGULATEDRESIDENTIALWLKNRE1</v>
          </cell>
          <cell r="J6404" t="str">
            <v>WLKNRE1</v>
          </cell>
          <cell r="K6404" t="str">
            <v>WALK IN 5'-25'-EOW</v>
          </cell>
          <cell r="S6404">
            <v>0</v>
          </cell>
          <cell r="T6404">
            <v>0</v>
          </cell>
          <cell r="U6404">
            <v>0</v>
          </cell>
          <cell r="V6404">
            <v>0</v>
          </cell>
          <cell r="W6404">
            <v>0</v>
          </cell>
          <cell r="X6404">
            <v>0</v>
          </cell>
          <cell r="Y6404">
            <v>0</v>
          </cell>
          <cell r="Z6404">
            <v>0</v>
          </cell>
          <cell r="AA6404">
            <v>0</v>
          </cell>
          <cell r="AB6404">
            <v>0</v>
          </cell>
          <cell r="AC6404">
            <v>58.24</v>
          </cell>
          <cell r="AD6404">
            <v>58.24</v>
          </cell>
        </row>
        <row r="6405">
          <cell r="B6405" t="str">
            <v>MASON CO-REGULATEDRESIDENTIALWLKNRM1</v>
          </cell>
          <cell r="J6405" t="str">
            <v>WLKNRM1</v>
          </cell>
          <cell r="K6405" t="str">
            <v>WALK IN 5'-25'-MTHLY</v>
          </cell>
          <cell r="S6405">
            <v>0</v>
          </cell>
          <cell r="T6405">
            <v>0</v>
          </cell>
          <cell r="U6405">
            <v>0</v>
          </cell>
          <cell r="V6405">
            <v>0</v>
          </cell>
          <cell r="W6405">
            <v>0</v>
          </cell>
          <cell r="X6405">
            <v>0</v>
          </cell>
          <cell r="Y6405">
            <v>0</v>
          </cell>
          <cell r="Z6405">
            <v>0</v>
          </cell>
          <cell r="AA6405">
            <v>0</v>
          </cell>
          <cell r="AB6405">
            <v>0</v>
          </cell>
          <cell r="AC6405">
            <v>3.54</v>
          </cell>
          <cell r="AD6405">
            <v>3.54</v>
          </cell>
        </row>
        <row r="6406">
          <cell r="B6406" t="str">
            <v>MASON CO-REGULATEDRESIDENTIALWLKNRW1</v>
          </cell>
          <cell r="J6406" t="str">
            <v>WLKNRW1</v>
          </cell>
          <cell r="K6406" t="str">
            <v>WALK IN 5'-25'</v>
          </cell>
          <cell r="S6406">
            <v>0</v>
          </cell>
          <cell r="T6406">
            <v>0</v>
          </cell>
          <cell r="U6406">
            <v>0</v>
          </cell>
          <cell r="V6406">
            <v>0</v>
          </cell>
          <cell r="W6406">
            <v>0</v>
          </cell>
          <cell r="X6406">
            <v>0</v>
          </cell>
          <cell r="Y6406">
            <v>0</v>
          </cell>
          <cell r="Z6406">
            <v>0</v>
          </cell>
          <cell r="AA6406">
            <v>0</v>
          </cell>
          <cell r="AB6406">
            <v>0</v>
          </cell>
          <cell r="AC6406">
            <v>100.09</v>
          </cell>
          <cell r="AD6406">
            <v>100.09</v>
          </cell>
        </row>
        <row r="6407">
          <cell r="B6407" t="str">
            <v>MASON CO-REGULATEDRESIDENTIALWLKNRW2</v>
          </cell>
          <cell r="J6407" t="str">
            <v>WLKNRW2</v>
          </cell>
          <cell r="K6407" t="str">
            <v>WALK IN OVER 25'</v>
          </cell>
          <cell r="S6407">
            <v>0</v>
          </cell>
          <cell r="T6407">
            <v>0</v>
          </cell>
          <cell r="U6407">
            <v>0</v>
          </cell>
          <cell r="V6407">
            <v>0</v>
          </cell>
          <cell r="W6407">
            <v>0</v>
          </cell>
          <cell r="X6407">
            <v>0</v>
          </cell>
          <cell r="Y6407">
            <v>0</v>
          </cell>
          <cell r="Z6407">
            <v>0</v>
          </cell>
          <cell r="AA6407">
            <v>0</v>
          </cell>
          <cell r="AB6407">
            <v>0</v>
          </cell>
          <cell r="AC6407">
            <v>23.12</v>
          </cell>
          <cell r="AD6407">
            <v>23.12</v>
          </cell>
        </row>
        <row r="6408">
          <cell r="B6408" t="str">
            <v>MASON CO-REGULATEDRESIDENTIAL32RM1</v>
          </cell>
          <cell r="J6408" t="str">
            <v>32RM1</v>
          </cell>
          <cell r="K6408" t="str">
            <v>1-32 GAL CAN-MONTHLY SVC</v>
          </cell>
          <cell r="S6408">
            <v>0</v>
          </cell>
          <cell r="T6408">
            <v>0</v>
          </cell>
          <cell r="U6408">
            <v>0</v>
          </cell>
          <cell r="V6408">
            <v>0</v>
          </cell>
          <cell r="W6408">
            <v>0</v>
          </cell>
          <cell r="X6408">
            <v>0</v>
          </cell>
          <cell r="Y6408">
            <v>0</v>
          </cell>
          <cell r="Z6408">
            <v>0</v>
          </cell>
          <cell r="AA6408">
            <v>0</v>
          </cell>
          <cell r="AB6408">
            <v>0</v>
          </cell>
          <cell r="AC6408">
            <v>-4.9800000000000004</v>
          </cell>
          <cell r="AD6408">
            <v>0</v>
          </cell>
        </row>
        <row r="6409">
          <cell r="B6409" t="str">
            <v>MASON CO-REGULATEDRESIDENTIAL35ROCC1</v>
          </cell>
          <cell r="J6409" t="str">
            <v>35ROCC1</v>
          </cell>
          <cell r="K6409" t="str">
            <v>1-35 GAL ON CALL PICKUP</v>
          </cell>
          <cell r="S6409">
            <v>0</v>
          </cell>
          <cell r="T6409">
            <v>0</v>
          </cell>
          <cell r="U6409">
            <v>0</v>
          </cell>
          <cell r="V6409">
            <v>0</v>
          </cell>
          <cell r="W6409">
            <v>0</v>
          </cell>
          <cell r="X6409">
            <v>0</v>
          </cell>
          <cell r="Y6409">
            <v>0</v>
          </cell>
          <cell r="Z6409">
            <v>0</v>
          </cell>
          <cell r="AA6409">
            <v>0</v>
          </cell>
          <cell r="AB6409">
            <v>0</v>
          </cell>
          <cell r="AC6409">
            <v>44.8</v>
          </cell>
          <cell r="AD6409">
            <v>0</v>
          </cell>
        </row>
        <row r="6410">
          <cell r="B6410" t="str">
            <v>MASON CO-REGULATEDRESIDENTIAL35RW1</v>
          </cell>
          <cell r="J6410" t="str">
            <v>35RW1</v>
          </cell>
          <cell r="K6410" t="str">
            <v>1-35 GAL CART WEEKLY SVC</v>
          </cell>
          <cell r="S6410">
            <v>0</v>
          </cell>
          <cell r="T6410">
            <v>0</v>
          </cell>
          <cell r="U6410">
            <v>0</v>
          </cell>
          <cell r="V6410">
            <v>0</v>
          </cell>
          <cell r="W6410">
            <v>0</v>
          </cell>
          <cell r="X6410">
            <v>0</v>
          </cell>
          <cell r="Y6410">
            <v>0</v>
          </cell>
          <cell r="Z6410">
            <v>0</v>
          </cell>
          <cell r="AA6410">
            <v>0</v>
          </cell>
          <cell r="AB6410">
            <v>0</v>
          </cell>
          <cell r="AC6410">
            <v>-4.0199999999999996</v>
          </cell>
          <cell r="AD6410">
            <v>0</v>
          </cell>
        </row>
        <row r="6411">
          <cell r="B6411" t="str">
            <v>MASON CO-REGULATEDRESIDENTIAL48RW1</v>
          </cell>
          <cell r="J6411" t="str">
            <v>48RW1</v>
          </cell>
          <cell r="K6411" t="str">
            <v>1-48 GAL WEEKLY</v>
          </cell>
          <cell r="S6411">
            <v>0</v>
          </cell>
          <cell r="T6411">
            <v>0</v>
          </cell>
          <cell r="U6411">
            <v>0</v>
          </cell>
          <cell r="V6411">
            <v>0</v>
          </cell>
          <cell r="W6411">
            <v>0</v>
          </cell>
          <cell r="X6411">
            <v>0</v>
          </cell>
          <cell r="Y6411">
            <v>0</v>
          </cell>
          <cell r="Z6411">
            <v>0</v>
          </cell>
          <cell r="AA6411">
            <v>0</v>
          </cell>
          <cell r="AB6411">
            <v>0</v>
          </cell>
          <cell r="AC6411">
            <v>-45.94</v>
          </cell>
          <cell r="AD6411">
            <v>0</v>
          </cell>
        </row>
        <row r="6412">
          <cell r="B6412" t="str">
            <v>MASON CO-REGULATEDRESIDENTIAL64ROCC1</v>
          </cell>
          <cell r="J6412" t="str">
            <v>64ROCC1</v>
          </cell>
          <cell r="K6412" t="str">
            <v>1-64 GAL ON CALL PICKUP</v>
          </cell>
          <cell r="S6412">
            <v>0</v>
          </cell>
          <cell r="T6412">
            <v>0</v>
          </cell>
          <cell r="U6412">
            <v>0</v>
          </cell>
          <cell r="V6412">
            <v>0</v>
          </cell>
          <cell r="W6412">
            <v>0</v>
          </cell>
          <cell r="X6412">
            <v>0</v>
          </cell>
          <cell r="Y6412">
            <v>0</v>
          </cell>
          <cell r="Z6412">
            <v>0</v>
          </cell>
          <cell r="AA6412">
            <v>0</v>
          </cell>
          <cell r="AB6412">
            <v>0</v>
          </cell>
          <cell r="AC6412">
            <v>37.880000000000003</v>
          </cell>
          <cell r="AD6412">
            <v>0</v>
          </cell>
        </row>
        <row r="6413">
          <cell r="B6413" t="str">
            <v>MASON CO-REGULATEDRESIDENTIAL64RW1</v>
          </cell>
          <cell r="J6413" t="str">
            <v>64RW1</v>
          </cell>
          <cell r="K6413" t="str">
            <v>1-64 GAL CART WEEKLY SVC</v>
          </cell>
          <cell r="S6413">
            <v>0</v>
          </cell>
          <cell r="T6413">
            <v>0</v>
          </cell>
          <cell r="U6413">
            <v>0</v>
          </cell>
          <cell r="V6413">
            <v>0</v>
          </cell>
          <cell r="W6413">
            <v>0</v>
          </cell>
          <cell r="X6413">
            <v>0</v>
          </cell>
          <cell r="Y6413">
            <v>0</v>
          </cell>
          <cell r="Z6413">
            <v>0</v>
          </cell>
          <cell r="AA6413">
            <v>0</v>
          </cell>
          <cell r="AB6413">
            <v>0</v>
          </cell>
          <cell r="AC6413">
            <v>-6.24</v>
          </cell>
          <cell r="AD6413">
            <v>0</v>
          </cell>
        </row>
        <row r="6414">
          <cell r="B6414" t="str">
            <v>MASON CO-REGULATEDRESIDENTIAL96ROCC1</v>
          </cell>
          <cell r="J6414" t="str">
            <v>96ROCC1</v>
          </cell>
          <cell r="K6414" t="str">
            <v>1-96 GAL ON CALL PICKUP</v>
          </cell>
          <cell r="S6414">
            <v>0</v>
          </cell>
          <cell r="T6414">
            <v>0</v>
          </cell>
          <cell r="U6414">
            <v>0</v>
          </cell>
          <cell r="V6414">
            <v>0</v>
          </cell>
          <cell r="W6414">
            <v>0</v>
          </cell>
          <cell r="X6414">
            <v>0</v>
          </cell>
          <cell r="Y6414">
            <v>0</v>
          </cell>
          <cell r="Z6414">
            <v>0</v>
          </cell>
          <cell r="AA6414">
            <v>0</v>
          </cell>
          <cell r="AB6414">
            <v>0</v>
          </cell>
          <cell r="AC6414">
            <v>548.49</v>
          </cell>
          <cell r="AD6414">
            <v>0</v>
          </cell>
        </row>
        <row r="6415">
          <cell r="B6415" t="str">
            <v>MASON CO-REGULATEDRESIDENTIALADJOTHR</v>
          </cell>
          <cell r="J6415" t="str">
            <v>ADJOTHR</v>
          </cell>
          <cell r="K6415" t="str">
            <v>ADJUSTMENT</v>
          </cell>
          <cell r="S6415">
            <v>0</v>
          </cell>
          <cell r="T6415">
            <v>0</v>
          </cell>
          <cell r="U6415">
            <v>0</v>
          </cell>
          <cell r="V6415">
            <v>0</v>
          </cell>
          <cell r="W6415">
            <v>0</v>
          </cell>
          <cell r="X6415">
            <v>0</v>
          </cell>
          <cell r="Y6415">
            <v>0</v>
          </cell>
          <cell r="Z6415">
            <v>0</v>
          </cell>
          <cell r="AA6415">
            <v>0</v>
          </cell>
          <cell r="AB6415">
            <v>0</v>
          </cell>
          <cell r="AC6415">
            <v>-0.2</v>
          </cell>
          <cell r="AD6415">
            <v>0</v>
          </cell>
        </row>
        <row r="6416">
          <cell r="B6416" t="str">
            <v>MASON CO-REGULATEDRESIDENTIALEXPUR</v>
          </cell>
          <cell r="J6416" t="str">
            <v>EXPUR</v>
          </cell>
          <cell r="K6416" t="str">
            <v>EXTRA PICKUP</v>
          </cell>
          <cell r="S6416">
            <v>0</v>
          </cell>
          <cell r="T6416">
            <v>0</v>
          </cell>
          <cell r="U6416">
            <v>0</v>
          </cell>
          <cell r="V6416">
            <v>0</v>
          </cell>
          <cell r="W6416">
            <v>0</v>
          </cell>
          <cell r="X6416">
            <v>0</v>
          </cell>
          <cell r="Y6416">
            <v>0</v>
          </cell>
          <cell r="Z6416">
            <v>0</v>
          </cell>
          <cell r="AA6416">
            <v>0</v>
          </cell>
          <cell r="AB6416">
            <v>0</v>
          </cell>
          <cell r="AC6416">
            <v>388.02</v>
          </cell>
          <cell r="AD6416">
            <v>0</v>
          </cell>
        </row>
        <row r="6417">
          <cell r="B6417" t="str">
            <v>MASON CO-REGULATEDRESIDENTIALEXTRAR</v>
          </cell>
          <cell r="J6417" t="str">
            <v>EXTRAR</v>
          </cell>
          <cell r="K6417" t="str">
            <v>EXTRA CAN/BAGS</v>
          </cell>
          <cell r="S6417">
            <v>0</v>
          </cell>
          <cell r="T6417">
            <v>0</v>
          </cell>
          <cell r="U6417">
            <v>0</v>
          </cell>
          <cell r="V6417">
            <v>0</v>
          </cell>
          <cell r="W6417">
            <v>0</v>
          </cell>
          <cell r="X6417">
            <v>0</v>
          </cell>
          <cell r="Y6417">
            <v>0</v>
          </cell>
          <cell r="Z6417">
            <v>0</v>
          </cell>
          <cell r="AA6417">
            <v>0</v>
          </cell>
          <cell r="AB6417">
            <v>0</v>
          </cell>
          <cell r="AC6417">
            <v>2622.48</v>
          </cell>
          <cell r="AD6417">
            <v>0</v>
          </cell>
        </row>
        <row r="6418">
          <cell r="B6418" t="str">
            <v>MASON CO-REGULATEDRESIDENTIALOFOWR</v>
          </cell>
          <cell r="J6418" t="str">
            <v>OFOWR</v>
          </cell>
          <cell r="K6418" t="str">
            <v>OVERFILL/OVERWEIGHT CHG</v>
          </cell>
          <cell r="S6418">
            <v>0</v>
          </cell>
          <cell r="T6418">
            <v>0</v>
          </cell>
          <cell r="U6418">
            <v>0</v>
          </cell>
          <cell r="V6418">
            <v>0</v>
          </cell>
          <cell r="W6418">
            <v>0</v>
          </cell>
          <cell r="X6418">
            <v>0</v>
          </cell>
          <cell r="Y6418">
            <v>0</v>
          </cell>
          <cell r="Z6418">
            <v>0</v>
          </cell>
          <cell r="AA6418">
            <v>0</v>
          </cell>
          <cell r="AB6418">
            <v>0</v>
          </cell>
          <cell r="AC6418">
            <v>1476.26</v>
          </cell>
          <cell r="AD6418">
            <v>0</v>
          </cell>
        </row>
        <row r="6419">
          <cell r="B6419" t="str">
            <v>MASON CO-REGULATEDRESIDENTIALRECYCLECR</v>
          </cell>
          <cell r="J6419" t="str">
            <v>RECYCLECR</v>
          </cell>
          <cell r="K6419" t="str">
            <v>VALUE OF RECYCLABLES</v>
          </cell>
          <cell r="S6419">
            <v>0</v>
          </cell>
          <cell r="T6419">
            <v>0</v>
          </cell>
          <cell r="U6419">
            <v>0</v>
          </cell>
          <cell r="V6419">
            <v>0</v>
          </cell>
          <cell r="W6419">
            <v>0</v>
          </cell>
          <cell r="X6419">
            <v>0</v>
          </cell>
          <cell r="Y6419">
            <v>0</v>
          </cell>
          <cell r="Z6419">
            <v>0</v>
          </cell>
          <cell r="AA6419">
            <v>0</v>
          </cell>
          <cell r="AB6419">
            <v>0</v>
          </cell>
          <cell r="AC6419">
            <v>-4.41</v>
          </cell>
          <cell r="AD6419">
            <v>0</v>
          </cell>
        </row>
        <row r="6420">
          <cell r="B6420" t="str">
            <v>MASON CO-REGULATEDRESIDENTIALRECYR</v>
          </cell>
          <cell r="J6420" t="str">
            <v>RECYR</v>
          </cell>
          <cell r="K6420" t="str">
            <v>RESIDENTIAL RECYCLE</v>
          </cell>
          <cell r="S6420">
            <v>0</v>
          </cell>
          <cell r="T6420">
            <v>0</v>
          </cell>
          <cell r="U6420">
            <v>0</v>
          </cell>
          <cell r="V6420">
            <v>0</v>
          </cell>
          <cell r="W6420">
            <v>0</v>
          </cell>
          <cell r="X6420">
            <v>0</v>
          </cell>
          <cell r="Y6420">
            <v>0</v>
          </cell>
          <cell r="Z6420">
            <v>0</v>
          </cell>
          <cell r="AA6420">
            <v>0</v>
          </cell>
          <cell r="AB6420">
            <v>0</v>
          </cell>
          <cell r="AC6420">
            <v>22.9</v>
          </cell>
          <cell r="AD6420">
            <v>0</v>
          </cell>
        </row>
        <row r="6421">
          <cell r="B6421" t="str">
            <v>MASON CO-REGULATEDRESIDENTIALREDELIVER</v>
          </cell>
          <cell r="J6421" t="str">
            <v>REDELIVER</v>
          </cell>
          <cell r="K6421" t="str">
            <v>DELIVERY CHARGE</v>
          </cell>
          <cell r="S6421">
            <v>0</v>
          </cell>
          <cell r="T6421">
            <v>0</v>
          </cell>
          <cell r="U6421">
            <v>0</v>
          </cell>
          <cell r="V6421">
            <v>0</v>
          </cell>
          <cell r="W6421">
            <v>0</v>
          </cell>
          <cell r="X6421">
            <v>0</v>
          </cell>
          <cell r="Y6421">
            <v>0</v>
          </cell>
          <cell r="Z6421">
            <v>0</v>
          </cell>
          <cell r="AA6421">
            <v>0</v>
          </cell>
          <cell r="AB6421">
            <v>0</v>
          </cell>
          <cell r="AC6421">
            <v>70.760000000000005</v>
          </cell>
          <cell r="AD6421">
            <v>0</v>
          </cell>
        </row>
        <row r="6422">
          <cell r="B6422" t="str">
            <v>MASON CO-REGULATEDRESIDENTIALRESTART</v>
          </cell>
          <cell r="J6422" t="str">
            <v>RESTART</v>
          </cell>
          <cell r="K6422" t="str">
            <v>SERVICE RESTART FEE</v>
          </cell>
          <cell r="S6422">
            <v>0</v>
          </cell>
          <cell r="T6422">
            <v>0</v>
          </cell>
          <cell r="U6422">
            <v>0</v>
          </cell>
          <cell r="V6422">
            <v>0</v>
          </cell>
          <cell r="W6422">
            <v>0</v>
          </cell>
          <cell r="X6422">
            <v>0</v>
          </cell>
          <cell r="Y6422">
            <v>0</v>
          </cell>
          <cell r="Z6422">
            <v>0</v>
          </cell>
          <cell r="AA6422">
            <v>0</v>
          </cell>
          <cell r="AB6422">
            <v>0</v>
          </cell>
          <cell r="AC6422">
            <v>11.09</v>
          </cell>
          <cell r="AD6422">
            <v>0</v>
          </cell>
        </row>
        <row r="6423">
          <cell r="B6423" t="str">
            <v>MASON CO-REGULATEDRESIDENTIAL35ROCC1</v>
          </cell>
          <cell r="J6423" t="str">
            <v>35ROCC1</v>
          </cell>
          <cell r="K6423" t="str">
            <v>1-35 GAL ON CALL PICKUP</v>
          </cell>
          <cell r="S6423">
            <v>0</v>
          </cell>
          <cell r="T6423">
            <v>0</v>
          </cell>
          <cell r="U6423">
            <v>0</v>
          </cell>
          <cell r="V6423">
            <v>0</v>
          </cell>
          <cell r="W6423">
            <v>0</v>
          </cell>
          <cell r="X6423">
            <v>0</v>
          </cell>
          <cell r="Y6423">
            <v>0</v>
          </cell>
          <cell r="Z6423">
            <v>0</v>
          </cell>
          <cell r="AA6423">
            <v>0</v>
          </cell>
          <cell r="AB6423">
            <v>0</v>
          </cell>
          <cell r="AC6423">
            <v>19.2</v>
          </cell>
          <cell r="AD6423">
            <v>0</v>
          </cell>
        </row>
        <row r="6424">
          <cell r="B6424" t="str">
            <v>MASON CO-REGULATEDRESIDENTIAL35RW1</v>
          </cell>
          <cell r="J6424" t="str">
            <v>35RW1</v>
          </cell>
          <cell r="K6424" t="str">
            <v>1-35 GAL CART WEEKLY SVC</v>
          </cell>
          <cell r="S6424">
            <v>0</v>
          </cell>
          <cell r="T6424">
            <v>0</v>
          </cell>
          <cell r="U6424">
            <v>0</v>
          </cell>
          <cell r="V6424">
            <v>0</v>
          </cell>
          <cell r="W6424">
            <v>0</v>
          </cell>
          <cell r="X6424">
            <v>0</v>
          </cell>
          <cell r="Y6424">
            <v>0</v>
          </cell>
          <cell r="Z6424">
            <v>0</v>
          </cell>
          <cell r="AA6424">
            <v>0</v>
          </cell>
          <cell r="AB6424">
            <v>0</v>
          </cell>
          <cell r="AC6424">
            <v>32.299999999999997</v>
          </cell>
          <cell r="AD6424">
            <v>0</v>
          </cell>
        </row>
        <row r="6425">
          <cell r="B6425" t="str">
            <v>MASON CO-REGULATEDRESIDENTIAL48ROCC1</v>
          </cell>
          <cell r="J6425" t="str">
            <v>48ROCC1</v>
          </cell>
          <cell r="K6425" t="str">
            <v>1-48 GAL ON CALL PICKUP</v>
          </cell>
          <cell r="S6425">
            <v>0</v>
          </cell>
          <cell r="T6425">
            <v>0</v>
          </cell>
          <cell r="U6425">
            <v>0</v>
          </cell>
          <cell r="V6425">
            <v>0</v>
          </cell>
          <cell r="W6425">
            <v>0</v>
          </cell>
          <cell r="X6425">
            <v>0</v>
          </cell>
          <cell r="Y6425">
            <v>0</v>
          </cell>
          <cell r="Z6425">
            <v>0</v>
          </cell>
          <cell r="AA6425">
            <v>0</v>
          </cell>
          <cell r="AB6425">
            <v>0</v>
          </cell>
          <cell r="AC6425">
            <v>16.04</v>
          </cell>
          <cell r="AD6425">
            <v>0</v>
          </cell>
        </row>
        <row r="6426">
          <cell r="B6426" t="str">
            <v>MASON CO-REGULATEDRESIDENTIAL64ROCC1</v>
          </cell>
          <cell r="J6426" t="str">
            <v>64ROCC1</v>
          </cell>
          <cell r="K6426" t="str">
            <v>1-64 GAL ON CALL PICKUP</v>
          </cell>
          <cell r="S6426">
            <v>0</v>
          </cell>
          <cell r="T6426">
            <v>0</v>
          </cell>
          <cell r="U6426">
            <v>0</v>
          </cell>
          <cell r="V6426">
            <v>0</v>
          </cell>
          <cell r="W6426">
            <v>0</v>
          </cell>
          <cell r="X6426">
            <v>0</v>
          </cell>
          <cell r="Y6426">
            <v>0</v>
          </cell>
          <cell r="Z6426">
            <v>0</v>
          </cell>
          <cell r="AA6426">
            <v>0</v>
          </cell>
          <cell r="AB6426">
            <v>0</v>
          </cell>
          <cell r="AC6426">
            <v>9.4700000000000006</v>
          </cell>
          <cell r="AD6426">
            <v>0</v>
          </cell>
        </row>
        <row r="6427">
          <cell r="B6427" t="str">
            <v>MASON CO-REGULATEDRESIDENTIAL96ROCC1</v>
          </cell>
          <cell r="J6427" t="str">
            <v>96ROCC1</v>
          </cell>
          <cell r="K6427" t="str">
            <v>1-96 GAL ON CALL PICKUP</v>
          </cell>
          <cell r="S6427">
            <v>0</v>
          </cell>
          <cell r="T6427">
            <v>0</v>
          </cell>
          <cell r="U6427">
            <v>0</v>
          </cell>
          <cell r="V6427">
            <v>0</v>
          </cell>
          <cell r="W6427">
            <v>0</v>
          </cell>
          <cell r="X6427">
            <v>0</v>
          </cell>
          <cell r="Y6427">
            <v>0</v>
          </cell>
          <cell r="Z6427">
            <v>0</v>
          </cell>
          <cell r="AA6427">
            <v>0</v>
          </cell>
          <cell r="AB6427">
            <v>0</v>
          </cell>
          <cell r="AC6427">
            <v>11.67</v>
          </cell>
          <cell r="AD6427">
            <v>0</v>
          </cell>
        </row>
        <row r="6428">
          <cell r="B6428" t="str">
            <v>MASON CO-REGULATEDRESIDENTIAL96RW1</v>
          </cell>
          <cell r="J6428" t="str">
            <v>96RW1</v>
          </cell>
          <cell r="K6428" t="str">
            <v>1-96 GAL CART WEEKLY SVC</v>
          </cell>
          <cell r="S6428">
            <v>0</v>
          </cell>
          <cell r="T6428">
            <v>0</v>
          </cell>
          <cell r="U6428">
            <v>0</v>
          </cell>
          <cell r="V6428">
            <v>0</v>
          </cell>
          <cell r="W6428">
            <v>0</v>
          </cell>
          <cell r="X6428">
            <v>0</v>
          </cell>
          <cell r="Y6428">
            <v>0</v>
          </cell>
          <cell r="Z6428">
            <v>0</v>
          </cell>
          <cell r="AA6428">
            <v>0</v>
          </cell>
          <cell r="AB6428">
            <v>0</v>
          </cell>
          <cell r="AC6428">
            <v>126.6</v>
          </cell>
          <cell r="AD6428">
            <v>0</v>
          </cell>
        </row>
        <row r="6429">
          <cell r="B6429" t="str">
            <v>MASON CO-REGULATEDRESIDENTIALDRVNRE1RECYMA</v>
          </cell>
          <cell r="J6429" t="str">
            <v>DRVNRE1RECYMA</v>
          </cell>
          <cell r="K6429" t="str">
            <v>DRIVE IN UP TO 250 EOW-RE</v>
          </cell>
          <cell r="S6429">
            <v>0</v>
          </cell>
          <cell r="T6429">
            <v>0</v>
          </cell>
          <cell r="U6429">
            <v>0</v>
          </cell>
          <cell r="V6429">
            <v>0</v>
          </cell>
          <cell r="W6429">
            <v>0</v>
          </cell>
          <cell r="X6429">
            <v>0</v>
          </cell>
          <cell r="Y6429">
            <v>0</v>
          </cell>
          <cell r="Z6429">
            <v>0</v>
          </cell>
          <cell r="AA6429">
            <v>0</v>
          </cell>
          <cell r="AB6429">
            <v>0</v>
          </cell>
          <cell r="AC6429">
            <v>63.12</v>
          </cell>
          <cell r="AD6429">
            <v>0</v>
          </cell>
        </row>
        <row r="6430">
          <cell r="B6430" t="str">
            <v>MASON CO-REGULATEDRESIDENTIALDRVNRE2RECYMA</v>
          </cell>
          <cell r="J6430" t="str">
            <v>DRVNRE2RECYMA</v>
          </cell>
          <cell r="K6430" t="str">
            <v>DRIVE IN OVER 250 EOW-REC</v>
          </cell>
          <cell r="S6430">
            <v>0</v>
          </cell>
          <cell r="T6430">
            <v>0</v>
          </cell>
          <cell r="U6430">
            <v>0</v>
          </cell>
          <cell r="V6430">
            <v>0</v>
          </cell>
          <cell r="W6430">
            <v>0</v>
          </cell>
          <cell r="X6430">
            <v>0</v>
          </cell>
          <cell r="Y6430">
            <v>0</v>
          </cell>
          <cell r="Z6430">
            <v>0</v>
          </cell>
          <cell r="AA6430">
            <v>0</v>
          </cell>
          <cell r="AB6430">
            <v>0</v>
          </cell>
          <cell r="AC6430">
            <v>9.9</v>
          </cell>
          <cell r="AD6430">
            <v>0</v>
          </cell>
        </row>
        <row r="6431">
          <cell r="B6431" t="str">
            <v>MASON CO-REGULATEDRESIDENTIALDRVNRM1RECYMA</v>
          </cell>
          <cell r="J6431" t="str">
            <v>DRVNRM1RECYMA</v>
          </cell>
          <cell r="K6431" t="str">
            <v>DRIVE IN UP TO 125 MONTHL</v>
          </cell>
          <cell r="S6431">
            <v>0</v>
          </cell>
          <cell r="T6431">
            <v>0</v>
          </cell>
          <cell r="U6431">
            <v>0</v>
          </cell>
          <cell r="V6431">
            <v>0</v>
          </cell>
          <cell r="W6431">
            <v>0</v>
          </cell>
          <cell r="X6431">
            <v>0</v>
          </cell>
          <cell r="Y6431">
            <v>0</v>
          </cell>
          <cell r="Z6431">
            <v>0</v>
          </cell>
          <cell r="AA6431">
            <v>0</v>
          </cell>
          <cell r="AB6431">
            <v>0</v>
          </cell>
          <cell r="AC6431">
            <v>2.2000000000000002</v>
          </cell>
          <cell r="AD6431">
            <v>0</v>
          </cell>
        </row>
        <row r="6432">
          <cell r="B6432" t="str">
            <v>MASON CO-REGULATEDRESIDENTIALRECYCLECR</v>
          </cell>
          <cell r="J6432" t="str">
            <v>RECYCLECR</v>
          </cell>
          <cell r="K6432" t="str">
            <v>VALUE OF RECYCLABLES</v>
          </cell>
          <cell r="S6432">
            <v>0</v>
          </cell>
          <cell r="T6432">
            <v>0</v>
          </cell>
          <cell r="U6432">
            <v>0</v>
          </cell>
          <cell r="V6432">
            <v>0</v>
          </cell>
          <cell r="W6432">
            <v>0</v>
          </cell>
          <cell r="X6432">
            <v>0</v>
          </cell>
          <cell r="Y6432">
            <v>0</v>
          </cell>
          <cell r="Z6432">
            <v>0</v>
          </cell>
          <cell r="AA6432">
            <v>0</v>
          </cell>
          <cell r="AB6432">
            <v>0</v>
          </cell>
          <cell r="AC6432">
            <v>29.3</v>
          </cell>
          <cell r="AD6432">
            <v>0</v>
          </cell>
        </row>
        <row r="6433">
          <cell r="B6433" t="str">
            <v>MASON CO-REGULATEDRESIDENTIALRECYR</v>
          </cell>
          <cell r="J6433" t="str">
            <v>RECYR</v>
          </cell>
          <cell r="K6433" t="str">
            <v>RESIDENTIAL RECYCLE</v>
          </cell>
          <cell r="S6433">
            <v>0</v>
          </cell>
          <cell r="T6433">
            <v>0</v>
          </cell>
          <cell r="U6433">
            <v>0</v>
          </cell>
          <cell r="V6433">
            <v>0</v>
          </cell>
          <cell r="W6433">
            <v>0</v>
          </cell>
          <cell r="X6433">
            <v>0</v>
          </cell>
          <cell r="Y6433">
            <v>0</v>
          </cell>
          <cell r="Z6433">
            <v>0</v>
          </cell>
          <cell r="AA6433">
            <v>0</v>
          </cell>
          <cell r="AB6433">
            <v>0</v>
          </cell>
          <cell r="AC6433">
            <v>83.3</v>
          </cell>
          <cell r="AD6433">
            <v>0</v>
          </cell>
        </row>
        <row r="6434">
          <cell r="B6434" t="str">
            <v>MASON CO-REGULATEDRESIDENTIAL35ROCC1</v>
          </cell>
          <cell r="J6434" t="str">
            <v>35ROCC1</v>
          </cell>
          <cell r="K6434" t="str">
            <v>1-35 GAL ON CALL PICKUP</v>
          </cell>
          <cell r="S6434">
            <v>0</v>
          </cell>
          <cell r="T6434">
            <v>0</v>
          </cell>
          <cell r="U6434">
            <v>0</v>
          </cell>
          <cell r="V6434">
            <v>0</v>
          </cell>
          <cell r="W6434">
            <v>0</v>
          </cell>
          <cell r="X6434">
            <v>0</v>
          </cell>
          <cell r="Y6434">
            <v>0</v>
          </cell>
          <cell r="Z6434">
            <v>0</v>
          </cell>
          <cell r="AA6434">
            <v>0</v>
          </cell>
          <cell r="AB6434">
            <v>0</v>
          </cell>
          <cell r="AC6434">
            <v>1167.24</v>
          </cell>
          <cell r="AD6434">
            <v>0</v>
          </cell>
        </row>
        <row r="6435">
          <cell r="B6435" t="str">
            <v>MASON CO-REGULATEDRESIDENTIAL48ROCC1</v>
          </cell>
          <cell r="J6435" t="str">
            <v>48ROCC1</v>
          </cell>
          <cell r="K6435" t="str">
            <v>1-48 GAL ON CALL PICKUP</v>
          </cell>
          <cell r="S6435">
            <v>0</v>
          </cell>
          <cell r="T6435">
            <v>0</v>
          </cell>
          <cell r="U6435">
            <v>0</v>
          </cell>
          <cell r="V6435">
            <v>0</v>
          </cell>
          <cell r="W6435">
            <v>0</v>
          </cell>
          <cell r="X6435">
            <v>0</v>
          </cell>
          <cell r="Y6435">
            <v>0</v>
          </cell>
          <cell r="Z6435">
            <v>0</v>
          </cell>
          <cell r="AA6435">
            <v>0</v>
          </cell>
          <cell r="AB6435">
            <v>0</v>
          </cell>
          <cell r="AC6435">
            <v>128.32</v>
          </cell>
          <cell r="AD6435">
            <v>0</v>
          </cell>
        </row>
        <row r="6436">
          <cell r="B6436" t="str">
            <v>MASON CO-REGULATEDRESIDENTIAL64ROCC1</v>
          </cell>
          <cell r="J6436" t="str">
            <v>64ROCC1</v>
          </cell>
          <cell r="K6436" t="str">
            <v>1-64 GAL ON CALL PICKUP</v>
          </cell>
          <cell r="S6436">
            <v>0</v>
          </cell>
          <cell r="T6436">
            <v>0</v>
          </cell>
          <cell r="U6436">
            <v>0</v>
          </cell>
          <cell r="V6436">
            <v>0</v>
          </cell>
          <cell r="W6436">
            <v>0</v>
          </cell>
          <cell r="X6436">
            <v>0</v>
          </cell>
          <cell r="Y6436">
            <v>0</v>
          </cell>
          <cell r="Z6436">
            <v>0</v>
          </cell>
          <cell r="AA6436">
            <v>0</v>
          </cell>
          <cell r="AB6436">
            <v>0</v>
          </cell>
          <cell r="AC6436">
            <v>170.46</v>
          </cell>
          <cell r="AD6436">
            <v>0</v>
          </cell>
        </row>
        <row r="6437">
          <cell r="B6437" t="str">
            <v>MASON CO-REGULATEDRESIDENTIAL96ROCC1</v>
          </cell>
          <cell r="J6437" t="str">
            <v>96ROCC1</v>
          </cell>
          <cell r="K6437" t="str">
            <v>1-96 GAL ON CALL PICKUP</v>
          </cell>
          <cell r="S6437">
            <v>0</v>
          </cell>
          <cell r="T6437">
            <v>0</v>
          </cell>
          <cell r="U6437">
            <v>0</v>
          </cell>
          <cell r="V6437">
            <v>0</v>
          </cell>
          <cell r="W6437">
            <v>0</v>
          </cell>
          <cell r="X6437">
            <v>0</v>
          </cell>
          <cell r="Y6437">
            <v>0</v>
          </cell>
          <cell r="Z6437">
            <v>0</v>
          </cell>
          <cell r="AA6437">
            <v>0</v>
          </cell>
          <cell r="AB6437">
            <v>0</v>
          </cell>
          <cell r="AC6437">
            <v>408.45</v>
          </cell>
          <cell r="AD6437">
            <v>0</v>
          </cell>
        </row>
        <row r="6438">
          <cell r="B6438" t="str">
            <v>MASON CO-REGULATEDRESIDENTIALADJOTHR</v>
          </cell>
          <cell r="J6438" t="str">
            <v>ADJOTHR</v>
          </cell>
          <cell r="K6438" t="str">
            <v>ADJUSTMENT</v>
          </cell>
          <cell r="S6438">
            <v>0</v>
          </cell>
          <cell r="T6438">
            <v>0</v>
          </cell>
          <cell r="U6438">
            <v>0</v>
          </cell>
          <cell r="V6438">
            <v>0</v>
          </cell>
          <cell r="W6438">
            <v>0</v>
          </cell>
          <cell r="X6438">
            <v>0</v>
          </cell>
          <cell r="Y6438">
            <v>0</v>
          </cell>
          <cell r="Z6438">
            <v>0</v>
          </cell>
          <cell r="AA6438">
            <v>0</v>
          </cell>
          <cell r="AB6438">
            <v>0</v>
          </cell>
          <cell r="AC6438">
            <v>-0.3</v>
          </cell>
          <cell r="AD6438">
            <v>0</v>
          </cell>
        </row>
        <row r="6439">
          <cell r="B6439" t="str">
            <v>MASON CO-REGULATEDRESIDENTIALDRVNRM1</v>
          </cell>
          <cell r="J6439" t="str">
            <v>DRVNRM1</v>
          </cell>
          <cell r="K6439" t="str">
            <v>DRIVE IN UP TO 250'-MTHLY</v>
          </cell>
          <cell r="S6439">
            <v>0</v>
          </cell>
          <cell r="T6439">
            <v>0</v>
          </cell>
          <cell r="U6439">
            <v>0</v>
          </cell>
          <cell r="V6439">
            <v>0</v>
          </cell>
          <cell r="W6439">
            <v>0</v>
          </cell>
          <cell r="X6439">
            <v>0</v>
          </cell>
          <cell r="Y6439">
            <v>0</v>
          </cell>
          <cell r="Z6439">
            <v>0</v>
          </cell>
          <cell r="AA6439">
            <v>0</v>
          </cell>
          <cell r="AB6439">
            <v>0</v>
          </cell>
          <cell r="AC6439">
            <v>4.4400000000000004</v>
          </cell>
          <cell r="AD6439">
            <v>0</v>
          </cell>
        </row>
        <row r="6440">
          <cell r="B6440" t="str">
            <v>MASON CO-REGULATEDRESIDENTIALEXTRAR</v>
          </cell>
          <cell r="J6440" t="str">
            <v>EXTRAR</v>
          </cell>
          <cell r="K6440" t="str">
            <v>EXTRA CAN/BAGS</v>
          </cell>
          <cell r="S6440">
            <v>0</v>
          </cell>
          <cell r="T6440">
            <v>0</v>
          </cell>
          <cell r="U6440">
            <v>0</v>
          </cell>
          <cell r="V6440">
            <v>0</v>
          </cell>
          <cell r="W6440">
            <v>0</v>
          </cell>
          <cell r="X6440">
            <v>0</v>
          </cell>
          <cell r="Y6440">
            <v>0</v>
          </cell>
          <cell r="Z6440">
            <v>0</v>
          </cell>
          <cell r="AA6440">
            <v>0</v>
          </cell>
          <cell r="AB6440">
            <v>0</v>
          </cell>
          <cell r="AC6440">
            <v>98.12</v>
          </cell>
          <cell r="AD6440">
            <v>0</v>
          </cell>
        </row>
        <row r="6441">
          <cell r="B6441" t="str">
            <v>MASON CO-REGULATEDRESIDENTIALOFOWR</v>
          </cell>
          <cell r="J6441" t="str">
            <v>OFOWR</v>
          </cell>
          <cell r="K6441" t="str">
            <v>OVERFILL/OVERWEIGHT CHG</v>
          </cell>
          <cell r="S6441">
            <v>0</v>
          </cell>
          <cell r="T6441">
            <v>0</v>
          </cell>
          <cell r="U6441">
            <v>0</v>
          </cell>
          <cell r="V6441">
            <v>0</v>
          </cell>
          <cell r="W6441">
            <v>0</v>
          </cell>
          <cell r="X6441">
            <v>0</v>
          </cell>
          <cell r="Y6441">
            <v>0</v>
          </cell>
          <cell r="Z6441">
            <v>0</v>
          </cell>
          <cell r="AA6441">
            <v>0</v>
          </cell>
          <cell r="AB6441">
            <v>0</v>
          </cell>
          <cell r="AC6441">
            <v>22.3</v>
          </cell>
          <cell r="AD6441">
            <v>0</v>
          </cell>
        </row>
        <row r="6442">
          <cell r="B6442" t="str">
            <v>MASON CO-REGULATEDRESIDENTIALRESTART</v>
          </cell>
          <cell r="J6442" t="str">
            <v>RESTART</v>
          </cell>
          <cell r="K6442" t="str">
            <v>SERVICE RESTART FEE</v>
          </cell>
          <cell r="S6442">
            <v>0</v>
          </cell>
          <cell r="T6442">
            <v>0</v>
          </cell>
          <cell r="U6442">
            <v>0</v>
          </cell>
          <cell r="V6442">
            <v>0</v>
          </cell>
          <cell r="W6442">
            <v>0</v>
          </cell>
          <cell r="X6442">
            <v>0</v>
          </cell>
          <cell r="Y6442">
            <v>0</v>
          </cell>
          <cell r="Z6442">
            <v>0</v>
          </cell>
          <cell r="AA6442">
            <v>0</v>
          </cell>
          <cell r="AB6442">
            <v>0</v>
          </cell>
          <cell r="AC6442">
            <v>5.31</v>
          </cell>
          <cell r="AD6442">
            <v>0</v>
          </cell>
        </row>
        <row r="6443">
          <cell r="B6443" t="str">
            <v>MASON CO-REGULATEDRESIDENTIALWLKNRM1</v>
          </cell>
          <cell r="J6443" t="str">
            <v>WLKNRM1</v>
          </cell>
          <cell r="K6443" t="str">
            <v>WALK IN 5'-25'-MTHLY</v>
          </cell>
          <cell r="S6443">
            <v>0</v>
          </cell>
          <cell r="T6443">
            <v>0</v>
          </cell>
          <cell r="U6443">
            <v>0</v>
          </cell>
          <cell r="V6443">
            <v>0</v>
          </cell>
          <cell r="W6443">
            <v>0</v>
          </cell>
          <cell r="X6443">
            <v>0</v>
          </cell>
          <cell r="Y6443">
            <v>0</v>
          </cell>
          <cell r="Z6443">
            <v>0</v>
          </cell>
          <cell r="AA6443">
            <v>0</v>
          </cell>
          <cell r="AB6443">
            <v>0</v>
          </cell>
          <cell r="AC6443">
            <v>1.18</v>
          </cell>
          <cell r="AD6443">
            <v>0</v>
          </cell>
        </row>
        <row r="6444">
          <cell r="B6444" t="str">
            <v>MASON CO-REGULATEDROLLOFFRORENT20D</v>
          </cell>
          <cell r="J6444" t="str">
            <v>RORENT20D</v>
          </cell>
          <cell r="K6444" t="str">
            <v>20YD ROLL OFF-DAILY RENT</v>
          </cell>
          <cell r="S6444">
            <v>0</v>
          </cell>
          <cell r="T6444">
            <v>0</v>
          </cell>
          <cell r="U6444">
            <v>0</v>
          </cell>
          <cell r="V6444">
            <v>0</v>
          </cell>
          <cell r="W6444">
            <v>0</v>
          </cell>
          <cell r="X6444">
            <v>0</v>
          </cell>
          <cell r="Y6444">
            <v>0</v>
          </cell>
          <cell r="Z6444">
            <v>0</v>
          </cell>
          <cell r="AA6444">
            <v>0</v>
          </cell>
          <cell r="AB6444">
            <v>0</v>
          </cell>
          <cell r="AC6444">
            <v>15.025</v>
          </cell>
          <cell r="AD6444">
            <v>15.025</v>
          </cell>
        </row>
        <row r="6445">
          <cell r="B6445" t="str">
            <v>MASON CO-REGULATEDROLLOFFDISPMC-TON</v>
          </cell>
          <cell r="J6445" t="str">
            <v>DISPMC-TON</v>
          </cell>
          <cell r="K6445" t="str">
            <v>MC LANDFILL PER TON</v>
          </cell>
          <cell r="S6445">
            <v>0</v>
          </cell>
          <cell r="T6445">
            <v>0</v>
          </cell>
          <cell r="U6445">
            <v>0</v>
          </cell>
          <cell r="V6445">
            <v>0</v>
          </cell>
          <cell r="W6445">
            <v>0</v>
          </cell>
          <cell r="X6445">
            <v>0</v>
          </cell>
          <cell r="Y6445">
            <v>0</v>
          </cell>
          <cell r="Z6445">
            <v>0</v>
          </cell>
          <cell r="AA6445">
            <v>0</v>
          </cell>
          <cell r="AB6445">
            <v>0</v>
          </cell>
          <cell r="AC6445">
            <v>313.48</v>
          </cell>
          <cell r="AD6445">
            <v>0</v>
          </cell>
        </row>
        <row r="6446">
          <cell r="B6446" t="str">
            <v>MASON CO-REGULATEDROLLOFFRODEL</v>
          </cell>
          <cell r="J6446" t="str">
            <v>RODEL</v>
          </cell>
          <cell r="K6446" t="str">
            <v>ROLL OFF-DELIVERY</v>
          </cell>
          <cell r="S6446">
            <v>0</v>
          </cell>
          <cell r="T6446">
            <v>0</v>
          </cell>
          <cell r="U6446">
            <v>0</v>
          </cell>
          <cell r="V6446">
            <v>0</v>
          </cell>
          <cell r="W6446">
            <v>0</v>
          </cell>
          <cell r="X6446">
            <v>0</v>
          </cell>
          <cell r="Y6446">
            <v>0</v>
          </cell>
          <cell r="Z6446">
            <v>0</v>
          </cell>
          <cell r="AA6446">
            <v>0</v>
          </cell>
          <cell r="AB6446">
            <v>0</v>
          </cell>
          <cell r="AC6446">
            <v>155.91999999999999</v>
          </cell>
          <cell r="AD6446">
            <v>0</v>
          </cell>
        </row>
        <row r="6447">
          <cell r="B6447" t="str">
            <v>MASON CO-REGULATEDROLLOFFROHAUL20T</v>
          </cell>
          <cell r="J6447" t="str">
            <v>ROHAUL20T</v>
          </cell>
          <cell r="K6447" t="str">
            <v>20YD ROLL OFF TEMP HAUL</v>
          </cell>
          <cell r="S6447">
            <v>0</v>
          </cell>
          <cell r="T6447">
            <v>0</v>
          </cell>
          <cell r="U6447">
            <v>0</v>
          </cell>
          <cell r="V6447">
            <v>0</v>
          </cell>
          <cell r="W6447">
            <v>0</v>
          </cell>
          <cell r="X6447">
            <v>0</v>
          </cell>
          <cell r="Y6447">
            <v>0</v>
          </cell>
          <cell r="Z6447">
            <v>0</v>
          </cell>
          <cell r="AA6447">
            <v>0</v>
          </cell>
          <cell r="AB6447">
            <v>0</v>
          </cell>
          <cell r="AC6447">
            <v>97.48</v>
          </cell>
          <cell r="AD6447">
            <v>0</v>
          </cell>
        </row>
        <row r="6448">
          <cell r="B6448" t="str">
            <v>MASON CO-REGULATEDROLLOFFROHOUR</v>
          </cell>
          <cell r="J6448" t="str">
            <v>ROHOUR</v>
          </cell>
          <cell r="K6448" t="str">
            <v>ROLL OFF PER HOUR</v>
          </cell>
          <cell r="S6448">
            <v>0</v>
          </cell>
          <cell r="T6448">
            <v>0</v>
          </cell>
          <cell r="U6448">
            <v>0</v>
          </cell>
          <cell r="V6448">
            <v>0</v>
          </cell>
          <cell r="W6448">
            <v>0</v>
          </cell>
          <cell r="X6448">
            <v>0</v>
          </cell>
          <cell r="Y6448">
            <v>0</v>
          </cell>
          <cell r="Z6448">
            <v>0</v>
          </cell>
          <cell r="AA6448">
            <v>0</v>
          </cell>
          <cell r="AB6448">
            <v>0</v>
          </cell>
          <cell r="AC6448">
            <v>303.36</v>
          </cell>
          <cell r="AD6448">
            <v>0</v>
          </cell>
        </row>
        <row r="6449">
          <cell r="B6449" t="str">
            <v>MASON CO-REGULATEDROLLOFFROMILE</v>
          </cell>
          <cell r="J6449" t="str">
            <v>ROMILE</v>
          </cell>
          <cell r="K6449" t="str">
            <v>ROLL OFF-MILEAGE</v>
          </cell>
          <cell r="S6449">
            <v>0</v>
          </cell>
          <cell r="T6449">
            <v>0</v>
          </cell>
          <cell r="U6449">
            <v>0</v>
          </cell>
          <cell r="V6449">
            <v>0</v>
          </cell>
          <cell r="W6449">
            <v>0</v>
          </cell>
          <cell r="X6449">
            <v>0</v>
          </cell>
          <cell r="Y6449">
            <v>0</v>
          </cell>
          <cell r="Z6449">
            <v>0</v>
          </cell>
          <cell r="AA6449">
            <v>0</v>
          </cell>
          <cell r="AB6449">
            <v>0</v>
          </cell>
          <cell r="AC6449">
            <v>7.29</v>
          </cell>
          <cell r="AD6449">
            <v>0</v>
          </cell>
        </row>
        <row r="6450">
          <cell r="B6450" t="str">
            <v>MASON CO-REGULATEDROLLOFFRORENT20D</v>
          </cell>
          <cell r="J6450" t="str">
            <v>RORENT20D</v>
          </cell>
          <cell r="K6450" t="str">
            <v>20YD ROLL OFF-DAILY RENT</v>
          </cell>
          <cell r="S6450">
            <v>0</v>
          </cell>
          <cell r="T6450">
            <v>0</v>
          </cell>
          <cell r="U6450">
            <v>0</v>
          </cell>
          <cell r="V6450">
            <v>0</v>
          </cell>
          <cell r="W6450">
            <v>0</v>
          </cell>
          <cell r="X6450">
            <v>0</v>
          </cell>
          <cell r="Y6450">
            <v>0</v>
          </cell>
          <cell r="Z6450">
            <v>0</v>
          </cell>
          <cell r="AA6450">
            <v>0</v>
          </cell>
          <cell r="AB6450">
            <v>0</v>
          </cell>
          <cell r="AC6450">
            <v>24.04</v>
          </cell>
          <cell r="AD6450">
            <v>0</v>
          </cell>
        </row>
        <row r="6451">
          <cell r="B6451" t="str">
            <v>MASON CO-REGULATEDROLLOFFROLID</v>
          </cell>
          <cell r="J6451" t="str">
            <v>ROLID</v>
          </cell>
          <cell r="K6451" t="str">
            <v>ROLL OFF-LID</v>
          </cell>
          <cell r="S6451">
            <v>0</v>
          </cell>
          <cell r="T6451">
            <v>0</v>
          </cell>
          <cell r="U6451">
            <v>0</v>
          </cell>
          <cell r="V6451">
            <v>0</v>
          </cell>
          <cell r="W6451">
            <v>0</v>
          </cell>
          <cell r="X6451">
            <v>0</v>
          </cell>
          <cell r="Y6451">
            <v>0</v>
          </cell>
          <cell r="Z6451">
            <v>0</v>
          </cell>
          <cell r="AA6451">
            <v>0</v>
          </cell>
          <cell r="AB6451">
            <v>0</v>
          </cell>
          <cell r="AC6451">
            <v>276.64</v>
          </cell>
          <cell r="AD6451">
            <v>0</v>
          </cell>
        </row>
        <row r="6452">
          <cell r="B6452" t="str">
            <v>MASON CO-REGULATEDROLLOFFRORENT10D</v>
          </cell>
          <cell r="J6452" t="str">
            <v>RORENT10D</v>
          </cell>
          <cell r="K6452" t="str">
            <v>10YD ROLL OFF DAILY RENT</v>
          </cell>
          <cell r="S6452">
            <v>0</v>
          </cell>
          <cell r="T6452">
            <v>0</v>
          </cell>
          <cell r="U6452">
            <v>0</v>
          </cell>
          <cell r="V6452">
            <v>0</v>
          </cell>
          <cell r="W6452">
            <v>0</v>
          </cell>
          <cell r="X6452">
            <v>0</v>
          </cell>
          <cell r="Y6452">
            <v>0</v>
          </cell>
          <cell r="Z6452">
            <v>0</v>
          </cell>
          <cell r="AA6452">
            <v>0</v>
          </cell>
          <cell r="AB6452">
            <v>0</v>
          </cell>
          <cell r="AC6452">
            <v>279</v>
          </cell>
          <cell r="AD6452">
            <v>0</v>
          </cell>
        </row>
        <row r="6453">
          <cell r="B6453" t="str">
            <v>MASON CO-REGULATEDROLLOFFRORENT10M</v>
          </cell>
          <cell r="J6453" t="str">
            <v>RORENT10M</v>
          </cell>
          <cell r="K6453" t="str">
            <v>10YD ROLL OFF MTHLY RENT</v>
          </cell>
          <cell r="S6453">
            <v>0</v>
          </cell>
          <cell r="T6453">
            <v>0</v>
          </cell>
          <cell r="U6453">
            <v>0</v>
          </cell>
          <cell r="V6453">
            <v>0</v>
          </cell>
          <cell r="W6453">
            <v>0</v>
          </cell>
          <cell r="X6453">
            <v>0</v>
          </cell>
          <cell r="Y6453">
            <v>0</v>
          </cell>
          <cell r="Z6453">
            <v>0</v>
          </cell>
          <cell r="AA6453">
            <v>0</v>
          </cell>
          <cell r="AB6453">
            <v>0</v>
          </cell>
          <cell r="AC6453">
            <v>83.93</v>
          </cell>
          <cell r="AD6453">
            <v>0</v>
          </cell>
        </row>
        <row r="6454">
          <cell r="B6454" t="str">
            <v>MASON CO-REGULATEDROLLOFFRORENT20D</v>
          </cell>
          <cell r="J6454" t="str">
            <v>RORENT20D</v>
          </cell>
          <cell r="K6454" t="str">
            <v>20YD ROLL OFF-DAILY RENT</v>
          </cell>
          <cell r="S6454">
            <v>0</v>
          </cell>
          <cell r="T6454">
            <v>0</v>
          </cell>
          <cell r="U6454">
            <v>0</v>
          </cell>
          <cell r="V6454">
            <v>0</v>
          </cell>
          <cell r="W6454">
            <v>0</v>
          </cell>
          <cell r="X6454">
            <v>0</v>
          </cell>
          <cell r="Y6454">
            <v>0</v>
          </cell>
          <cell r="Z6454">
            <v>0</v>
          </cell>
          <cell r="AA6454">
            <v>0</v>
          </cell>
          <cell r="AB6454">
            <v>0</v>
          </cell>
          <cell r="AC6454">
            <v>2746.57</v>
          </cell>
          <cell r="AD6454">
            <v>0</v>
          </cell>
        </row>
        <row r="6455">
          <cell r="B6455" t="str">
            <v>MASON CO-REGULATEDROLLOFFRORENT20M</v>
          </cell>
          <cell r="J6455" t="str">
            <v>RORENT20M</v>
          </cell>
          <cell r="K6455" t="str">
            <v>20YD ROLL OFF-MNTHLY RENT</v>
          </cell>
          <cell r="S6455">
            <v>0</v>
          </cell>
          <cell r="T6455">
            <v>0</v>
          </cell>
          <cell r="U6455">
            <v>0</v>
          </cell>
          <cell r="V6455">
            <v>0</v>
          </cell>
          <cell r="W6455">
            <v>0</v>
          </cell>
          <cell r="X6455">
            <v>0</v>
          </cell>
          <cell r="Y6455">
            <v>0</v>
          </cell>
          <cell r="Z6455">
            <v>0</v>
          </cell>
          <cell r="AA6455">
            <v>0</v>
          </cell>
          <cell r="AB6455">
            <v>0</v>
          </cell>
          <cell r="AC6455">
            <v>1949.6</v>
          </cell>
          <cell r="AD6455">
            <v>0</v>
          </cell>
        </row>
        <row r="6456">
          <cell r="B6456" t="str">
            <v>MASON CO-REGULATEDROLLOFFRORENT40D</v>
          </cell>
          <cell r="J6456" t="str">
            <v>RORENT40D</v>
          </cell>
          <cell r="K6456" t="str">
            <v>40YD ROLL OFF-DAILY RENT</v>
          </cell>
          <cell r="S6456">
            <v>0</v>
          </cell>
          <cell r="T6456">
            <v>0</v>
          </cell>
          <cell r="U6456">
            <v>0</v>
          </cell>
          <cell r="V6456">
            <v>0</v>
          </cell>
          <cell r="W6456">
            <v>0</v>
          </cell>
          <cell r="X6456">
            <v>0</v>
          </cell>
          <cell r="Y6456">
            <v>0</v>
          </cell>
          <cell r="Z6456">
            <v>0</v>
          </cell>
          <cell r="AA6456">
            <v>0</v>
          </cell>
          <cell r="AB6456">
            <v>0</v>
          </cell>
          <cell r="AC6456">
            <v>2393.38</v>
          </cell>
          <cell r="AD6456">
            <v>0</v>
          </cell>
        </row>
        <row r="6457">
          <cell r="B6457" t="str">
            <v>MASON CO-REGULATEDROLLOFFRORENT40M</v>
          </cell>
          <cell r="J6457" t="str">
            <v>RORENT40M</v>
          </cell>
          <cell r="K6457" t="str">
            <v>40YD ROLL OFF-MNTHLY RENT</v>
          </cell>
          <cell r="S6457">
            <v>0</v>
          </cell>
          <cell r="T6457">
            <v>0</v>
          </cell>
          <cell r="U6457">
            <v>0</v>
          </cell>
          <cell r="V6457">
            <v>0</v>
          </cell>
          <cell r="W6457">
            <v>0</v>
          </cell>
          <cell r="X6457">
            <v>0</v>
          </cell>
          <cell r="Y6457">
            <v>0</v>
          </cell>
          <cell r="Z6457">
            <v>0</v>
          </cell>
          <cell r="AA6457">
            <v>0</v>
          </cell>
          <cell r="AB6457">
            <v>0</v>
          </cell>
          <cell r="AC6457">
            <v>331.48</v>
          </cell>
          <cell r="AD6457">
            <v>0</v>
          </cell>
        </row>
        <row r="6458">
          <cell r="B6458" t="str">
            <v>MASON CO-REGULATEDROLLOFFCPHAUL10</v>
          </cell>
          <cell r="J6458" t="str">
            <v>CPHAUL10</v>
          </cell>
          <cell r="K6458" t="str">
            <v>10YD COMPACTOR-HAUL</v>
          </cell>
          <cell r="S6458">
            <v>0</v>
          </cell>
          <cell r="T6458">
            <v>0</v>
          </cell>
          <cell r="U6458">
            <v>0</v>
          </cell>
          <cell r="V6458">
            <v>0</v>
          </cell>
          <cell r="W6458">
            <v>0</v>
          </cell>
          <cell r="X6458">
            <v>0</v>
          </cell>
          <cell r="Y6458">
            <v>0</v>
          </cell>
          <cell r="Z6458">
            <v>0</v>
          </cell>
          <cell r="AA6458">
            <v>0</v>
          </cell>
          <cell r="AB6458">
            <v>0</v>
          </cell>
          <cell r="AC6458">
            <v>253.42</v>
          </cell>
          <cell r="AD6458">
            <v>0</v>
          </cell>
        </row>
        <row r="6459">
          <cell r="B6459" t="str">
            <v>MASON CO-REGULATEDROLLOFFCPHAUL15</v>
          </cell>
          <cell r="J6459" t="str">
            <v>CPHAUL15</v>
          </cell>
          <cell r="K6459" t="str">
            <v>15YD COMPACTOR-HAUL</v>
          </cell>
          <cell r="S6459">
            <v>0</v>
          </cell>
          <cell r="T6459">
            <v>0</v>
          </cell>
          <cell r="U6459">
            <v>0</v>
          </cell>
          <cell r="V6459">
            <v>0</v>
          </cell>
          <cell r="W6459">
            <v>0</v>
          </cell>
          <cell r="X6459">
            <v>0</v>
          </cell>
          <cell r="Y6459">
            <v>0</v>
          </cell>
          <cell r="Z6459">
            <v>0</v>
          </cell>
          <cell r="AA6459">
            <v>0</v>
          </cell>
          <cell r="AB6459">
            <v>0</v>
          </cell>
          <cell r="AC6459">
            <v>730.85</v>
          </cell>
          <cell r="AD6459">
            <v>0</v>
          </cell>
        </row>
        <row r="6460">
          <cell r="B6460" t="str">
            <v>MASON CO-REGULATEDROLLOFFCPHAUL20</v>
          </cell>
          <cell r="J6460" t="str">
            <v>CPHAUL20</v>
          </cell>
          <cell r="K6460" t="str">
            <v>20YD COMPACTOR-HAUL</v>
          </cell>
          <cell r="S6460">
            <v>0</v>
          </cell>
          <cell r="T6460">
            <v>0</v>
          </cell>
          <cell r="U6460">
            <v>0</v>
          </cell>
          <cell r="V6460">
            <v>0</v>
          </cell>
          <cell r="W6460">
            <v>0</v>
          </cell>
          <cell r="X6460">
            <v>0</v>
          </cell>
          <cell r="Y6460">
            <v>0</v>
          </cell>
          <cell r="Z6460">
            <v>0</v>
          </cell>
          <cell r="AA6460">
            <v>0</v>
          </cell>
          <cell r="AB6460">
            <v>0</v>
          </cell>
          <cell r="AC6460">
            <v>155.93</v>
          </cell>
          <cell r="AD6460">
            <v>0</v>
          </cell>
        </row>
        <row r="6461">
          <cell r="B6461" t="str">
            <v>MASON CO-REGULATEDROLLOFFCPHAUL25</v>
          </cell>
          <cell r="J6461" t="str">
            <v>CPHAUL25</v>
          </cell>
          <cell r="K6461" t="str">
            <v>25YD COMPACTOR-HAUL</v>
          </cell>
          <cell r="S6461">
            <v>0</v>
          </cell>
          <cell r="T6461">
            <v>0</v>
          </cell>
          <cell r="U6461">
            <v>0</v>
          </cell>
          <cell r="V6461">
            <v>0</v>
          </cell>
          <cell r="W6461">
            <v>0</v>
          </cell>
          <cell r="X6461">
            <v>0</v>
          </cell>
          <cell r="Y6461">
            <v>0</v>
          </cell>
          <cell r="Z6461">
            <v>0</v>
          </cell>
          <cell r="AA6461">
            <v>0</v>
          </cell>
          <cell r="AB6461">
            <v>0</v>
          </cell>
          <cell r="AC6461">
            <v>1877.59</v>
          </cell>
          <cell r="AD6461">
            <v>0</v>
          </cell>
        </row>
        <row r="6462">
          <cell r="B6462" t="str">
            <v>MASON CO-REGULATEDROLLOFFDISPMC-TON</v>
          </cell>
          <cell r="J6462" t="str">
            <v>DISPMC-TON</v>
          </cell>
          <cell r="K6462" t="str">
            <v>MC LANDFILL PER TON</v>
          </cell>
          <cell r="S6462">
            <v>0</v>
          </cell>
          <cell r="T6462">
            <v>0</v>
          </cell>
          <cell r="U6462">
            <v>0</v>
          </cell>
          <cell r="V6462">
            <v>0</v>
          </cell>
          <cell r="W6462">
            <v>0</v>
          </cell>
          <cell r="X6462">
            <v>0</v>
          </cell>
          <cell r="Y6462">
            <v>0</v>
          </cell>
          <cell r="Z6462">
            <v>0</v>
          </cell>
          <cell r="AA6462">
            <v>0</v>
          </cell>
          <cell r="AB6462">
            <v>0</v>
          </cell>
          <cell r="AC6462">
            <v>39417.03</v>
          </cell>
          <cell r="AD6462">
            <v>0</v>
          </cell>
        </row>
        <row r="6463">
          <cell r="B6463" t="str">
            <v>MASON CO-REGULATEDROLLOFFDISPMCMISC</v>
          </cell>
          <cell r="J6463" t="str">
            <v>DISPMCMISC</v>
          </cell>
          <cell r="K6463" t="str">
            <v>DISPOSAL MISCELLANOUS</v>
          </cell>
          <cell r="S6463">
            <v>0</v>
          </cell>
          <cell r="T6463">
            <v>0</v>
          </cell>
          <cell r="U6463">
            <v>0</v>
          </cell>
          <cell r="V6463">
            <v>0</v>
          </cell>
          <cell r="W6463">
            <v>0</v>
          </cell>
          <cell r="X6463">
            <v>0</v>
          </cell>
          <cell r="Y6463">
            <v>0</v>
          </cell>
          <cell r="Z6463">
            <v>0</v>
          </cell>
          <cell r="AA6463">
            <v>0</v>
          </cell>
          <cell r="AB6463">
            <v>0</v>
          </cell>
          <cell r="AC6463">
            <v>345.29</v>
          </cell>
          <cell r="AD6463">
            <v>0</v>
          </cell>
        </row>
        <row r="6464">
          <cell r="B6464" t="str">
            <v>MASON CO-REGULATEDROLLOFFRODEL</v>
          </cell>
          <cell r="J6464" t="str">
            <v>RODEL</v>
          </cell>
          <cell r="K6464" t="str">
            <v>ROLL OFF-DELIVERY</v>
          </cell>
          <cell r="S6464">
            <v>0</v>
          </cell>
          <cell r="T6464">
            <v>0</v>
          </cell>
          <cell r="U6464">
            <v>0</v>
          </cell>
          <cell r="V6464">
            <v>0</v>
          </cell>
          <cell r="W6464">
            <v>0</v>
          </cell>
          <cell r="X6464">
            <v>0</v>
          </cell>
          <cell r="Y6464">
            <v>0</v>
          </cell>
          <cell r="Z6464">
            <v>0</v>
          </cell>
          <cell r="AA6464">
            <v>0</v>
          </cell>
          <cell r="AB6464">
            <v>0</v>
          </cell>
          <cell r="AC6464">
            <v>2104.92</v>
          </cell>
          <cell r="AD6464">
            <v>0</v>
          </cell>
        </row>
        <row r="6465">
          <cell r="B6465" t="str">
            <v>MASON CO-REGULATEDROLLOFFROHAUL10</v>
          </cell>
          <cell r="J6465" t="str">
            <v>ROHAUL10</v>
          </cell>
          <cell r="K6465" t="str">
            <v>10YD ROLL OFF HAUL</v>
          </cell>
          <cell r="S6465">
            <v>0</v>
          </cell>
          <cell r="T6465">
            <v>0</v>
          </cell>
          <cell r="U6465">
            <v>0</v>
          </cell>
          <cell r="V6465">
            <v>0</v>
          </cell>
          <cell r="W6465">
            <v>0</v>
          </cell>
          <cell r="X6465">
            <v>0</v>
          </cell>
          <cell r="Y6465">
            <v>0</v>
          </cell>
          <cell r="Z6465">
            <v>0</v>
          </cell>
          <cell r="AA6465">
            <v>0</v>
          </cell>
          <cell r="AB6465">
            <v>0</v>
          </cell>
          <cell r="AC6465">
            <v>167.86</v>
          </cell>
          <cell r="AD6465">
            <v>0</v>
          </cell>
        </row>
        <row r="6466">
          <cell r="B6466" t="str">
            <v>MASON CO-REGULATEDROLLOFFROHAUL10T</v>
          </cell>
          <cell r="J6466" t="str">
            <v>ROHAUL10T</v>
          </cell>
          <cell r="K6466" t="str">
            <v>ROHAUL10T</v>
          </cell>
          <cell r="S6466">
            <v>0</v>
          </cell>
          <cell r="T6466">
            <v>0</v>
          </cell>
          <cell r="U6466">
            <v>0</v>
          </cell>
          <cell r="V6466">
            <v>0</v>
          </cell>
          <cell r="W6466">
            <v>0</v>
          </cell>
          <cell r="X6466">
            <v>0</v>
          </cell>
          <cell r="Y6466">
            <v>0</v>
          </cell>
          <cell r="Z6466">
            <v>0</v>
          </cell>
          <cell r="AA6466">
            <v>0</v>
          </cell>
          <cell r="AB6466">
            <v>0</v>
          </cell>
          <cell r="AC6466">
            <v>83.93</v>
          </cell>
          <cell r="AD6466">
            <v>0</v>
          </cell>
        </row>
        <row r="6467">
          <cell r="B6467" t="str">
            <v>MASON CO-REGULATEDROLLOFFROHAUL20</v>
          </cell>
          <cell r="J6467" t="str">
            <v>ROHAUL20</v>
          </cell>
          <cell r="K6467" t="str">
            <v>20YD ROLL OFF-HAUL</v>
          </cell>
          <cell r="S6467">
            <v>0</v>
          </cell>
          <cell r="T6467">
            <v>0</v>
          </cell>
          <cell r="U6467">
            <v>0</v>
          </cell>
          <cell r="V6467">
            <v>0</v>
          </cell>
          <cell r="W6467">
            <v>0</v>
          </cell>
          <cell r="X6467">
            <v>0</v>
          </cell>
          <cell r="Y6467">
            <v>0</v>
          </cell>
          <cell r="Z6467">
            <v>0</v>
          </cell>
          <cell r="AA6467">
            <v>0</v>
          </cell>
          <cell r="AB6467">
            <v>0</v>
          </cell>
          <cell r="AC6467">
            <v>3704.24</v>
          </cell>
          <cell r="AD6467">
            <v>0</v>
          </cell>
        </row>
        <row r="6468">
          <cell r="B6468" t="str">
            <v>MASON CO-REGULATEDROLLOFFROHAUL20T</v>
          </cell>
          <cell r="J6468" t="str">
            <v>ROHAUL20T</v>
          </cell>
          <cell r="K6468" t="str">
            <v>20YD ROLL OFF TEMP HAUL</v>
          </cell>
          <cell r="S6468">
            <v>0</v>
          </cell>
          <cell r="T6468">
            <v>0</v>
          </cell>
          <cell r="U6468">
            <v>0</v>
          </cell>
          <cell r="V6468">
            <v>0</v>
          </cell>
          <cell r="W6468">
            <v>0</v>
          </cell>
          <cell r="X6468">
            <v>0</v>
          </cell>
          <cell r="Y6468">
            <v>0</v>
          </cell>
          <cell r="Z6468">
            <v>0</v>
          </cell>
          <cell r="AA6468">
            <v>0</v>
          </cell>
          <cell r="AB6468">
            <v>0</v>
          </cell>
          <cell r="AC6468">
            <v>3606.76</v>
          </cell>
          <cell r="AD6468">
            <v>0</v>
          </cell>
        </row>
        <row r="6469">
          <cell r="B6469" t="str">
            <v>MASON CO-REGULATEDROLLOFFROHAUL30</v>
          </cell>
          <cell r="J6469" t="str">
            <v>ROHAUL30</v>
          </cell>
          <cell r="K6469" t="str">
            <v>30YD ROLL OFF-HAUL</v>
          </cell>
          <cell r="S6469">
            <v>0</v>
          </cell>
          <cell r="T6469">
            <v>0</v>
          </cell>
          <cell r="U6469">
            <v>0</v>
          </cell>
          <cell r="V6469">
            <v>0</v>
          </cell>
          <cell r="W6469">
            <v>0</v>
          </cell>
          <cell r="X6469">
            <v>0</v>
          </cell>
          <cell r="Y6469">
            <v>0</v>
          </cell>
          <cell r="Z6469">
            <v>0</v>
          </cell>
          <cell r="AA6469">
            <v>0</v>
          </cell>
          <cell r="AB6469">
            <v>0</v>
          </cell>
          <cell r="AC6469">
            <v>252.8</v>
          </cell>
          <cell r="AD6469">
            <v>0</v>
          </cell>
        </row>
        <row r="6470">
          <cell r="B6470" t="str">
            <v>MASON CO-REGULATEDROLLOFFROHAUL40</v>
          </cell>
          <cell r="J6470" t="str">
            <v>ROHAUL40</v>
          </cell>
          <cell r="K6470" t="str">
            <v>40YD ROLL OFF-HAUL</v>
          </cell>
          <cell r="S6470">
            <v>0</v>
          </cell>
          <cell r="T6470">
            <v>0</v>
          </cell>
          <cell r="U6470">
            <v>0</v>
          </cell>
          <cell r="V6470">
            <v>0</v>
          </cell>
          <cell r="W6470">
            <v>0</v>
          </cell>
          <cell r="X6470">
            <v>0</v>
          </cell>
          <cell r="Y6470">
            <v>0</v>
          </cell>
          <cell r="Z6470">
            <v>0</v>
          </cell>
          <cell r="AA6470">
            <v>0</v>
          </cell>
          <cell r="AB6470">
            <v>0</v>
          </cell>
          <cell r="AC6470">
            <v>1657.4</v>
          </cell>
          <cell r="AD6470">
            <v>0</v>
          </cell>
        </row>
        <row r="6471">
          <cell r="B6471" t="str">
            <v>MASON CO-REGULATEDROLLOFFROHAUL40T</v>
          </cell>
          <cell r="J6471" t="str">
            <v>ROHAUL40T</v>
          </cell>
          <cell r="K6471" t="str">
            <v>40YD ROLL OFF TEMP HAUL</v>
          </cell>
          <cell r="S6471">
            <v>0</v>
          </cell>
          <cell r="T6471">
            <v>0</v>
          </cell>
          <cell r="U6471">
            <v>0</v>
          </cell>
          <cell r="V6471">
            <v>0</v>
          </cell>
          <cell r="W6471">
            <v>0</v>
          </cell>
          <cell r="X6471">
            <v>0</v>
          </cell>
          <cell r="Y6471">
            <v>0</v>
          </cell>
          <cell r="Z6471">
            <v>0</v>
          </cell>
          <cell r="AA6471">
            <v>0</v>
          </cell>
          <cell r="AB6471">
            <v>0</v>
          </cell>
          <cell r="AC6471">
            <v>3314.8</v>
          </cell>
          <cell r="AD6471">
            <v>0</v>
          </cell>
        </row>
        <row r="6472">
          <cell r="B6472" t="str">
            <v>MASON CO-REGULATEDROLLOFFROLID</v>
          </cell>
          <cell r="J6472" t="str">
            <v>ROLID</v>
          </cell>
          <cell r="K6472" t="str">
            <v>ROLL OFF-LID</v>
          </cell>
          <cell r="S6472">
            <v>0</v>
          </cell>
          <cell r="T6472">
            <v>0</v>
          </cell>
          <cell r="U6472">
            <v>0</v>
          </cell>
          <cell r="V6472">
            <v>0</v>
          </cell>
          <cell r="W6472">
            <v>0</v>
          </cell>
          <cell r="X6472">
            <v>0</v>
          </cell>
          <cell r="Y6472">
            <v>0</v>
          </cell>
          <cell r="Z6472">
            <v>0</v>
          </cell>
          <cell r="AA6472">
            <v>0</v>
          </cell>
          <cell r="AB6472">
            <v>0</v>
          </cell>
          <cell r="AC6472">
            <v>3.92</v>
          </cell>
          <cell r="AD6472">
            <v>0</v>
          </cell>
        </row>
        <row r="6473">
          <cell r="B6473" t="str">
            <v>MASON CO-REGULATEDROLLOFFROMILE</v>
          </cell>
          <cell r="J6473" t="str">
            <v>ROMILE</v>
          </cell>
          <cell r="K6473" t="str">
            <v>ROLL OFF-MILEAGE</v>
          </cell>
          <cell r="S6473">
            <v>0</v>
          </cell>
          <cell r="T6473">
            <v>0</v>
          </cell>
          <cell r="U6473">
            <v>0</v>
          </cell>
          <cell r="V6473">
            <v>0</v>
          </cell>
          <cell r="W6473">
            <v>0</v>
          </cell>
          <cell r="X6473">
            <v>0</v>
          </cell>
          <cell r="Y6473">
            <v>0</v>
          </cell>
          <cell r="Z6473">
            <v>0</v>
          </cell>
          <cell r="AA6473">
            <v>0</v>
          </cell>
          <cell r="AB6473">
            <v>0</v>
          </cell>
          <cell r="AC6473">
            <v>967.14</v>
          </cell>
          <cell r="AD6473">
            <v>0</v>
          </cell>
        </row>
        <row r="6474">
          <cell r="B6474" t="str">
            <v>MASON CO-REGULATEDROLLOFFRORENT10D</v>
          </cell>
          <cell r="J6474" t="str">
            <v>RORENT10D</v>
          </cell>
          <cell r="K6474" t="str">
            <v>10YD ROLL OFF DAILY RENT</v>
          </cell>
          <cell r="S6474">
            <v>0</v>
          </cell>
          <cell r="T6474">
            <v>0</v>
          </cell>
          <cell r="U6474">
            <v>0</v>
          </cell>
          <cell r="V6474">
            <v>0</v>
          </cell>
          <cell r="W6474">
            <v>0</v>
          </cell>
          <cell r="X6474">
            <v>0</v>
          </cell>
          <cell r="Y6474">
            <v>0</v>
          </cell>
          <cell r="Z6474">
            <v>0</v>
          </cell>
          <cell r="AA6474">
            <v>0</v>
          </cell>
          <cell r="AB6474">
            <v>0</v>
          </cell>
          <cell r="AC6474">
            <v>139.5</v>
          </cell>
          <cell r="AD6474">
            <v>0</v>
          </cell>
        </row>
        <row r="6475">
          <cell r="B6475" t="str">
            <v>MASON CO-REGULATEDROLLOFFRORENT20D</v>
          </cell>
          <cell r="J6475" t="str">
            <v>RORENT20D</v>
          </cell>
          <cell r="K6475" t="str">
            <v>20YD ROLL OFF-DAILY RENT</v>
          </cell>
          <cell r="S6475">
            <v>0</v>
          </cell>
          <cell r="T6475">
            <v>0</v>
          </cell>
          <cell r="U6475">
            <v>0</v>
          </cell>
          <cell r="V6475">
            <v>0</v>
          </cell>
          <cell r="W6475">
            <v>0</v>
          </cell>
          <cell r="X6475">
            <v>0</v>
          </cell>
          <cell r="Y6475">
            <v>0</v>
          </cell>
          <cell r="Z6475">
            <v>0</v>
          </cell>
          <cell r="AA6475">
            <v>0</v>
          </cell>
          <cell r="AB6475">
            <v>0</v>
          </cell>
          <cell r="AC6475">
            <v>1189.98</v>
          </cell>
          <cell r="AD6475">
            <v>0</v>
          </cell>
        </row>
        <row r="6476">
          <cell r="B6476" t="str">
            <v>MASON CO-REGULATEDROLLOFFRORENT40D</v>
          </cell>
          <cell r="J6476" t="str">
            <v>RORENT40D</v>
          </cell>
          <cell r="K6476" t="str">
            <v>40YD ROLL OFF-DAILY RENT</v>
          </cell>
          <cell r="S6476">
            <v>0</v>
          </cell>
          <cell r="T6476">
            <v>0</v>
          </cell>
          <cell r="U6476">
            <v>0</v>
          </cell>
          <cell r="V6476">
            <v>0</v>
          </cell>
          <cell r="W6476">
            <v>0</v>
          </cell>
          <cell r="X6476">
            <v>0</v>
          </cell>
          <cell r="Y6476">
            <v>0</v>
          </cell>
          <cell r="Z6476">
            <v>0</v>
          </cell>
          <cell r="AA6476">
            <v>0</v>
          </cell>
          <cell r="AB6476">
            <v>0</v>
          </cell>
          <cell r="AC6476">
            <v>586.52</v>
          </cell>
          <cell r="AD6476">
            <v>0</v>
          </cell>
        </row>
        <row r="6477">
          <cell r="B6477" t="str">
            <v>MASON CO-REGULATEDROLLOFFSP</v>
          </cell>
          <cell r="J6477" t="str">
            <v>SP</v>
          </cell>
          <cell r="K6477" t="str">
            <v>SPECIAL PICKUP</v>
          </cell>
          <cell r="S6477">
            <v>0</v>
          </cell>
          <cell r="T6477">
            <v>0</v>
          </cell>
          <cell r="U6477">
            <v>0</v>
          </cell>
          <cell r="V6477">
            <v>0</v>
          </cell>
          <cell r="W6477">
            <v>0</v>
          </cell>
          <cell r="X6477">
            <v>0</v>
          </cell>
          <cell r="Y6477">
            <v>0</v>
          </cell>
          <cell r="Z6477">
            <v>0</v>
          </cell>
          <cell r="AA6477">
            <v>0</v>
          </cell>
          <cell r="AB6477">
            <v>0</v>
          </cell>
          <cell r="AC6477">
            <v>455.04</v>
          </cell>
          <cell r="AD6477">
            <v>0</v>
          </cell>
        </row>
        <row r="6478">
          <cell r="B6478" t="str">
            <v>MASON CO-REGULATEDSURCFUEL-RECY MASON</v>
          </cell>
          <cell r="J6478" t="str">
            <v>FUEL-RECY MASON</v>
          </cell>
          <cell r="K6478" t="str">
            <v>FUEL &amp; MATERIAL SURCHARGE</v>
          </cell>
          <cell r="S6478">
            <v>0</v>
          </cell>
          <cell r="T6478">
            <v>0</v>
          </cell>
          <cell r="U6478">
            <v>0</v>
          </cell>
          <cell r="V6478">
            <v>0</v>
          </cell>
          <cell r="W6478">
            <v>0</v>
          </cell>
          <cell r="X6478">
            <v>0</v>
          </cell>
          <cell r="Y6478">
            <v>0</v>
          </cell>
          <cell r="Z6478">
            <v>0</v>
          </cell>
          <cell r="AA6478">
            <v>0</v>
          </cell>
          <cell r="AB6478">
            <v>0</v>
          </cell>
          <cell r="AC6478">
            <v>0</v>
          </cell>
          <cell r="AD6478">
            <v>0</v>
          </cell>
        </row>
        <row r="6479">
          <cell r="B6479" t="str">
            <v>MASON CO-REGULATEDSURCFUEL-RES MASON</v>
          </cell>
          <cell r="J6479" t="str">
            <v>FUEL-RES MASON</v>
          </cell>
          <cell r="K6479" t="str">
            <v>FUEL &amp; MATERIAL SURCHARGE</v>
          </cell>
          <cell r="S6479">
            <v>0</v>
          </cell>
          <cell r="T6479">
            <v>0</v>
          </cell>
          <cell r="U6479">
            <v>0</v>
          </cell>
          <cell r="V6479">
            <v>0</v>
          </cell>
          <cell r="W6479">
            <v>0</v>
          </cell>
          <cell r="X6479">
            <v>0</v>
          </cell>
          <cell r="Y6479">
            <v>0</v>
          </cell>
          <cell r="Z6479">
            <v>0</v>
          </cell>
          <cell r="AA6479">
            <v>0</v>
          </cell>
          <cell r="AB6479">
            <v>0</v>
          </cell>
          <cell r="AC6479">
            <v>0</v>
          </cell>
          <cell r="AD6479">
            <v>0</v>
          </cell>
        </row>
        <row r="6480">
          <cell r="B6480" t="str">
            <v>MASON CO-REGULATEDSURCFUEL-COM MASON</v>
          </cell>
          <cell r="J6480" t="str">
            <v>FUEL-COM MASON</v>
          </cell>
          <cell r="K6480" t="str">
            <v>FUEL &amp; MATERIAL SURCHARGE</v>
          </cell>
          <cell r="S6480">
            <v>0</v>
          </cell>
          <cell r="T6480">
            <v>0</v>
          </cell>
          <cell r="U6480">
            <v>0</v>
          </cell>
          <cell r="V6480">
            <v>0</v>
          </cell>
          <cell r="W6480">
            <v>0</v>
          </cell>
          <cell r="X6480">
            <v>0</v>
          </cell>
          <cell r="Y6480">
            <v>0</v>
          </cell>
          <cell r="Z6480">
            <v>0</v>
          </cell>
          <cell r="AA6480">
            <v>0</v>
          </cell>
          <cell r="AB6480">
            <v>0</v>
          </cell>
          <cell r="AC6480">
            <v>0</v>
          </cell>
          <cell r="AD6480">
            <v>0</v>
          </cell>
        </row>
        <row r="6481">
          <cell r="B6481" t="str">
            <v>MASON CO-REGULATEDSURCFUEL-RECY MASON</v>
          </cell>
          <cell r="J6481" t="str">
            <v>FUEL-RECY MASON</v>
          </cell>
          <cell r="K6481" t="str">
            <v>FUEL &amp; MATERIAL SURCHARGE</v>
          </cell>
          <cell r="S6481">
            <v>0</v>
          </cell>
          <cell r="T6481">
            <v>0</v>
          </cell>
          <cell r="U6481">
            <v>0</v>
          </cell>
          <cell r="V6481">
            <v>0</v>
          </cell>
          <cell r="W6481">
            <v>0</v>
          </cell>
          <cell r="X6481">
            <v>0</v>
          </cell>
          <cell r="Y6481">
            <v>0</v>
          </cell>
          <cell r="Z6481">
            <v>0</v>
          </cell>
          <cell r="AA6481">
            <v>0</v>
          </cell>
          <cell r="AB6481">
            <v>0</v>
          </cell>
          <cell r="AC6481">
            <v>0</v>
          </cell>
          <cell r="AD6481">
            <v>0</v>
          </cell>
        </row>
        <row r="6482">
          <cell r="B6482" t="str">
            <v>MASON CO-REGULATEDSURCFUEL-RES MASON</v>
          </cell>
          <cell r="J6482" t="str">
            <v>FUEL-RES MASON</v>
          </cell>
          <cell r="K6482" t="str">
            <v>FUEL &amp; MATERIAL SURCHARGE</v>
          </cell>
          <cell r="S6482">
            <v>0</v>
          </cell>
          <cell r="T6482">
            <v>0</v>
          </cell>
          <cell r="U6482">
            <v>0</v>
          </cell>
          <cell r="V6482">
            <v>0</v>
          </cell>
          <cell r="W6482">
            <v>0</v>
          </cell>
          <cell r="X6482">
            <v>0</v>
          </cell>
          <cell r="Y6482">
            <v>0</v>
          </cell>
          <cell r="Z6482">
            <v>0</v>
          </cell>
          <cell r="AA6482">
            <v>0</v>
          </cell>
          <cell r="AB6482">
            <v>0</v>
          </cell>
          <cell r="AC6482">
            <v>0</v>
          </cell>
          <cell r="AD6482">
            <v>0</v>
          </cell>
        </row>
        <row r="6483">
          <cell r="B6483" t="str">
            <v>MASON CO-REGULATEDSURCFUEL-COM MASON</v>
          </cell>
          <cell r="J6483" t="str">
            <v>FUEL-COM MASON</v>
          </cell>
          <cell r="K6483" t="str">
            <v>FUEL &amp; MATERIAL SURCHARGE</v>
          </cell>
          <cell r="S6483">
            <v>0</v>
          </cell>
          <cell r="T6483">
            <v>0</v>
          </cell>
          <cell r="U6483">
            <v>0</v>
          </cell>
          <cell r="V6483">
            <v>0</v>
          </cell>
          <cell r="W6483">
            <v>0</v>
          </cell>
          <cell r="X6483">
            <v>0</v>
          </cell>
          <cell r="Y6483">
            <v>0</v>
          </cell>
          <cell r="Z6483">
            <v>0</v>
          </cell>
          <cell r="AA6483">
            <v>0</v>
          </cell>
          <cell r="AB6483">
            <v>0</v>
          </cell>
          <cell r="AC6483">
            <v>0</v>
          </cell>
          <cell r="AD6483">
            <v>0</v>
          </cell>
        </row>
        <row r="6484">
          <cell r="B6484" t="str">
            <v>MASON CO-REGULATEDSURCFUEL-RECY MASON</v>
          </cell>
          <cell r="J6484" t="str">
            <v>FUEL-RECY MASON</v>
          </cell>
          <cell r="K6484" t="str">
            <v>FUEL &amp; MATERIAL SURCHARGE</v>
          </cell>
          <cell r="S6484">
            <v>0</v>
          </cell>
          <cell r="T6484">
            <v>0</v>
          </cell>
          <cell r="U6484">
            <v>0</v>
          </cell>
          <cell r="V6484">
            <v>0</v>
          </cell>
          <cell r="W6484">
            <v>0</v>
          </cell>
          <cell r="X6484">
            <v>0</v>
          </cell>
          <cell r="Y6484">
            <v>0</v>
          </cell>
          <cell r="Z6484">
            <v>0</v>
          </cell>
          <cell r="AA6484">
            <v>0</v>
          </cell>
          <cell r="AB6484">
            <v>0</v>
          </cell>
          <cell r="AC6484">
            <v>0</v>
          </cell>
          <cell r="AD6484">
            <v>0</v>
          </cell>
        </row>
        <row r="6485">
          <cell r="B6485" t="str">
            <v>MASON CO-REGULATEDSURCFUEL-RES MASON</v>
          </cell>
          <cell r="J6485" t="str">
            <v>FUEL-RES MASON</v>
          </cell>
          <cell r="K6485" t="str">
            <v>FUEL &amp; MATERIAL SURCHARGE</v>
          </cell>
          <cell r="S6485">
            <v>0</v>
          </cell>
          <cell r="T6485">
            <v>0</v>
          </cell>
          <cell r="U6485">
            <v>0</v>
          </cell>
          <cell r="V6485">
            <v>0</v>
          </cell>
          <cell r="W6485">
            <v>0</v>
          </cell>
          <cell r="X6485">
            <v>0</v>
          </cell>
          <cell r="Y6485">
            <v>0</v>
          </cell>
          <cell r="Z6485">
            <v>0</v>
          </cell>
          <cell r="AA6485">
            <v>0</v>
          </cell>
          <cell r="AB6485">
            <v>0</v>
          </cell>
          <cell r="AC6485">
            <v>0</v>
          </cell>
          <cell r="AD6485">
            <v>0</v>
          </cell>
        </row>
        <row r="6486">
          <cell r="B6486" t="str">
            <v>MASON CO-REGULATEDSURCFUEL-COM MASON</v>
          </cell>
          <cell r="J6486" t="str">
            <v>FUEL-COM MASON</v>
          </cell>
          <cell r="K6486" t="str">
            <v>FUEL &amp; MATERIAL SURCHARGE</v>
          </cell>
          <cell r="S6486">
            <v>0</v>
          </cell>
          <cell r="T6486">
            <v>0</v>
          </cell>
          <cell r="U6486">
            <v>0</v>
          </cell>
          <cell r="V6486">
            <v>0</v>
          </cell>
          <cell r="W6486">
            <v>0</v>
          </cell>
          <cell r="X6486">
            <v>0</v>
          </cell>
          <cell r="Y6486">
            <v>0</v>
          </cell>
          <cell r="Z6486">
            <v>0</v>
          </cell>
          <cell r="AA6486">
            <v>0</v>
          </cell>
          <cell r="AB6486">
            <v>0</v>
          </cell>
          <cell r="AC6486">
            <v>0</v>
          </cell>
          <cell r="AD6486">
            <v>0</v>
          </cell>
        </row>
        <row r="6487">
          <cell r="B6487" t="str">
            <v>MASON CO-REGULATEDSURCFUEL-RECY MASON</v>
          </cell>
          <cell r="J6487" t="str">
            <v>FUEL-RECY MASON</v>
          </cell>
          <cell r="K6487" t="str">
            <v>FUEL &amp; MATERIAL SURCHARGE</v>
          </cell>
          <cell r="S6487">
            <v>0</v>
          </cell>
          <cell r="T6487">
            <v>0</v>
          </cell>
          <cell r="U6487">
            <v>0</v>
          </cell>
          <cell r="V6487">
            <v>0</v>
          </cell>
          <cell r="W6487">
            <v>0</v>
          </cell>
          <cell r="X6487">
            <v>0</v>
          </cell>
          <cell r="Y6487">
            <v>0</v>
          </cell>
          <cell r="Z6487">
            <v>0</v>
          </cell>
          <cell r="AA6487">
            <v>0</v>
          </cell>
          <cell r="AB6487">
            <v>0</v>
          </cell>
          <cell r="AC6487">
            <v>0</v>
          </cell>
          <cell r="AD6487">
            <v>0</v>
          </cell>
        </row>
        <row r="6488">
          <cell r="B6488" t="str">
            <v>MASON CO-REGULATEDSURCFUEL-RES MASON</v>
          </cell>
          <cell r="J6488" t="str">
            <v>FUEL-RES MASON</v>
          </cell>
          <cell r="K6488" t="str">
            <v>FUEL &amp; MATERIAL SURCHARGE</v>
          </cell>
          <cell r="S6488">
            <v>0</v>
          </cell>
          <cell r="T6488">
            <v>0</v>
          </cell>
          <cell r="U6488">
            <v>0</v>
          </cell>
          <cell r="V6488">
            <v>0</v>
          </cell>
          <cell r="W6488">
            <v>0</v>
          </cell>
          <cell r="X6488">
            <v>0</v>
          </cell>
          <cell r="Y6488">
            <v>0</v>
          </cell>
          <cell r="Z6488">
            <v>0</v>
          </cell>
          <cell r="AA6488">
            <v>0</v>
          </cell>
          <cell r="AB6488">
            <v>0</v>
          </cell>
          <cell r="AC6488">
            <v>0</v>
          </cell>
          <cell r="AD6488">
            <v>0</v>
          </cell>
        </row>
        <row r="6489">
          <cell r="B6489" t="str">
            <v>MASON CO-REGULATEDSURCFUEL-RO MASON</v>
          </cell>
          <cell r="J6489" t="str">
            <v>FUEL-RO MASON</v>
          </cell>
          <cell r="K6489" t="str">
            <v>FUEL &amp; MATERIAL SURCHARGE</v>
          </cell>
          <cell r="S6489">
            <v>0</v>
          </cell>
          <cell r="T6489">
            <v>0</v>
          </cell>
          <cell r="U6489">
            <v>0</v>
          </cell>
          <cell r="V6489">
            <v>0</v>
          </cell>
          <cell r="W6489">
            <v>0</v>
          </cell>
          <cell r="X6489">
            <v>0</v>
          </cell>
          <cell r="Y6489">
            <v>0</v>
          </cell>
          <cell r="Z6489">
            <v>0</v>
          </cell>
          <cell r="AA6489">
            <v>0</v>
          </cell>
          <cell r="AB6489">
            <v>0</v>
          </cell>
          <cell r="AC6489">
            <v>0</v>
          </cell>
          <cell r="AD6489">
            <v>0</v>
          </cell>
        </row>
        <row r="6490">
          <cell r="B6490" t="str">
            <v>MASON CO-REGULATEDSURCFUEL-RECY MASON</v>
          </cell>
          <cell r="J6490" t="str">
            <v>FUEL-RECY MASON</v>
          </cell>
          <cell r="K6490" t="str">
            <v>FUEL &amp; MATERIAL SURCHARGE</v>
          </cell>
          <cell r="S6490">
            <v>0</v>
          </cell>
          <cell r="T6490">
            <v>0</v>
          </cell>
          <cell r="U6490">
            <v>0</v>
          </cell>
          <cell r="V6490">
            <v>0</v>
          </cell>
          <cell r="W6490">
            <v>0</v>
          </cell>
          <cell r="X6490">
            <v>0</v>
          </cell>
          <cell r="Y6490">
            <v>0</v>
          </cell>
          <cell r="Z6490">
            <v>0</v>
          </cell>
          <cell r="AA6490">
            <v>0</v>
          </cell>
          <cell r="AB6490">
            <v>0</v>
          </cell>
          <cell r="AC6490">
            <v>0</v>
          </cell>
          <cell r="AD6490">
            <v>0</v>
          </cell>
        </row>
        <row r="6491">
          <cell r="B6491" t="str">
            <v>MASON CO-REGULATEDSURCFUEL-RES MASON</v>
          </cell>
          <cell r="J6491" t="str">
            <v>FUEL-RES MASON</v>
          </cell>
          <cell r="K6491" t="str">
            <v>FUEL &amp; MATERIAL SURCHARGE</v>
          </cell>
          <cell r="S6491">
            <v>0</v>
          </cell>
          <cell r="T6491">
            <v>0</v>
          </cell>
          <cell r="U6491">
            <v>0</v>
          </cell>
          <cell r="V6491">
            <v>0</v>
          </cell>
          <cell r="W6491">
            <v>0</v>
          </cell>
          <cell r="X6491">
            <v>0</v>
          </cell>
          <cell r="Y6491">
            <v>0</v>
          </cell>
          <cell r="Z6491">
            <v>0</v>
          </cell>
          <cell r="AA6491">
            <v>0</v>
          </cell>
          <cell r="AB6491">
            <v>0</v>
          </cell>
          <cell r="AC6491">
            <v>0</v>
          </cell>
          <cell r="AD6491">
            <v>0</v>
          </cell>
        </row>
        <row r="6492">
          <cell r="B6492" t="str">
            <v>MASON CO-REGULATEDSURCFUEL-RO MASON</v>
          </cell>
          <cell r="J6492" t="str">
            <v>FUEL-RO MASON</v>
          </cell>
          <cell r="K6492" t="str">
            <v>FUEL &amp; MATERIAL SURCHARGE</v>
          </cell>
          <cell r="S6492">
            <v>0</v>
          </cell>
          <cell r="T6492">
            <v>0</v>
          </cell>
          <cell r="U6492">
            <v>0</v>
          </cell>
          <cell r="V6492">
            <v>0</v>
          </cell>
          <cell r="W6492">
            <v>0</v>
          </cell>
          <cell r="X6492">
            <v>0</v>
          </cell>
          <cell r="Y6492">
            <v>0</v>
          </cell>
          <cell r="Z6492">
            <v>0</v>
          </cell>
          <cell r="AA6492">
            <v>0</v>
          </cell>
          <cell r="AB6492">
            <v>0</v>
          </cell>
          <cell r="AC6492">
            <v>0</v>
          </cell>
          <cell r="AD6492">
            <v>0</v>
          </cell>
        </row>
        <row r="6493">
          <cell r="B6493" t="str">
            <v>MASON CO-REGULATEDSURCFUEL-COM MASON</v>
          </cell>
          <cell r="J6493" t="str">
            <v>FUEL-COM MASON</v>
          </cell>
          <cell r="K6493" t="str">
            <v>FUEL &amp; MATERIAL SURCHARGE</v>
          </cell>
          <cell r="S6493">
            <v>0</v>
          </cell>
          <cell r="T6493">
            <v>0</v>
          </cell>
          <cell r="U6493">
            <v>0</v>
          </cell>
          <cell r="V6493">
            <v>0</v>
          </cell>
          <cell r="W6493">
            <v>0</v>
          </cell>
          <cell r="X6493">
            <v>0</v>
          </cell>
          <cell r="Y6493">
            <v>0</v>
          </cell>
          <cell r="Z6493">
            <v>0</v>
          </cell>
          <cell r="AA6493">
            <v>0</v>
          </cell>
          <cell r="AB6493">
            <v>0</v>
          </cell>
          <cell r="AC6493">
            <v>0</v>
          </cell>
          <cell r="AD6493">
            <v>0</v>
          </cell>
        </row>
        <row r="6494">
          <cell r="B6494" t="str">
            <v>MASON CO-REGULATEDSURCFUEL-RO MASON</v>
          </cell>
          <cell r="J6494" t="str">
            <v>FUEL-RO MASON</v>
          </cell>
          <cell r="K6494" t="str">
            <v>FUEL &amp; MATERIAL SURCHARGE</v>
          </cell>
          <cell r="S6494">
            <v>0</v>
          </cell>
          <cell r="T6494">
            <v>0</v>
          </cell>
          <cell r="U6494">
            <v>0</v>
          </cell>
          <cell r="V6494">
            <v>0</v>
          </cell>
          <cell r="W6494">
            <v>0</v>
          </cell>
          <cell r="X6494">
            <v>0</v>
          </cell>
          <cell r="Y6494">
            <v>0</v>
          </cell>
          <cell r="Z6494">
            <v>0</v>
          </cell>
          <cell r="AA6494">
            <v>0</v>
          </cell>
          <cell r="AB6494">
            <v>0</v>
          </cell>
          <cell r="AC6494">
            <v>0</v>
          </cell>
          <cell r="AD6494">
            <v>0</v>
          </cell>
        </row>
        <row r="6495">
          <cell r="B6495" t="str">
            <v>MASON CO-REGULATEDTAXESREF</v>
          </cell>
          <cell r="J6495" t="str">
            <v>REF</v>
          </cell>
          <cell r="K6495" t="str">
            <v>3.6% WA Refuse Tax</v>
          </cell>
          <cell r="S6495">
            <v>0</v>
          </cell>
          <cell r="T6495">
            <v>0</v>
          </cell>
          <cell r="U6495">
            <v>0</v>
          </cell>
          <cell r="V6495">
            <v>0</v>
          </cell>
          <cell r="W6495">
            <v>0</v>
          </cell>
          <cell r="X6495">
            <v>0</v>
          </cell>
          <cell r="Y6495">
            <v>0</v>
          </cell>
          <cell r="Z6495">
            <v>0</v>
          </cell>
          <cell r="AA6495">
            <v>0</v>
          </cell>
          <cell r="AB6495">
            <v>0</v>
          </cell>
          <cell r="AC6495">
            <v>63.4</v>
          </cell>
          <cell r="AD6495">
            <v>0</v>
          </cell>
        </row>
        <row r="6496">
          <cell r="B6496" t="str">
            <v>MASON CO-REGULATEDTAXESREF</v>
          </cell>
          <cell r="J6496" t="str">
            <v>REF</v>
          </cell>
          <cell r="K6496" t="str">
            <v>3.6% WA Refuse Tax</v>
          </cell>
          <cell r="S6496">
            <v>0</v>
          </cell>
          <cell r="T6496">
            <v>0</v>
          </cell>
          <cell r="U6496">
            <v>0</v>
          </cell>
          <cell r="V6496">
            <v>0</v>
          </cell>
          <cell r="W6496">
            <v>0</v>
          </cell>
          <cell r="X6496">
            <v>0</v>
          </cell>
          <cell r="Y6496">
            <v>0</v>
          </cell>
          <cell r="Z6496">
            <v>0</v>
          </cell>
          <cell r="AA6496">
            <v>0</v>
          </cell>
          <cell r="AB6496">
            <v>0</v>
          </cell>
          <cell r="AC6496">
            <v>1591.99</v>
          </cell>
          <cell r="AD6496">
            <v>0</v>
          </cell>
        </row>
        <row r="6497">
          <cell r="B6497" t="str">
            <v>MASON CO-REGULATEDTAXESSALES TAX</v>
          </cell>
          <cell r="J6497" t="str">
            <v>SALES TAX</v>
          </cell>
          <cell r="K6497" t="str">
            <v>8.5% Sales Tax</v>
          </cell>
          <cell r="S6497">
            <v>0</v>
          </cell>
          <cell r="T6497">
            <v>0</v>
          </cell>
          <cell r="U6497">
            <v>0</v>
          </cell>
          <cell r="V6497">
            <v>0</v>
          </cell>
          <cell r="W6497">
            <v>0</v>
          </cell>
          <cell r="X6497">
            <v>0</v>
          </cell>
          <cell r="Y6497">
            <v>0</v>
          </cell>
          <cell r="Z6497">
            <v>0</v>
          </cell>
          <cell r="AA6497">
            <v>0</v>
          </cell>
          <cell r="AB6497">
            <v>0</v>
          </cell>
          <cell r="AC6497">
            <v>559.19000000000005</v>
          </cell>
          <cell r="AD6497">
            <v>0</v>
          </cell>
        </row>
        <row r="6498">
          <cell r="B6498" t="str">
            <v>MASON CO-REGULATEDTAXESSHELTON UNREG REFUSE</v>
          </cell>
          <cell r="J6498" t="str">
            <v>SHELTON UNREG REFUSE</v>
          </cell>
          <cell r="K6498" t="str">
            <v>3.6% WA STATE REFUSE TAX</v>
          </cell>
          <cell r="S6498">
            <v>0</v>
          </cell>
          <cell r="T6498">
            <v>0</v>
          </cell>
          <cell r="U6498">
            <v>0</v>
          </cell>
          <cell r="V6498">
            <v>0</v>
          </cell>
          <cell r="W6498">
            <v>0</v>
          </cell>
          <cell r="X6498">
            <v>0</v>
          </cell>
          <cell r="Y6498">
            <v>0</v>
          </cell>
          <cell r="Z6498">
            <v>0</v>
          </cell>
          <cell r="AA6498">
            <v>0</v>
          </cell>
          <cell r="AB6498">
            <v>0</v>
          </cell>
          <cell r="AC6498">
            <v>11.48</v>
          </cell>
          <cell r="AD6498">
            <v>0</v>
          </cell>
        </row>
        <row r="6499">
          <cell r="B6499" t="str">
            <v>MASON CO-REGULATEDTAXESSHELTON UNREG SALES</v>
          </cell>
          <cell r="J6499" t="str">
            <v>SHELTON UNREG SALES</v>
          </cell>
          <cell r="K6499" t="str">
            <v>WA STATE SALES TAX</v>
          </cell>
          <cell r="S6499">
            <v>0</v>
          </cell>
          <cell r="T6499">
            <v>0</v>
          </cell>
          <cell r="U6499">
            <v>0</v>
          </cell>
          <cell r="V6499">
            <v>0</v>
          </cell>
          <cell r="W6499">
            <v>0</v>
          </cell>
          <cell r="X6499">
            <v>0</v>
          </cell>
          <cell r="Y6499">
            <v>0</v>
          </cell>
          <cell r="Z6499">
            <v>0</v>
          </cell>
          <cell r="AA6499">
            <v>0</v>
          </cell>
          <cell r="AB6499">
            <v>0</v>
          </cell>
          <cell r="AC6499">
            <v>2.42</v>
          </cell>
          <cell r="AD6499">
            <v>0</v>
          </cell>
        </row>
        <row r="6500">
          <cell r="B6500" t="str">
            <v>MASON CO-REGULATEDTAXESREF</v>
          </cell>
          <cell r="J6500" t="str">
            <v>REF</v>
          </cell>
          <cell r="K6500" t="str">
            <v>3.6% WA Refuse Tax</v>
          </cell>
          <cell r="S6500">
            <v>0</v>
          </cell>
          <cell r="T6500">
            <v>0</v>
          </cell>
          <cell r="U6500">
            <v>0</v>
          </cell>
          <cell r="V6500">
            <v>0</v>
          </cell>
          <cell r="W6500">
            <v>0</v>
          </cell>
          <cell r="X6500">
            <v>0</v>
          </cell>
          <cell r="Y6500">
            <v>0</v>
          </cell>
          <cell r="Z6500">
            <v>0</v>
          </cell>
          <cell r="AA6500">
            <v>0</v>
          </cell>
          <cell r="AB6500">
            <v>0</v>
          </cell>
          <cell r="AC6500">
            <v>13039.56</v>
          </cell>
          <cell r="AD6500">
            <v>0</v>
          </cell>
        </row>
        <row r="6501">
          <cell r="B6501" t="str">
            <v>MASON CO-REGULATEDTAXESSALES TAX</v>
          </cell>
          <cell r="J6501" t="str">
            <v>SALES TAX</v>
          </cell>
          <cell r="K6501" t="str">
            <v>8.5% Sales Tax</v>
          </cell>
          <cell r="S6501">
            <v>0</v>
          </cell>
          <cell r="T6501">
            <v>0</v>
          </cell>
          <cell r="U6501">
            <v>0</v>
          </cell>
          <cell r="V6501">
            <v>0</v>
          </cell>
          <cell r="W6501">
            <v>0</v>
          </cell>
          <cell r="X6501">
            <v>0</v>
          </cell>
          <cell r="Y6501">
            <v>0</v>
          </cell>
          <cell r="Z6501">
            <v>0</v>
          </cell>
          <cell r="AA6501">
            <v>0</v>
          </cell>
          <cell r="AB6501">
            <v>0</v>
          </cell>
          <cell r="AC6501">
            <v>-2</v>
          </cell>
          <cell r="AD6501">
            <v>0</v>
          </cell>
        </row>
        <row r="6502">
          <cell r="B6502" t="str">
            <v>MASON CO-REGULATEDTAXESREF</v>
          </cell>
          <cell r="J6502" t="str">
            <v>REF</v>
          </cell>
          <cell r="K6502" t="str">
            <v>3.6% WA Refuse Tax</v>
          </cell>
          <cell r="S6502">
            <v>0</v>
          </cell>
          <cell r="T6502">
            <v>0</v>
          </cell>
          <cell r="U6502">
            <v>0</v>
          </cell>
          <cell r="V6502">
            <v>0</v>
          </cell>
          <cell r="W6502">
            <v>0</v>
          </cell>
          <cell r="X6502">
            <v>0</v>
          </cell>
          <cell r="Y6502">
            <v>0</v>
          </cell>
          <cell r="Z6502">
            <v>0</v>
          </cell>
          <cell r="AA6502">
            <v>0</v>
          </cell>
          <cell r="AB6502">
            <v>0</v>
          </cell>
          <cell r="AC6502">
            <v>113.27</v>
          </cell>
          <cell r="AD6502">
            <v>0</v>
          </cell>
        </row>
        <row r="6503">
          <cell r="B6503" t="str">
            <v>MASON CO-REGULATEDTAXESSALES TAX</v>
          </cell>
          <cell r="J6503" t="str">
            <v>SALES TAX</v>
          </cell>
          <cell r="K6503" t="str">
            <v>8.5% Sales Tax</v>
          </cell>
          <cell r="S6503">
            <v>0</v>
          </cell>
          <cell r="T6503">
            <v>0</v>
          </cell>
          <cell r="U6503">
            <v>0</v>
          </cell>
          <cell r="V6503">
            <v>0</v>
          </cell>
          <cell r="W6503">
            <v>0</v>
          </cell>
          <cell r="X6503">
            <v>0</v>
          </cell>
          <cell r="Y6503">
            <v>0</v>
          </cell>
          <cell r="Z6503">
            <v>0</v>
          </cell>
          <cell r="AA6503">
            <v>0</v>
          </cell>
          <cell r="AB6503">
            <v>0</v>
          </cell>
          <cell r="AC6503">
            <v>16.18</v>
          </cell>
          <cell r="AD6503">
            <v>0</v>
          </cell>
        </row>
        <row r="6504">
          <cell r="B6504" t="str">
            <v>MASON CO-REGULATEDTAXESREF</v>
          </cell>
          <cell r="J6504" t="str">
            <v>REF</v>
          </cell>
          <cell r="K6504" t="str">
            <v>3.6% WA Refuse Tax</v>
          </cell>
          <cell r="S6504">
            <v>0</v>
          </cell>
          <cell r="T6504">
            <v>0</v>
          </cell>
          <cell r="U6504">
            <v>0</v>
          </cell>
          <cell r="V6504">
            <v>0</v>
          </cell>
          <cell r="W6504">
            <v>0</v>
          </cell>
          <cell r="X6504">
            <v>0</v>
          </cell>
          <cell r="Y6504">
            <v>0</v>
          </cell>
          <cell r="Z6504">
            <v>0</v>
          </cell>
          <cell r="AA6504">
            <v>0</v>
          </cell>
          <cell r="AB6504">
            <v>0</v>
          </cell>
          <cell r="AC6504">
            <v>27.02</v>
          </cell>
          <cell r="AD6504">
            <v>0</v>
          </cell>
        </row>
        <row r="6505">
          <cell r="B6505" t="str">
            <v>MASON CO-REGULATEDTAXESSALES TAX</v>
          </cell>
          <cell r="J6505" t="str">
            <v>SALES TAX</v>
          </cell>
          <cell r="K6505" t="str">
            <v>8.5% Sales Tax</v>
          </cell>
          <cell r="S6505">
            <v>0</v>
          </cell>
          <cell r="T6505">
            <v>0</v>
          </cell>
          <cell r="U6505">
            <v>0</v>
          </cell>
          <cell r="V6505">
            <v>0</v>
          </cell>
          <cell r="W6505">
            <v>0</v>
          </cell>
          <cell r="X6505">
            <v>0</v>
          </cell>
          <cell r="Y6505">
            <v>0</v>
          </cell>
          <cell r="Z6505">
            <v>0</v>
          </cell>
          <cell r="AA6505">
            <v>0</v>
          </cell>
          <cell r="AB6505">
            <v>0</v>
          </cell>
          <cell r="AC6505">
            <v>17.850000000000001</v>
          </cell>
          <cell r="AD6505">
            <v>0</v>
          </cell>
        </row>
        <row r="6506">
          <cell r="B6506" t="str">
            <v>MASON CO-REGULATEDTAXESREF</v>
          </cell>
          <cell r="J6506" t="str">
            <v>REF</v>
          </cell>
          <cell r="K6506" t="str">
            <v>3.6% WA Refuse Tax</v>
          </cell>
          <cell r="S6506">
            <v>0</v>
          </cell>
          <cell r="T6506">
            <v>0</v>
          </cell>
          <cell r="U6506">
            <v>0</v>
          </cell>
          <cell r="V6506">
            <v>0</v>
          </cell>
          <cell r="W6506">
            <v>0</v>
          </cell>
          <cell r="X6506">
            <v>0</v>
          </cell>
          <cell r="Y6506">
            <v>0</v>
          </cell>
          <cell r="Z6506">
            <v>0</v>
          </cell>
          <cell r="AA6506">
            <v>0</v>
          </cell>
          <cell r="AB6506">
            <v>0</v>
          </cell>
          <cell r="AC6506">
            <v>1531.02</v>
          </cell>
          <cell r="AD6506">
            <v>0</v>
          </cell>
        </row>
        <row r="6507">
          <cell r="B6507" t="str">
            <v>MASON CO-REGULATEDTAXESSALES TAX</v>
          </cell>
          <cell r="J6507" t="str">
            <v>SALES TAX</v>
          </cell>
          <cell r="K6507" t="str">
            <v>8.5% Sales Tax</v>
          </cell>
          <cell r="S6507">
            <v>0</v>
          </cell>
          <cell r="T6507">
            <v>0</v>
          </cell>
          <cell r="U6507">
            <v>0</v>
          </cell>
          <cell r="V6507">
            <v>0</v>
          </cell>
          <cell r="W6507">
            <v>0</v>
          </cell>
          <cell r="X6507">
            <v>0</v>
          </cell>
          <cell r="Y6507">
            <v>0</v>
          </cell>
          <cell r="Z6507">
            <v>0</v>
          </cell>
          <cell r="AA6507">
            <v>0</v>
          </cell>
          <cell r="AB6507">
            <v>0</v>
          </cell>
          <cell r="AC6507">
            <v>909.6</v>
          </cell>
          <cell r="AD6507">
            <v>0</v>
          </cell>
        </row>
        <row r="6508">
          <cell r="B6508" t="str">
            <v>MASON CO-UNREGULATEDACCOUNTING ADJUSTMENTSFINCHG</v>
          </cell>
          <cell r="J6508" t="str">
            <v>FINCHG</v>
          </cell>
          <cell r="K6508" t="str">
            <v>LATE FEE</v>
          </cell>
          <cell r="S6508">
            <v>0</v>
          </cell>
          <cell r="T6508">
            <v>0</v>
          </cell>
          <cell r="U6508">
            <v>0</v>
          </cell>
          <cell r="V6508">
            <v>0</v>
          </cell>
          <cell r="W6508">
            <v>0</v>
          </cell>
          <cell r="X6508">
            <v>0</v>
          </cell>
          <cell r="Y6508">
            <v>0</v>
          </cell>
          <cell r="Z6508">
            <v>0</v>
          </cell>
          <cell r="AA6508">
            <v>0</v>
          </cell>
          <cell r="AB6508">
            <v>0</v>
          </cell>
          <cell r="AC6508">
            <v>21.11</v>
          </cell>
          <cell r="AD6508">
            <v>0</v>
          </cell>
        </row>
        <row r="6509">
          <cell r="B6509" t="str">
            <v>MASON CO-UNREGULATEDCOMMERCIAL - REARLOADUNLOCKRECY</v>
          </cell>
          <cell r="J6509" t="str">
            <v>UNLOCKRECY</v>
          </cell>
          <cell r="K6509" t="str">
            <v>UNLOCK / UNLATCH RECY</v>
          </cell>
          <cell r="S6509">
            <v>0</v>
          </cell>
          <cell r="T6509">
            <v>0</v>
          </cell>
          <cell r="U6509">
            <v>0</v>
          </cell>
          <cell r="V6509">
            <v>0</v>
          </cell>
          <cell r="W6509">
            <v>0</v>
          </cell>
          <cell r="X6509">
            <v>0</v>
          </cell>
          <cell r="Y6509">
            <v>0</v>
          </cell>
          <cell r="Z6509">
            <v>0</v>
          </cell>
          <cell r="AA6509">
            <v>0</v>
          </cell>
          <cell r="AB6509">
            <v>0</v>
          </cell>
          <cell r="AC6509">
            <v>32.89</v>
          </cell>
          <cell r="AD6509">
            <v>0</v>
          </cell>
        </row>
        <row r="6510">
          <cell r="B6510" t="str">
            <v>MASON CO-UNREGULATEDCOMMERCIAL - REARLOADROLLOUTOC</v>
          </cell>
          <cell r="J6510" t="str">
            <v>ROLLOUTOC</v>
          </cell>
          <cell r="K6510" t="str">
            <v>ROLL OUT</v>
          </cell>
          <cell r="S6510">
            <v>0</v>
          </cell>
          <cell r="T6510">
            <v>0</v>
          </cell>
          <cell r="U6510">
            <v>0</v>
          </cell>
          <cell r="V6510">
            <v>0</v>
          </cell>
          <cell r="W6510">
            <v>0</v>
          </cell>
          <cell r="X6510">
            <v>0</v>
          </cell>
          <cell r="Y6510">
            <v>0</v>
          </cell>
          <cell r="Z6510">
            <v>0</v>
          </cell>
          <cell r="AA6510">
            <v>0</v>
          </cell>
          <cell r="AB6510">
            <v>0</v>
          </cell>
          <cell r="AC6510">
            <v>3.6</v>
          </cell>
          <cell r="AD6510">
            <v>0</v>
          </cell>
        </row>
        <row r="6511">
          <cell r="B6511" t="str">
            <v>MASON CO-UNREGULATEDCOMMERCIAL - REARLOADSCI</v>
          </cell>
          <cell r="J6511" t="str">
            <v>SCI</v>
          </cell>
          <cell r="K6511" t="str">
            <v>SHRED CALL IN</v>
          </cell>
          <cell r="S6511">
            <v>0</v>
          </cell>
          <cell r="T6511">
            <v>0</v>
          </cell>
          <cell r="U6511">
            <v>0</v>
          </cell>
          <cell r="V6511">
            <v>0</v>
          </cell>
          <cell r="W6511">
            <v>0</v>
          </cell>
          <cell r="X6511">
            <v>0</v>
          </cell>
          <cell r="Y6511">
            <v>0</v>
          </cell>
          <cell r="Z6511">
            <v>0</v>
          </cell>
          <cell r="AA6511">
            <v>0</v>
          </cell>
          <cell r="AB6511">
            <v>0</v>
          </cell>
          <cell r="AC6511">
            <v>80</v>
          </cell>
          <cell r="AD6511">
            <v>0</v>
          </cell>
        </row>
        <row r="6512">
          <cell r="B6512" t="str">
            <v>MASON CO-UNREGULATEDCOMMERCIAL - REARLOADSQUAX</v>
          </cell>
          <cell r="J6512" t="str">
            <v>SQUAX</v>
          </cell>
          <cell r="K6512" t="str">
            <v>SQUAXIN ISLAND CONTRACT</v>
          </cell>
          <cell r="S6512">
            <v>0</v>
          </cell>
          <cell r="T6512">
            <v>0</v>
          </cell>
          <cell r="U6512">
            <v>0</v>
          </cell>
          <cell r="V6512">
            <v>0</v>
          </cell>
          <cell r="W6512">
            <v>0</v>
          </cell>
          <cell r="X6512">
            <v>0</v>
          </cell>
          <cell r="Y6512">
            <v>0</v>
          </cell>
          <cell r="Z6512">
            <v>0</v>
          </cell>
          <cell r="AA6512">
            <v>0</v>
          </cell>
          <cell r="AB6512">
            <v>0</v>
          </cell>
          <cell r="AC6512">
            <v>5103.3100000000004</v>
          </cell>
          <cell r="AD6512">
            <v>0</v>
          </cell>
        </row>
        <row r="6513">
          <cell r="B6513" t="str">
            <v>MASON CO-UNREGULATEDCOMMERCIAL RECYCLE96CRCOGE1</v>
          </cell>
          <cell r="J6513" t="str">
            <v>96CRCOGE1</v>
          </cell>
          <cell r="K6513" t="str">
            <v>96 COMMINGLE WG-EOW</v>
          </cell>
          <cell r="S6513">
            <v>0</v>
          </cell>
          <cell r="T6513">
            <v>0</v>
          </cell>
          <cell r="U6513">
            <v>0</v>
          </cell>
          <cell r="V6513">
            <v>0</v>
          </cell>
          <cell r="W6513">
            <v>0</v>
          </cell>
          <cell r="X6513">
            <v>0</v>
          </cell>
          <cell r="Y6513">
            <v>0</v>
          </cell>
          <cell r="Z6513">
            <v>0</v>
          </cell>
          <cell r="AA6513">
            <v>0</v>
          </cell>
          <cell r="AB6513">
            <v>0</v>
          </cell>
          <cell r="AC6513">
            <v>866</v>
          </cell>
          <cell r="AD6513">
            <v>0</v>
          </cell>
        </row>
        <row r="6514">
          <cell r="B6514" t="str">
            <v>MASON CO-UNREGULATEDCOMMERCIAL RECYCLE96CRCOGM1</v>
          </cell>
          <cell r="J6514" t="str">
            <v>96CRCOGM1</v>
          </cell>
          <cell r="K6514" t="str">
            <v>96 COMMINGLE WGMNTHLY</v>
          </cell>
          <cell r="S6514">
            <v>0</v>
          </cell>
          <cell r="T6514">
            <v>0</v>
          </cell>
          <cell r="U6514">
            <v>0</v>
          </cell>
          <cell r="V6514">
            <v>0</v>
          </cell>
          <cell r="W6514">
            <v>0</v>
          </cell>
          <cell r="X6514">
            <v>0</v>
          </cell>
          <cell r="Y6514">
            <v>0</v>
          </cell>
          <cell r="Z6514">
            <v>0</v>
          </cell>
          <cell r="AA6514">
            <v>0</v>
          </cell>
          <cell r="AB6514">
            <v>0</v>
          </cell>
          <cell r="AC6514">
            <v>183.37</v>
          </cell>
          <cell r="AD6514">
            <v>0</v>
          </cell>
        </row>
        <row r="6515">
          <cell r="B6515" t="str">
            <v>MASON CO-UNREGULATEDCOMMERCIAL RECYCLE96CRCOGW1</v>
          </cell>
          <cell r="J6515" t="str">
            <v>96CRCOGW1</v>
          </cell>
          <cell r="K6515" t="str">
            <v>96 COMMINGLE WG-WEEKLY</v>
          </cell>
          <cell r="S6515">
            <v>0</v>
          </cell>
          <cell r="T6515">
            <v>0</v>
          </cell>
          <cell r="U6515">
            <v>0</v>
          </cell>
          <cell r="V6515">
            <v>0</v>
          </cell>
          <cell r="W6515">
            <v>0</v>
          </cell>
          <cell r="X6515">
            <v>0</v>
          </cell>
          <cell r="Y6515">
            <v>0</v>
          </cell>
          <cell r="Z6515">
            <v>0</v>
          </cell>
          <cell r="AA6515">
            <v>0</v>
          </cell>
          <cell r="AB6515">
            <v>0</v>
          </cell>
          <cell r="AC6515">
            <v>705.75</v>
          </cell>
          <cell r="AD6515">
            <v>0</v>
          </cell>
        </row>
        <row r="6516">
          <cell r="B6516" t="str">
            <v>MASON CO-UNREGULATEDCOMMERCIAL RECYCLE96CRCONGE1</v>
          </cell>
          <cell r="J6516" t="str">
            <v>96CRCONGE1</v>
          </cell>
          <cell r="K6516" t="str">
            <v>96 COMMINGLE NG-EOW</v>
          </cell>
          <cell r="S6516">
            <v>0</v>
          </cell>
          <cell r="T6516">
            <v>0</v>
          </cell>
          <cell r="U6516">
            <v>0</v>
          </cell>
          <cell r="V6516">
            <v>0</v>
          </cell>
          <cell r="W6516">
            <v>0</v>
          </cell>
          <cell r="X6516">
            <v>0</v>
          </cell>
          <cell r="Y6516">
            <v>0</v>
          </cell>
          <cell r="Z6516">
            <v>0</v>
          </cell>
          <cell r="AA6516">
            <v>0</v>
          </cell>
          <cell r="AB6516">
            <v>0</v>
          </cell>
          <cell r="AC6516">
            <v>1623.75</v>
          </cell>
          <cell r="AD6516">
            <v>0</v>
          </cell>
        </row>
        <row r="6517">
          <cell r="B6517" t="str">
            <v>MASON CO-UNREGULATEDCOMMERCIAL RECYCLE96CRCONGM1</v>
          </cell>
          <cell r="J6517" t="str">
            <v>96CRCONGM1</v>
          </cell>
          <cell r="K6517" t="str">
            <v>96 COMMINGLE NG-MNTHLY</v>
          </cell>
          <cell r="S6517">
            <v>0</v>
          </cell>
          <cell r="T6517">
            <v>0</v>
          </cell>
          <cell r="U6517">
            <v>0</v>
          </cell>
          <cell r="V6517">
            <v>0</v>
          </cell>
          <cell r="W6517">
            <v>0</v>
          </cell>
          <cell r="X6517">
            <v>0</v>
          </cell>
          <cell r="Y6517">
            <v>0</v>
          </cell>
          <cell r="Z6517">
            <v>0</v>
          </cell>
          <cell r="AA6517">
            <v>0</v>
          </cell>
          <cell r="AB6517">
            <v>0</v>
          </cell>
          <cell r="AC6517">
            <v>500.1</v>
          </cell>
          <cell r="AD6517">
            <v>0</v>
          </cell>
        </row>
        <row r="6518">
          <cell r="B6518" t="str">
            <v>MASON CO-UNREGULATEDCOMMERCIAL RECYCLE96CRCONGW1</v>
          </cell>
          <cell r="J6518" t="str">
            <v>96CRCONGW1</v>
          </cell>
          <cell r="K6518" t="str">
            <v>96 COMMINGLE NG-WEEKLY</v>
          </cell>
          <cell r="S6518">
            <v>0</v>
          </cell>
          <cell r="T6518">
            <v>0</v>
          </cell>
          <cell r="U6518">
            <v>0</v>
          </cell>
          <cell r="V6518">
            <v>0</v>
          </cell>
          <cell r="W6518">
            <v>0</v>
          </cell>
          <cell r="X6518">
            <v>0</v>
          </cell>
          <cell r="Y6518">
            <v>0</v>
          </cell>
          <cell r="Z6518">
            <v>0</v>
          </cell>
          <cell r="AA6518">
            <v>0</v>
          </cell>
          <cell r="AB6518">
            <v>0</v>
          </cell>
          <cell r="AC6518">
            <v>1628.94</v>
          </cell>
          <cell r="AD6518">
            <v>0</v>
          </cell>
        </row>
        <row r="6519">
          <cell r="B6519" t="str">
            <v xml:space="preserve">MASON CO-UNREGULATEDCOMMERCIAL RECYCLER2YDOCCE </v>
          </cell>
          <cell r="J6519" t="str">
            <v xml:space="preserve">R2YDOCCE </v>
          </cell>
          <cell r="K6519" t="str">
            <v>2YD OCC-EOW</v>
          </cell>
          <cell r="S6519">
            <v>0</v>
          </cell>
          <cell r="T6519">
            <v>0</v>
          </cell>
          <cell r="U6519">
            <v>0</v>
          </cell>
          <cell r="V6519">
            <v>0</v>
          </cell>
          <cell r="W6519">
            <v>0</v>
          </cell>
          <cell r="X6519">
            <v>0</v>
          </cell>
          <cell r="Y6519">
            <v>0</v>
          </cell>
          <cell r="Z6519">
            <v>0</v>
          </cell>
          <cell r="AA6519">
            <v>0</v>
          </cell>
          <cell r="AB6519">
            <v>0</v>
          </cell>
          <cell r="AC6519">
            <v>2088.83</v>
          </cell>
          <cell r="AD6519">
            <v>0</v>
          </cell>
        </row>
        <row r="6520">
          <cell r="B6520" t="str">
            <v>MASON CO-UNREGULATEDCOMMERCIAL RECYCLER2YDOCCEX</v>
          </cell>
          <cell r="J6520" t="str">
            <v>R2YDOCCEX</v>
          </cell>
          <cell r="K6520" t="str">
            <v>2YD OCC-EXTRA CONTAINER</v>
          </cell>
          <cell r="S6520">
            <v>0</v>
          </cell>
          <cell r="T6520">
            <v>0</v>
          </cell>
          <cell r="U6520">
            <v>0</v>
          </cell>
          <cell r="V6520">
            <v>0</v>
          </cell>
          <cell r="W6520">
            <v>0</v>
          </cell>
          <cell r="X6520">
            <v>0</v>
          </cell>
          <cell r="Y6520">
            <v>0</v>
          </cell>
          <cell r="Z6520">
            <v>0</v>
          </cell>
          <cell r="AA6520">
            <v>0</v>
          </cell>
          <cell r="AB6520">
            <v>0</v>
          </cell>
          <cell r="AC6520">
            <v>872.79</v>
          </cell>
          <cell r="AD6520">
            <v>0</v>
          </cell>
        </row>
        <row r="6521">
          <cell r="B6521" t="str">
            <v>MASON CO-UNREGULATEDCOMMERCIAL RECYCLER2YDOCCM</v>
          </cell>
          <cell r="J6521" t="str">
            <v>R2YDOCCM</v>
          </cell>
          <cell r="K6521" t="str">
            <v>2YD OCC-MNTHLY</v>
          </cell>
          <cell r="S6521">
            <v>0</v>
          </cell>
          <cell r="T6521">
            <v>0</v>
          </cell>
          <cell r="U6521">
            <v>0</v>
          </cell>
          <cell r="V6521">
            <v>0</v>
          </cell>
          <cell r="W6521">
            <v>0</v>
          </cell>
          <cell r="X6521">
            <v>0</v>
          </cell>
          <cell r="Y6521">
            <v>0</v>
          </cell>
          <cell r="Z6521">
            <v>0</v>
          </cell>
          <cell r="AA6521">
            <v>0</v>
          </cell>
          <cell r="AB6521">
            <v>0</v>
          </cell>
          <cell r="AC6521">
            <v>902</v>
          </cell>
          <cell r="AD6521">
            <v>0</v>
          </cell>
        </row>
        <row r="6522">
          <cell r="B6522" t="str">
            <v>MASON CO-UNREGULATEDCOMMERCIAL RECYCLER2YDOCCOC</v>
          </cell>
          <cell r="J6522" t="str">
            <v>R2YDOCCOC</v>
          </cell>
          <cell r="K6522" t="str">
            <v>2YD OCC-ON CALL</v>
          </cell>
          <cell r="S6522">
            <v>0</v>
          </cell>
          <cell r="T6522">
            <v>0</v>
          </cell>
          <cell r="U6522">
            <v>0</v>
          </cell>
          <cell r="V6522">
            <v>0</v>
          </cell>
          <cell r="W6522">
            <v>0</v>
          </cell>
          <cell r="X6522">
            <v>0</v>
          </cell>
          <cell r="Y6522">
            <v>0</v>
          </cell>
          <cell r="Z6522">
            <v>0</v>
          </cell>
          <cell r="AA6522">
            <v>0</v>
          </cell>
          <cell r="AB6522">
            <v>0</v>
          </cell>
          <cell r="AC6522">
            <v>36.08</v>
          </cell>
          <cell r="AD6522">
            <v>0</v>
          </cell>
        </row>
        <row r="6523">
          <cell r="B6523" t="str">
            <v>MASON CO-UNREGULATEDCOMMERCIAL RECYCLER2YDOCCW</v>
          </cell>
          <cell r="J6523" t="str">
            <v>R2YDOCCW</v>
          </cell>
          <cell r="K6523" t="str">
            <v>2YD OCC-WEEKLY</v>
          </cell>
          <cell r="S6523">
            <v>0</v>
          </cell>
          <cell r="T6523">
            <v>0</v>
          </cell>
          <cell r="U6523">
            <v>0</v>
          </cell>
          <cell r="V6523">
            <v>0</v>
          </cell>
          <cell r="W6523">
            <v>0</v>
          </cell>
          <cell r="X6523">
            <v>0</v>
          </cell>
          <cell r="Y6523">
            <v>0</v>
          </cell>
          <cell r="Z6523">
            <v>0</v>
          </cell>
          <cell r="AA6523">
            <v>0</v>
          </cell>
          <cell r="AB6523">
            <v>0</v>
          </cell>
          <cell r="AC6523">
            <v>3176.85</v>
          </cell>
          <cell r="AD6523">
            <v>0</v>
          </cell>
        </row>
        <row r="6524">
          <cell r="B6524" t="str">
            <v>MASON CO-UNREGULATEDCOMMERCIAL RECYCLERECYLOCK</v>
          </cell>
          <cell r="J6524" t="str">
            <v>RECYLOCK</v>
          </cell>
          <cell r="K6524" t="str">
            <v>LOCK/UNLOCK RECYCLING</v>
          </cell>
          <cell r="S6524">
            <v>0</v>
          </cell>
          <cell r="T6524">
            <v>0</v>
          </cell>
          <cell r="U6524">
            <v>0</v>
          </cell>
          <cell r="V6524">
            <v>0</v>
          </cell>
          <cell r="W6524">
            <v>0</v>
          </cell>
          <cell r="X6524">
            <v>0</v>
          </cell>
          <cell r="Y6524">
            <v>0</v>
          </cell>
          <cell r="Z6524">
            <v>0</v>
          </cell>
          <cell r="AA6524">
            <v>0</v>
          </cell>
          <cell r="AB6524">
            <v>0</v>
          </cell>
          <cell r="AC6524">
            <v>60.72</v>
          </cell>
          <cell r="AD6524">
            <v>0</v>
          </cell>
        </row>
        <row r="6525">
          <cell r="B6525" t="str">
            <v>MASON CO-UNREGULATEDCOMMERCIAL RECYCLEWLKNRECY</v>
          </cell>
          <cell r="J6525" t="str">
            <v>WLKNRECY</v>
          </cell>
          <cell r="K6525" t="str">
            <v>WALK IN RECYCLE</v>
          </cell>
          <cell r="S6525">
            <v>0</v>
          </cell>
          <cell r="T6525">
            <v>0</v>
          </cell>
          <cell r="U6525">
            <v>0</v>
          </cell>
          <cell r="V6525">
            <v>0</v>
          </cell>
          <cell r="W6525">
            <v>0</v>
          </cell>
          <cell r="X6525">
            <v>0</v>
          </cell>
          <cell r="Y6525">
            <v>0</v>
          </cell>
          <cell r="Z6525">
            <v>0</v>
          </cell>
          <cell r="AA6525">
            <v>0</v>
          </cell>
          <cell r="AB6525">
            <v>0</v>
          </cell>
          <cell r="AC6525">
            <v>5.32</v>
          </cell>
          <cell r="AD6525">
            <v>0</v>
          </cell>
        </row>
        <row r="6526">
          <cell r="B6526" t="str">
            <v>MASON CO-UNREGULATEDCOMMERCIAL RECYCLE96CRCOGOC</v>
          </cell>
          <cell r="J6526" t="str">
            <v>96CRCOGOC</v>
          </cell>
          <cell r="K6526" t="str">
            <v>96 COMMINGLE WGON CALL</v>
          </cell>
          <cell r="S6526">
            <v>0</v>
          </cell>
          <cell r="T6526">
            <v>0</v>
          </cell>
          <cell r="U6526">
            <v>0</v>
          </cell>
          <cell r="V6526">
            <v>0</v>
          </cell>
          <cell r="W6526">
            <v>0</v>
          </cell>
          <cell r="X6526">
            <v>0</v>
          </cell>
          <cell r="Y6526">
            <v>0</v>
          </cell>
          <cell r="Z6526">
            <v>0</v>
          </cell>
          <cell r="AA6526">
            <v>0</v>
          </cell>
          <cell r="AB6526">
            <v>0</v>
          </cell>
          <cell r="AC6526">
            <v>33.340000000000003</v>
          </cell>
          <cell r="AD6526">
            <v>0</v>
          </cell>
        </row>
        <row r="6527">
          <cell r="B6527" t="str">
            <v>MASON CO-UNREGULATEDCOMMERCIAL RECYCLE96CRCONGOC</v>
          </cell>
          <cell r="J6527" t="str">
            <v>96CRCONGOC</v>
          </cell>
          <cell r="K6527" t="str">
            <v>96 COMMINGLE NGON CALL</v>
          </cell>
          <cell r="S6527">
            <v>0</v>
          </cell>
          <cell r="T6527">
            <v>0</v>
          </cell>
          <cell r="U6527">
            <v>0</v>
          </cell>
          <cell r="V6527">
            <v>0</v>
          </cell>
          <cell r="W6527">
            <v>0</v>
          </cell>
          <cell r="X6527">
            <v>0</v>
          </cell>
          <cell r="Y6527">
            <v>0</v>
          </cell>
          <cell r="Z6527">
            <v>0</v>
          </cell>
          <cell r="AA6527">
            <v>0</v>
          </cell>
          <cell r="AB6527">
            <v>0</v>
          </cell>
          <cell r="AC6527">
            <v>66.680000000000007</v>
          </cell>
          <cell r="AD6527">
            <v>0</v>
          </cell>
        </row>
        <row r="6528">
          <cell r="B6528" t="str">
            <v>MASON CO-UNREGULATEDCOMMERCIAL RECYCLER2YDOCCOC</v>
          </cell>
          <cell r="J6528" t="str">
            <v>R2YDOCCOC</v>
          </cell>
          <cell r="K6528" t="str">
            <v>2YD OCC-ON CALL</v>
          </cell>
          <cell r="S6528">
            <v>0</v>
          </cell>
          <cell r="T6528">
            <v>0</v>
          </cell>
          <cell r="U6528">
            <v>0</v>
          </cell>
          <cell r="V6528">
            <v>0</v>
          </cell>
          <cell r="W6528">
            <v>0</v>
          </cell>
          <cell r="X6528">
            <v>0</v>
          </cell>
          <cell r="Y6528">
            <v>0</v>
          </cell>
          <cell r="Z6528">
            <v>0</v>
          </cell>
          <cell r="AA6528">
            <v>0</v>
          </cell>
          <cell r="AB6528">
            <v>0</v>
          </cell>
          <cell r="AC6528">
            <v>360.8</v>
          </cell>
          <cell r="AD6528">
            <v>0</v>
          </cell>
        </row>
        <row r="6529">
          <cell r="B6529" t="str">
            <v>MASON CO-UNREGULATEDCOMMERCIAL RECYCLERECYLOCK</v>
          </cell>
          <cell r="J6529" t="str">
            <v>RECYLOCK</v>
          </cell>
          <cell r="K6529" t="str">
            <v>LOCK/UNLOCK RECYCLING</v>
          </cell>
          <cell r="S6529">
            <v>0</v>
          </cell>
          <cell r="T6529">
            <v>0</v>
          </cell>
          <cell r="U6529">
            <v>0</v>
          </cell>
          <cell r="V6529">
            <v>0</v>
          </cell>
          <cell r="W6529">
            <v>0</v>
          </cell>
          <cell r="X6529">
            <v>0</v>
          </cell>
          <cell r="Y6529">
            <v>0</v>
          </cell>
          <cell r="Z6529">
            <v>0</v>
          </cell>
          <cell r="AA6529">
            <v>0</v>
          </cell>
          <cell r="AB6529">
            <v>0</v>
          </cell>
          <cell r="AC6529">
            <v>2.5299999999999998</v>
          </cell>
          <cell r="AD6529">
            <v>0</v>
          </cell>
        </row>
        <row r="6530">
          <cell r="B6530" t="str">
            <v>MASON CO-UNREGULATEDCOMMERCIAL RECYCLEROLLOUTOCC</v>
          </cell>
          <cell r="J6530" t="str">
            <v>ROLLOUTOCC</v>
          </cell>
          <cell r="K6530" t="str">
            <v>ROLL OUT FEE - RECYCLE</v>
          </cell>
          <cell r="S6530">
            <v>0</v>
          </cell>
          <cell r="T6530">
            <v>0</v>
          </cell>
          <cell r="U6530">
            <v>0</v>
          </cell>
          <cell r="V6530">
            <v>0</v>
          </cell>
          <cell r="W6530">
            <v>0</v>
          </cell>
          <cell r="X6530">
            <v>0</v>
          </cell>
          <cell r="Y6530">
            <v>0</v>
          </cell>
          <cell r="Z6530">
            <v>0</v>
          </cell>
          <cell r="AA6530">
            <v>0</v>
          </cell>
          <cell r="AB6530">
            <v>0</v>
          </cell>
          <cell r="AC6530">
            <v>363.6</v>
          </cell>
          <cell r="AD6530">
            <v>0</v>
          </cell>
        </row>
        <row r="6531">
          <cell r="B6531" t="str">
            <v>MASON CO-UNREGULATEDCOMMERCIAL RECYCLEWLKNRECY</v>
          </cell>
          <cell r="J6531" t="str">
            <v>WLKNRECY</v>
          </cell>
          <cell r="K6531" t="str">
            <v>WALK IN RECYCLE</v>
          </cell>
          <cell r="S6531">
            <v>0</v>
          </cell>
          <cell r="T6531">
            <v>0</v>
          </cell>
          <cell r="U6531">
            <v>0</v>
          </cell>
          <cell r="V6531">
            <v>0</v>
          </cell>
          <cell r="W6531">
            <v>0</v>
          </cell>
          <cell r="X6531">
            <v>0</v>
          </cell>
          <cell r="Y6531">
            <v>0</v>
          </cell>
          <cell r="Z6531">
            <v>0</v>
          </cell>
          <cell r="AA6531">
            <v>0</v>
          </cell>
          <cell r="AB6531">
            <v>0</v>
          </cell>
          <cell r="AC6531">
            <v>252.7</v>
          </cell>
          <cell r="AD6531">
            <v>0</v>
          </cell>
        </row>
        <row r="6532">
          <cell r="B6532" t="str">
            <v>MASON CO-UNREGULATEDPAYMENTSCC-KOL</v>
          </cell>
          <cell r="J6532" t="str">
            <v>CC-KOL</v>
          </cell>
          <cell r="K6532" t="str">
            <v>ONLINE PAYMENT-CC</v>
          </cell>
          <cell r="S6532">
            <v>0</v>
          </cell>
          <cell r="T6532">
            <v>0</v>
          </cell>
          <cell r="U6532">
            <v>0</v>
          </cell>
          <cell r="V6532">
            <v>0</v>
          </cell>
          <cell r="W6532">
            <v>0</v>
          </cell>
          <cell r="X6532">
            <v>0</v>
          </cell>
          <cell r="Y6532">
            <v>0</v>
          </cell>
          <cell r="Z6532">
            <v>0</v>
          </cell>
          <cell r="AA6532">
            <v>0</v>
          </cell>
          <cell r="AB6532">
            <v>0</v>
          </cell>
          <cell r="AC6532">
            <v>-4134.67</v>
          </cell>
          <cell r="AD6532">
            <v>0</v>
          </cell>
        </row>
        <row r="6533">
          <cell r="B6533" t="str">
            <v>MASON CO-UNREGULATEDPAYMENTSPAY</v>
          </cell>
          <cell r="J6533" t="str">
            <v>PAY</v>
          </cell>
          <cell r="K6533" t="str">
            <v>PAYMENT-THANK YOU!</v>
          </cell>
          <cell r="S6533">
            <v>0</v>
          </cell>
          <cell r="T6533">
            <v>0</v>
          </cell>
          <cell r="U6533">
            <v>0</v>
          </cell>
          <cell r="V6533">
            <v>0</v>
          </cell>
          <cell r="W6533">
            <v>0</v>
          </cell>
          <cell r="X6533">
            <v>0</v>
          </cell>
          <cell r="Y6533">
            <v>0</v>
          </cell>
          <cell r="Z6533">
            <v>0</v>
          </cell>
          <cell r="AA6533">
            <v>0</v>
          </cell>
          <cell r="AB6533">
            <v>0</v>
          </cell>
          <cell r="AC6533">
            <v>-6444.03</v>
          </cell>
          <cell r="AD6533">
            <v>0</v>
          </cell>
        </row>
        <row r="6534">
          <cell r="B6534" t="str">
            <v>MASON CO-UNREGULATEDPAYMENTSPAY ICT</v>
          </cell>
          <cell r="J6534" t="str">
            <v>PAY ICT</v>
          </cell>
          <cell r="K6534" t="str">
            <v>I/C PAYMENT THANK YOU!</v>
          </cell>
          <cell r="S6534">
            <v>0</v>
          </cell>
          <cell r="T6534">
            <v>0</v>
          </cell>
          <cell r="U6534">
            <v>0</v>
          </cell>
          <cell r="V6534">
            <v>0</v>
          </cell>
          <cell r="W6534">
            <v>0</v>
          </cell>
          <cell r="X6534">
            <v>0</v>
          </cell>
          <cell r="Y6534">
            <v>0</v>
          </cell>
          <cell r="Z6534">
            <v>0</v>
          </cell>
          <cell r="AA6534">
            <v>0</v>
          </cell>
          <cell r="AB6534">
            <v>0</v>
          </cell>
          <cell r="AC6534">
            <v>-46.94</v>
          </cell>
          <cell r="AD6534">
            <v>0</v>
          </cell>
        </row>
        <row r="6535">
          <cell r="B6535" t="str">
            <v>MASON CO-UNREGULATEDPAYMENTSPAY-CFREE</v>
          </cell>
          <cell r="J6535" t="str">
            <v>PAY-CFREE</v>
          </cell>
          <cell r="K6535" t="str">
            <v>PAYMENT-THANK YOU</v>
          </cell>
          <cell r="S6535">
            <v>0</v>
          </cell>
          <cell r="T6535">
            <v>0</v>
          </cell>
          <cell r="U6535">
            <v>0</v>
          </cell>
          <cell r="V6535">
            <v>0</v>
          </cell>
          <cell r="W6535">
            <v>0</v>
          </cell>
          <cell r="X6535">
            <v>0</v>
          </cell>
          <cell r="Y6535">
            <v>0</v>
          </cell>
          <cell r="Z6535">
            <v>0</v>
          </cell>
          <cell r="AA6535">
            <v>0</v>
          </cell>
          <cell r="AB6535">
            <v>0</v>
          </cell>
          <cell r="AC6535">
            <v>-199.75</v>
          </cell>
          <cell r="AD6535">
            <v>0</v>
          </cell>
        </row>
        <row r="6536">
          <cell r="B6536" t="str">
            <v>MASON CO-UNREGULATEDPAYMENTSPAY-KOL</v>
          </cell>
          <cell r="J6536" t="str">
            <v>PAY-KOL</v>
          </cell>
          <cell r="K6536" t="str">
            <v>PAYMENT-THANK YOU - OL</v>
          </cell>
          <cell r="S6536">
            <v>0</v>
          </cell>
          <cell r="T6536">
            <v>0</v>
          </cell>
          <cell r="U6536">
            <v>0</v>
          </cell>
          <cell r="V6536">
            <v>0</v>
          </cell>
          <cell r="W6536">
            <v>0</v>
          </cell>
          <cell r="X6536">
            <v>0</v>
          </cell>
          <cell r="Y6536">
            <v>0</v>
          </cell>
          <cell r="Z6536">
            <v>0</v>
          </cell>
          <cell r="AA6536">
            <v>0</v>
          </cell>
          <cell r="AB6536">
            <v>0</v>
          </cell>
          <cell r="AC6536">
            <v>-2392.16</v>
          </cell>
          <cell r="AD6536">
            <v>0</v>
          </cell>
        </row>
        <row r="6537">
          <cell r="B6537" t="str">
            <v>MASON CO-UNREGULATEDPAYMENTSPAY-NATL</v>
          </cell>
          <cell r="J6537" t="str">
            <v>PAY-NATL</v>
          </cell>
          <cell r="K6537" t="str">
            <v>PAYMENT THANK YOU</v>
          </cell>
          <cell r="S6537">
            <v>0</v>
          </cell>
          <cell r="T6537">
            <v>0</v>
          </cell>
          <cell r="U6537">
            <v>0</v>
          </cell>
          <cell r="V6537">
            <v>0</v>
          </cell>
          <cell r="W6537">
            <v>0</v>
          </cell>
          <cell r="X6537">
            <v>0</v>
          </cell>
          <cell r="Y6537">
            <v>0</v>
          </cell>
          <cell r="Z6537">
            <v>0</v>
          </cell>
          <cell r="AA6537">
            <v>0</v>
          </cell>
          <cell r="AB6537">
            <v>0</v>
          </cell>
          <cell r="AC6537">
            <v>-255.19</v>
          </cell>
          <cell r="AD6537">
            <v>0</v>
          </cell>
        </row>
        <row r="6538">
          <cell r="B6538" t="str">
            <v>MASON CO-UNREGULATEDPAYMENTSPAY-OAK</v>
          </cell>
          <cell r="J6538" t="str">
            <v>PAY-OAK</v>
          </cell>
          <cell r="K6538" t="str">
            <v>OAKLEAF PAYMENT</v>
          </cell>
          <cell r="S6538">
            <v>0</v>
          </cell>
          <cell r="T6538">
            <v>0</v>
          </cell>
          <cell r="U6538">
            <v>0</v>
          </cell>
          <cell r="V6538">
            <v>0</v>
          </cell>
          <cell r="W6538">
            <v>0</v>
          </cell>
          <cell r="X6538">
            <v>0</v>
          </cell>
          <cell r="Y6538">
            <v>0</v>
          </cell>
          <cell r="Z6538">
            <v>0</v>
          </cell>
          <cell r="AA6538">
            <v>0</v>
          </cell>
          <cell r="AB6538">
            <v>0</v>
          </cell>
          <cell r="AC6538">
            <v>-200.1</v>
          </cell>
          <cell r="AD6538">
            <v>0</v>
          </cell>
        </row>
        <row r="6539">
          <cell r="B6539" t="str">
            <v>MASON CO-UNREGULATEDPAYMENTSPAY-RPPS</v>
          </cell>
          <cell r="J6539" t="str">
            <v>PAY-RPPS</v>
          </cell>
          <cell r="K6539" t="str">
            <v>RPSS PAYMENT</v>
          </cell>
          <cell r="S6539">
            <v>0</v>
          </cell>
          <cell r="T6539">
            <v>0</v>
          </cell>
          <cell r="U6539">
            <v>0</v>
          </cell>
          <cell r="V6539">
            <v>0</v>
          </cell>
          <cell r="W6539">
            <v>0</v>
          </cell>
          <cell r="X6539">
            <v>0</v>
          </cell>
          <cell r="Y6539">
            <v>0</v>
          </cell>
          <cell r="Z6539">
            <v>0</v>
          </cell>
          <cell r="AA6539">
            <v>0</v>
          </cell>
          <cell r="AB6539">
            <v>0</v>
          </cell>
          <cell r="AC6539">
            <v>-70.61</v>
          </cell>
          <cell r="AD6539">
            <v>0</v>
          </cell>
        </row>
        <row r="6540">
          <cell r="B6540" t="str">
            <v>MASON CO-UNREGULATEDPAYMENTSPAYL</v>
          </cell>
          <cell r="J6540" t="str">
            <v>PAYL</v>
          </cell>
          <cell r="K6540" t="str">
            <v>PAYMENT-THANK YOU!</v>
          </cell>
          <cell r="S6540">
            <v>0</v>
          </cell>
          <cell r="T6540">
            <v>0</v>
          </cell>
          <cell r="U6540">
            <v>0</v>
          </cell>
          <cell r="V6540">
            <v>0</v>
          </cell>
          <cell r="W6540">
            <v>0</v>
          </cell>
          <cell r="X6540">
            <v>0</v>
          </cell>
          <cell r="Y6540">
            <v>0</v>
          </cell>
          <cell r="Z6540">
            <v>0</v>
          </cell>
          <cell r="AA6540">
            <v>0</v>
          </cell>
          <cell r="AB6540">
            <v>0</v>
          </cell>
          <cell r="AC6540">
            <v>-40.98</v>
          </cell>
          <cell r="AD6540">
            <v>0</v>
          </cell>
        </row>
        <row r="6541">
          <cell r="B6541" t="str">
            <v>MASON CO-UNREGULATEDPAYMENTSPAYMET</v>
          </cell>
          <cell r="J6541" t="str">
            <v>PAYMET</v>
          </cell>
          <cell r="K6541" t="str">
            <v>METAVANTE ONLINE PAYMENT</v>
          </cell>
          <cell r="S6541">
            <v>0</v>
          </cell>
          <cell r="T6541">
            <v>0</v>
          </cell>
          <cell r="U6541">
            <v>0</v>
          </cell>
          <cell r="V6541">
            <v>0</v>
          </cell>
          <cell r="W6541">
            <v>0</v>
          </cell>
          <cell r="X6541">
            <v>0</v>
          </cell>
          <cell r="Y6541">
            <v>0</v>
          </cell>
          <cell r="Z6541">
            <v>0</v>
          </cell>
          <cell r="AA6541">
            <v>0</v>
          </cell>
          <cell r="AB6541">
            <v>0</v>
          </cell>
          <cell r="AC6541">
            <v>-121.65</v>
          </cell>
          <cell r="AD6541">
            <v>0</v>
          </cell>
        </row>
        <row r="6542">
          <cell r="B6542" t="str">
            <v>MASON CO-UNREGULATEDPAYMENTSPAYUSBL</v>
          </cell>
          <cell r="J6542" t="str">
            <v>PAYUSBL</v>
          </cell>
          <cell r="K6542" t="str">
            <v>PAYMENT THANK YOU</v>
          </cell>
          <cell r="S6542">
            <v>0</v>
          </cell>
          <cell r="T6542">
            <v>0</v>
          </cell>
          <cell r="U6542">
            <v>0</v>
          </cell>
          <cell r="V6542">
            <v>0</v>
          </cell>
          <cell r="W6542">
            <v>0</v>
          </cell>
          <cell r="X6542">
            <v>0</v>
          </cell>
          <cell r="Y6542">
            <v>0</v>
          </cell>
          <cell r="Z6542">
            <v>0</v>
          </cell>
          <cell r="AA6542">
            <v>0</v>
          </cell>
          <cell r="AB6542">
            <v>0</v>
          </cell>
          <cell r="AC6542">
            <v>-9511.7999999999993</v>
          </cell>
          <cell r="AD6542">
            <v>0</v>
          </cell>
        </row>
        <row r="6543">
          <cell r="B6543" t="str">
            <v>MASON CO-UNREGULATEDROLLOFFROLID</v>
          </cell>
          <cell r="J6543" t="str">
            <v>ROLID</v>
          </cell>
          <cell r="K6543" t="str">
            <v>ROLL OFF-LID</v>
          </cell>
          <cell r="S6543">
            <v>0</v>
          </cell>
          <cell r="T6543">
            <v>0</v>
          </cell>
          <cell r="U6543">
            <v>0</v>
          </cell>
          <cell r="V6543">
            <v>0</v>
          </cell>
          <cell r="W6543">
            <v>0</v>
          </cell>
          <cell r="X6543">
            <v>0</v>
          </cell>
          <cell r="Y6543">
            <v>0</v>
          </cell>
          <cell r="Z6543">
            <v>0</v>
          </cell>
          <cell r="AA6543">
            <v>0</v>
          </cell>
          <cell r="AB6543">
            <v>0</v>
          </cell>
          <cell r="AC6543">
            <v>58.24</v>
          </cell>
          <cell r="AD6543">
            <v>0</v>
          </cell>
        </row>
        <row r="6544">
          <cell r="B6544" t="str">
            <v>MASON CO-UNREGULATEDROLLOFFROLIDRECY</v>
          </cell>
          <cell r="J6544" t="str">
            <v>ROLIDRECY</v>
          </cell>
          <cell r="K6544" t="str">
            <v>ROLL OFF LID-RECYCLE</v>
          </cell>
          <cell r="S6544">
            <v>0</v>
          </cell>
          <cell r="T6544">
            <v>0</v>
          </cell>
          <cell r="U6544">
            <v>0</v>
          </cell>
          <cell r="V6544">
            <v>0</v>
          </cell>
          <cell r="W6544">
            <v>0</v>
          </cell>
          <cell r="X6544">
            <v>0</v>
          </cell>
          <cell r="Y6544">
            <v>0</v>
          </cell>
          <cell r="Z6544">
            <v>0</v>
          </cell>
          <cell r="AA6544">
            <v>0</v>
          </cell>
          <cell r="AB6544">
            <v>0</v>
          </cell>
          <cell r="AC6544">
            <v>72.8</v>
          </cell>
          <cell r="AD6544">
            <v>0</v>
          </cell>
        </row>
        <row r="6545">
          <cell r="B6545" t="str">
            <v>MASON CO-UNREGULATEDROLLOFFRORENT10MRECY</v>
          </cell>
          <cell r="J6545" t="str">
            <v>RORENT10MRECY</v>
          </cell>
          <cell r="K6545" t="str">
            <v>ROLL OFF RENT MONTHLY-REC</v>
          </cell>
          <cell r="S6545">
            <v>0</v>
          </cell>
          <cell r="T6545">
            <v>0</v>
          </cell>
          <cell r="U6545">
            <v>0</v>
          </cell>
          <cell r="V6545">
            <v>0</v>
          </cell>
          <cell r="W6545">
            <v>0</v>
          </cell>
          <cell r="X6545">
            <v>0</v>
          </cell>
          <cell r="Y6545">
            <v>0</v>
          </cell>
          <cell r="Z6545">
            <v>0</v>
          </cell>
          <cell r="AA6545">
            <v>0</v>
          </cell>
          <cell r="AB6545">
            <v>0</v>
          </cell>
          <cell r="AC6545">
            <v>83.93</v>
          </cell>
          <cell r="AD6545">
            <v>0</v>
          </cell>
        </row>
        <row r="6546">
          <cell r="B6546" t="str">
            <v>MASON CO-UNREGULATEDROLLOFFRORENT20DRECY</v>
          </cell>
          <cell r="J6546" t="str">
            <v>RORENT20DRECY</v>
          </cell>
          <cell r="K6546" t="str">
            <v>ROLL OFF RENT DAILY-RECYL</v>
          </cell>
          <cell r="S6546">
            <v>0</v>
          </cell>
          <cell r="T6546">
            <v>0</v>
          </cell>
          <cell r="U6546">
            <v>0</v>
          </cell>
          <cell r="V6546">
            <v>0</v>
          </cell>
          <cell r="W6546">
            <v>0</v>
          </cell>
          <cell r="X6546">
            <v>0</v>
          </cell>
          <cell r="Y6546">
            <v>0</v>
          </cell>
          <cell r="Z6546">
            <v>0</v>
          </cell>
          <cell r="AA6546">
            <v>0</v>
          </cell>
          <cell r="AB6546">
            <v>0</v>
          </cell>
          <cell r="AC6546">
            <v>715.19</v>
          </cell>
          <cell r="AD6546">
            <v>0</v>
          </cell>
        </row>
        <row r="6547">
          <cell r="B6547" t="str">
            <v>MASON CO-UNREGULATEDROLLOFFRORENT20MRECY</v>
          </cell>
          <cell r="J6547" t="str">
            <v>RORENT20MRECY</v>
          </cell>
          <cell r="K6547" t="str">
            <v>ROLL OFF RENT MONTHLY-REC</v>
          </cell>
          <cell r="S6547">
            <v>0</v>
          </cell>
          <cell r="T6547">
            <v>0</v>
          </cell>
          <cell r="U6547">
            <v>0</v>
          </cell>
          <cell r="V6547">
            <v>0</v>
          </cell>
          <cell r="W6547">
            <v>0</v>
          </cell>
          <cell r="X6547">
            <v>0</v>
          </cell>
          <cell r="Y6547">
            <v>0</v>
          </cell>
          <cell r="Z6547">
            <v>0</v>
          </cell>
          <cell r="AA6547">
            <v>0</v>
          </cell>
          <cell r="AB6547">
            <v>0</v>
          </cell>
          <cell r="AC6547">
            <v>3498.82</v>
          </cell>
          <cell r="AD6547">
            <v>0</v>
          </cell>
        </row>
        <row r="6548">
          <cell r="B6548" t="str">
            <v>MASON CO-UNREGULATEDROLLOFFRORENT40DRECY</v>
          </cell>
          <cell r="J6548" t="str">
            <v>RORENT40DRECY</v>
          </cell>
          <cell r="K6548" t="str">
            <v>ROLL OFF RENT DAILY-RECYL</v>
          </cell>
          <cell r="S6548">
            <v>0</v>
          </cell>
          <cell r="T6548">
            <v>0</v>
          </cell>
          <cell r="U6548">
            <v>0</v>
          </cell>
          <cell r="V6548">
            <v>0</v>
          </cell>
          <cell r="W6548">
            <v>0</v>
          </cell>
          <cell r="X6548">
            <v>0</v>
          </cell>
          <cell r="Y6548">
            <v>0</v>
          </cell>
          <cell r="Z6548">
            <v>0</v>
          </cell>
          <cell r="AA6548">
            <v>0</v>
          </cell>
          <cell r="AB6548">
            <v>0</v>
          </cell>
          <cell r="AC6548">
            <v>283.8</v>
          </cell>
          <cell r="AD6548">
            <v>0</v>
          </cell>
        </row>
        <row r="6549">
          <cell r="B6549" t="str">
            <v>MASON CO-UNREGULATEDROLLOFFRORENT40M</v>
          </cell>
          <cell r="J6549" t="str">
            <v>RORENT40M</v>
          </cell>
          <cell r="K6549" t="str">
            <v>40YD ROLL OFF-MNTHLY RENT</v>
          </cell>
          <cell r="S6549">
            <v>0</v>
          </cell>
          <cell r="T6549">
            <v>0</v>
          </cell>
          <cell r="U6549">
            <v>0</v>
          </cell>
          <cell r="V6549">
            <v>0</v>
          </cell>
          <cell r="W6549">
            <v>0</v>
          </cell>
          <cell r="X6549">
            <v>0</v>
          </cell>
          <cell r="Y6549">
            <v>0</v>
          </cell>
          <cell r="Z6549">
            <v>0</v>
          </cell>
          <cell r="AA6549">
            <v>0</v>
          </cell>
          <cell r="AB6549">
            <v>0</v>
          </cell>
          <cell r="AC6549">
            <v>1160.18</v>
          </cell>
          <cell r="AD6549">
            <v>0</v>
          </cell>
        </row>
        <row r="6550">
          <cell r="B6550" t="str">
            <v>MASON CO-UNREGULATEDROLLOFFBELFAIR</v>
          </cell>
          <cell r="J6550" t="str">
            <v>BELFAIR</v>
          </cell>
          <cell r="K6550" t="str">
            <v>BELFAIR TRANSFER BOX HAUL</v>
          </cell>
          <cell r="S6550">
            <v>0</v>
          </cell>
          <cell r="T6550">
            <v>0</v>
          </cell>
          <cell r="U6550">
            <v>0</v>
          </cell>
          <cell r="V6550">
            <v>0</v>
          </cell>
          <cell r="W6550">
            <v>0</v>
          </cell>
          <cell r="X6550">
            <v>0</v>
          </cell>
          <cell r="Y6550">
            <v>0</v>
          </cell>
          <cell r="Z6550">
            <v>0</v>
          </cell>
          <cell r="AA6550">
            <v>0</v>
          </cell>
          <cell r="AB6550">
            <v>0</v>
          </cell>
          <cell r="AC6550">
            <v>3059.32</v>
          </cell>
          <cell r="AD6550">
            <v>0</v>
          </cell>
        </row>
        <row r="6551">
          <cell r="B6551" t="str">
            <v>MASON CO-UNREGULATEDROLLOFFBLUEBOX</v>
          </cell>
          <cell r="J6551" t="str">
            <v>BLUEBOX</v>
          </cell>
          <cell r="K6551" t="str">
            <v>RECYCLING BLUE BOX</v>
          </cell>
          <cell r="S6551">
            <v>0</v>
          </cell>
          <cell r="T6551">
            <v>0</v>
          </cell>
          <cell r="U6551">
            <v>0</v>
          </cell>
          <cell r="V6551">
            <v>0</v>
          </cell>
          <cell r="W6551">
            <v>0</v>
          </cell>
          <cell r="X6551">
            <v>0</v>
          </cell>
          <cell r="Y6551">
            <v>0</v>
          </cell>
          <cell r="Z6551">
            <v>0</v>
          </cell>
          <cell r="AA6551">
            <v>0</v>
          </cell>
          <cell r="AB6551">
            <v>0</v>
          </cell>
          <cell r="AC6551">
            <v>8912.18</v>
          </cell>
          <cell r="AD6551">
            <v>0</v>
          </cell>
        </row>
        <row r="6552">
          <cell r="B6552" t="str">
            <v>MASON CO-UNREGULATEDROLLOFFRECYHAUL</v>
          </cell>
          <cell r="J6552" t="str">
            <v>RECYHAUL</v>
          </cell>
          <cell r="K6552" t="str">
            <v>ROLL OFF RECYCLE HAUL</v>
          </cell>
          <cell r="S6552">
            <v>0</v>
          </cell>
          <cell r="T6552">
            <v>0</v>
          </cell>
          <cell r="U6552">
            <v>0</v>
          </cell>
          <cell r="V6552">
            <v>0</v>
          </cell>
          <cell r="W6552">
            <v>0</v>
          </cell>
          <cell r="X6552">
            <v>0</v>
          </cell>
          <cell r="Y6552">
            <v>0</v>
          </cell>
          <cell r="Z6552">
            <v>0</v>
          </cell>
          <cell r="AA6552">
            <v>0</v>
          </cell>
          <cell r="AB6552">
            <v>0</v>
          </cell>
          <cell r="AC6552">
            <v>2324.36</v>
          </cell>
          <cell r="AD6552">
            <v>0</v>
          </cell>
        </row>
        <row r="6553">
          <cell r="B6553" t="str">
            <v>MASON CO-UNREGULATEDROLLOFFRODELRECY</v>
          </cell>
          <cell r="J6553" t="str">
            <v>RODELRECY</v>
          </cell>
          <cell r="K6553" t="str">
            <v>ROLL OFF DELIVER-RECYCLE</v>
          </cell>
          <cell r="S6553">
            <v>0</v>
          </cell>
          <cell r="T6553">
            <v>0</v>
          </cell>
          <cell r="U6553">
            <v>0</v>
          </cell>
          <cell r="V6553">
            <v>0</v>
          </cell>
          <cell r="W6553">
            <v>0</v>
          </cell>
          <cell r="X6553">
            <v>0</v>
          </cell>
          <cell r="Y6553">
            <v>0</v>
          </cell>
          <cell r="Z6553">
            <v>0</v>
          </cell>
          <cell r="AA6553">
            <v>0</v>
          </cell>
          <cell r="AB6553">
            <v>0</v>
          </cell>
          <cell r="AC6553">
            <v>77.959999999999994</v>
          </cell>
          <cell r="AD6553">
            <v>0</v>
          </cell>
        </row>
        <row r="6554">
          <cell r="B6554" t="str">
            <v>MASON CO-UNREGULATEDROLLOFFROMILERECY</v>
          </cell>
          <cell r="J6554" t="str">
            <v>ROMILERECY</v>
          </cell>
          <cell r="K6554" t="str">
            <v>ROLL OFF MILEAGE RECYCLE</v>
          </cell>
          <cell r="S6554">
            <v>0</v>
          </cell>
          <cell r="T6554">
            <v>0</v>
          </cell>
          <cell r="U6554">
            <v>0</v>
          </cell>
          <cell r="V6554">
            <v>0</v>
          </cell>
          <cell r="W6554">
            <v>0</v>
          </cell>
          <cell r="X6554">
            <v>0</v>
          </cell>
          <cell r="Y6554">
            <v>0</v>
          </cell>
          <cell r="Z6554">
            <v>0</v>
          </cell>
          <cell r="AA6554">
            <v>0</v>
          </cell>
          <cell r="AB6554">
            <v>0</v>
          </cell>
          <cell r="AC6554">
            <v>928.26</v>
          </cell>
          <cell r="AD6554">
            <v>0</v>
          </cell>
        </row>
        <row r="6555">
          <cell r="B6555" t="str">
            <v>MASON CO-UNREGULATEDSTORAGESTORENT22</v>
          </cell>
          <cell r="J6555" t="str">
            <v>STORENT22</v>
          </cell>
          <cell r="K6555" t="str">
            <v>PORTABLE STORAGE RENT 22</v>
          </cell>
          <cell r="S6555">
            <v>0</v>
          </cell>
          <cell r="T6555">
            <v>0</v>
          </cell>
          <cell r="U6555">
            <v>0</v>
          </cell>
          <cell r="V6555">
            <v>0</v>
          </cell>
          <cell r="W6555">
            <v>0</v>
          </cell>
          <cell r="X6555">
            <v>0</v>
          </cell>
          <cell r="Y6555">
            <v>0</v>
          </cell>
          <cell r="Z6555">
            <v>0</v>
          </cell>
          <cell r="AA6555">
            <v>0</v>
          </cell>
          <cell r="AB6555">
            <v>0</v>
          </cell>
          <cell r="AC6555">
            <v>400</v>
          </cell>
          <cell r="AD6555">
            <v>0</v>
          </cell>
        </row>
        <row r="6556">
          <cell r="B6556" t="str">
            <v>MASON CO-UNREGULATEDSTORAGESTO22</v>
          </cell>
          <cell r="J6556" t="str">
            <v>STO22</v>
          </cell>
          <cell r="K6556" t="str">
            <v>22FT STORAGE CONT PU</v>
          </cell>
          <cell r="S6556">
            <v>0</v>
          </cell>
          <cell r="T6556">
            <v>0</v>
          </cell>
          <cell r="U6556">
            <v>0</v>
          </cell>
          <cell r="V6556">
            <v>0</v>
          </cell>
          <cell r="W6556">
            <v>0</v>
          </cell>
          <cell r="X6556">
            <v>0</v>
          </cell>
          <cell r="Y6556">
            <v>0</v>
          </cell>
          <cell r="Z6556">
            <v>0</v>
          </cell>
          <cell r="AA6556">
            <v>0</v>
          </cell>
          <cell r="AB6556">
            <v>0</v>
          </cell>
          <cell r="AC6556">
            <v>77.959999999999994</v>
          </cell>
          <cell r="AD6556">
            <v>0</v>
          </cell>
        </row>
        <row r="6557">
          <cell r="B6557" t="str">
            <v>MASON CO-UNREGULATEDSTORAGESTORENT22</v>
          </cell>
          <cell r="J6557" t="str">
            <v>STORENT22</v>
          </cell>
          <cell r="K6557" t="str">
            <v>PORTABLE STORAGE RENT 22</v>
          </cell>
          <cell r="S6557">
            <v>0</v>
          </cell>
          <cell r="T6557">
            <v>0</v>
          </cell>
          <cell r="U6557">
            <v>0</v>
          </cell>
          <cell r="V6557">
            <v>0</v>
          </cell>
          <cell r="W6557">
            <v>0</v>
          </cell>
          <cell r="X6557">
            <v>0</v>
          </cell>
          <cell r="Y6557">
            <v>0</v>
          </cell>
          <cell r="Z6557">
            <v>0</v>
          </cell>
          <cell r="AA6557">
            <v>0</v>
          </cell>
          <cell r="AB6557">
            <v>0</v>
          </cell>
          <cell r="AC6557">
            <v>90.18</v>
          </cell>
          <cell r="AD6557">
            <v>0</v>
          </cell>
        </row>
        <row r="6558">
          <cell r="B6558" t="str">
            <v>MASON CO-UNREGULATEDSURCFUEL-COM MASON</v>
          </cell>
          <cell r="J6558" t="str">
            <v>FUEL-COM MASON</v>
          </cell>
          <cell r="K6558" t="str">
            <v>FUEL &amp; MATERIAL SURCHARGE</v>
          </cell>
          <cell r="S6558">
            <v>0</v>
          </cell>
          <cell r="T6558">
            <v>0</v>
          </cell>
          <cell r="U6558">
            <v>0</v>
          </cell>
          <cell r="V6558">
            <v>0</v>
          </cell>
          <cell r="W6558">
            <v>0</v>
          </cell>
          <cell r="X6558">
            <v>0</v>
          </cell>
          <cell r="Y6558">
            <v>0</v>
          </cell>
          <cell r="Z6558">
            <v>0</v>
          </cell>
          <cell r="AA6558">
            <v>0</v>
          </cell>
          <cell r="AB6558">
            <v>0</v>
          </cell>
          <cell r="AC6558">
            <v>0</v>
          </cell>
          <cell r="AD6558">
            <v>0</v>
          </cell>
        </row>
        <row r="6559">
          <cell r="B6559" t="str">
            <v>MASON CO-UNREGULATEDSURCFUEL-RECY MASON</v>
          </cell>
          <cell r="J6559" t="str">
            <v>FUEL-RECY MASON</v>
          </cell>
          <cell r="K6559" t="str">
            <v>FUEL &amp; MATERIAL SURCHARGE</v>
          </cell>
          <cell r="S6559">
            <v>0</v>
          </cell>
          <cell r="T6559">
            <v>0</v>
          </cell>
          <cell r="U6559">
            <v>0</v>
          </cell>
          <cell r="V6559">
            <v>0</v>
          </cell>
          <cell r="W6559">
            <v>0</v>
          </cell>
          <cell r="X6559">
            <v>0</v>
          </cell>
          <cell r="Y6559">
            <v>0</v>
          </cell>
          <cell r="Z6559">
            <v>0</v>
          </cell>
          <cell r="AA6559">
            <v>0</v>
          </cell>
          <cell r="AB6559">
            <v>0</v>
          </cell>
          <cell r="AC6559">
            <v>0</v>
          </cell>
          <cell r="AD6559">
            <v>0</v>
          </cell>
        </row>
        <row r="6560">
          <cell r="B6560" t="str">
            <v>MASON CO-UNREGULATEDSURCFUEL-RECY MASON</v>
          </cell>
          <cell r="J6560" t="str">
            <v>FUEL-RECY MASON</v>
          </cell>
          <cell r="K6560" t="str">
            <v>FUEL &amp; MATERIAL SURCHARGE</v>
          </cell>
          <cell r="S6560">
            <v>0</v>
          </cell>
          <cell r="T6560">
            <v>0</v>
          </cell>
          <cell r="U6560">
            <v>0</v>
          </cell>
          <cell r="V6560">
            <v>0</v>
          </cell>
          <cell r="W6560">
            <v>0</v>
          </cell>
          <cell r="X6560">
            <v>0</v>
          </cell>
          <cell r="Y6560">
            <v>0</v>
          </cell>
          <cell r="Z6560">
            <v>0</v>
          </cell>
          <cell r="AA6560">
            <v>0</v>
          </cell>
          <cell r="AB6560">
            <v>0</v>
          </cell>
          <cell r="AC6560">
            <v>0</v>
          </cell>
          <cell r="AD6560">
            <v>0</v>
          </cell>
        </row>
        <row r="6561">
          <cell r="B6561" t="str">
            <v>MASON CO-UNREGULATEDSURCFUEL-RO MASON</v>
          </cell>
          <cell r="J6561" t="str">
            <v>FUEL-RO MASON</v>
          </cell>
          <cell r="K6561" t="str">
            <v>FUEL &amp; MATERIAL SURCHARGE</v>
          </cell>
          <cell r="S6561">
            <v>0</v>
          </cell>
          <cell r="T6561">
            <v>0</v>
          </cell>
          <cell r="U6561">
            <v>0</v>
          </cell>
          <cell r="V6561">
            <v>0</v>
          </cell>
          <cell r="W6561">
            <v>0</v>
          </cell>
          <cell r="X6561">
            <v>0</v>
          </cell>
          <cell r="Y6561">
            <v>0</v>
          </cell>
          <cell r="Z6561">
            <v>0</v>
          </cell>
          <cell r="AA6561">
            <v>0</v>
          </cell>
          <cell r="AB6561">
            <v>0</v>
          </cell>
          <cell r="AC6561">
            <v>0</v>
          </cell>
          <cell r="AD6561">
            <v>0</v>
          </cell>
        </row>
        <row r="6562">
          <cell r="B6562" t="str">
            <v>MASON CO-UNREGULATEDTAXESREF</v>
          </cell>
          <cell r="J6562" t="str">
            <v>REF</v>
          </cell>
          <cell r="K6562" t="str">
            <v>3.6% WA Refuse Tax</v>
          </cell>
          <cell r="S6562">
            <v>0</v>
          </cell>
          <cell r="T6562">
            <v>0</v>
          </cell>
          <cell r="U6562">
            <v>0</v>
          </cell>
          <cell r="V6562">
            <v>0</v>
          </cell>
          <cell r="W6562">
            <v>0</v>
          </cell>
          <cell r="X6562">
            <v>0</v>
          </cell>
          <cell r="Y6562">
            <v>0</v>
          </cell>
          <cell r="Z6562">
            <v>0</v>
          </cell>
          <cell r="AA6562">
            <v>0</v>
          </cell>
          <cell r="AB6562">
            <v>0</v>
          </cell>
          <cell r="AC6562">
            <v>0.13</v>
          </cell>
          <cell r="AD6562">
            <v>0</v>
          </cell>
        </row>
        <row r="6563">
          <cell r="B6563" t="str">
            <v>MASON CO-UNREGULATEDTAXESSALES TAX</v>
          </cell>
          <cell r="J6563" t="str">
            <v>SALES TAX</v>
          </cell>
          <cell r="K6563" t="str">
            <v>8.5% Sales Tax</v>
          </cell>
          <cell r="S6563">
            <v>0</v>
          </cell>
          <cell r="T6563">
            <v>0</v>
          </cell>
          <cell r="U6563">
            <v>0</v>
          </cell>
          <cell r="V6563">
            <v>0</v>
          </cell>
          <cell r="W6563">
            <v>0</v>
          </cell>
          <cell r="X6563">
            <v>0</v>
          </cell>
          <cell r="Y6563">
            <v>0</v>
          </cell>
          <cell r="Z6563">
            <v>0</v>
          </cell>
          <cell r="AA6563">
            <v>0</v>
          </cell>
          <cell r="AB6563">
            <v>0</v>
          </cell>
          <cell r="AC6563">
            <v>8.2899999999999991</v>
          </cell>
          <cell r="AD6563">
            <v>0</v>
          </cell>
        </row>
        <row r="6564">
          <cell r="B6564" t="str">
            <v>MASON CO-UNREGULATEDTAXESSALES TAX</v>
          </cell>
          <cell r="J6564" t="str">
            <v>SALES TAX</v>
          </cell>
          <cell r="K6564" t="str">
            <v>8.5% Sales Tax</v>
          </cell>
          <cell r="S6564">
            <v>0</v>
          </cell>
          <cell r="T6564">
            <v>0</v>
          </cell>
          <cell r="U6564">
            <v>0</v>
          </cell>
          <cell r="V6564">
            <v>0</v>
          </cell>
          <cell r="W6564">
            <v>0</v>
          </cell>
          <cell r="X6564">
            <v>0</v>
          </cell>
          <cell r="Y6564">
            <v>0</v>
          </cell>
          <cell r="Z6564">
            <v>0</v>
          </cell>
          <cell r="AA6564">
            <v>0</v>
          </cell>
          <cell r="AB6564">
            <v>0</v>
          </cell>
          <cell r="AC6564">
            <v>234.12</v>
          </cell>
          <cell r="AD6564">
            <v>0</v>
          </cell>
        </row>
        <row r="6565">
          <cell r="B6565" t="str">
            <v>MASON CO-UNREGULATEDTAXESSHELTON UNREG SALES</v>
          </cell>
          <cell r="J6565" t="str">
            <v>SHELTON UNREG SALES</v>
          </cell>
          <cell r="K6565" t="str">
            <v>WA STATE SALES TAX</v>
          </cell>
          <cell r="S6565">
            <v>0</v>
          </cell>
          <cell r="T6565">
            <v>0</v>
          </cell>
          <cell r="U6565">
            <v>0</v>
          </cell>
          <cell r="V6565">
            <v>0</v>
          </cell>
          <cell r="W6565">
            <v>0</v>
          </cell>
          <cell r="X6565">
            <v>0</v>
          </cell>
          <cell r="Y6565">
            <v>0</v>
          </cell>
          <cell r="Z6565">
            <v>0</v>
          </cell>
          <cell r="AA6565">
            <v>0</v>
          </cell>
          <cell r="AB6565">
            <v>0</v>
          </cell>
          <cell r="AC6565">
            <v>22.2</v>
          </cell>
          <cell r="AD6565">
            <v>0</v>
          </cell>
        </row>
        <row r="6566">
          <cell r="B6566" t="str">
            <v>CITY OF SHELTON-CONTRACTACCOUNTING ADJUSTMENTSFINCHG</v>
          </cell>
          <cell r="J6566" t="str">
            <v>FINCHG</v>
          </cell>
          <cell r="K6566" t="str">
            <v>LATE FEE</v>
          </cell>
          <cell r="S6566">
            <v>0</v>
          </cell>
          <cell r="T6566">
            <v>0</v>
          </cell>
          <cell r="U6566">
            <v>0</v>
          </cell>
          <cell r="V6566">
            <v>0</v>
          </cell>
          <cell r="W6566">
            <v>0</v>
          </cell>
          <cell r="X6566">
            <v>0</v>
          </cell>
          <cell r="Y6566">
            <v>0</v>
          </cell>
          <cell r="Z6566">
            <v>0</v>
          </cell>
          <cell r="AA6566">
            <v>0</v>
          </cell>
          <cell r="AB6566">
            <v>0</v>
          </cell>
          <cell r="AC6566">
            <v>0</v>
          </cell>
          <cell r="AD6566">
            <v>914.66</v>
          </cell>
        </row>
        <row r="6567">
          <cell r="B6567" t="str">
            <v>CITY OF SHELTON-CONTRACTACCOUNTING ADJUSTMENTSFINCHG</v>
          </cell>
          <cell r="J6567" t="str">
            <v>FINCHG</v>
          </cell>
          <cell r="K6567" t="str">
            <v>LATE FEE</v>
          </cell>
          <cell r="S6567">
            <v>0</v>
          </cell>
          <cell r="T6567">
            <v>0</v>
          </cell>
          <cell r="U6567">
            <v>0</v>
          </cell>
          <cell r="V6567">
            <v>0</v>
          </cell>
          <cell r="W6567">
            <v>0</v>
          </cell>
          <cell r="X6567">
            <v>0</v>
          </cell>
          <cell r="Y6567">
            <v>0</v>
          </cell>
          <cell r="Z6567">
            <v>0</v>
          </cell>
          <cell r="AA6567">
            <v>0</v>
          </cell>
          <cell r="AB6567">
            <v>0</v>
          </cell>
          <cell r="AC6567">
            <v>0</v>
          </cell>
          <cell r="AD6567">
            <v>-5.82</v>
          </cell>
        </row>
        <row r="6568">
          <cell r="B6568" t="str">
            <v>CITY OF SHELTON-CONTRACTACCOUNTING ADJUSTMENTSMM</v>
          </cell>
          <cell r="J6568" t="str">
            <v>MM</v>
          </cell>
          <cell r="K6568" t="str">
            <v>MOVE MONEY</v>
          </cell>
          <cell r="S6568">
            <v>0</v>
          </cell>
          <cell r="T6568">
            <v>0</v>
          </cell>
          <cell r="U6568">
            <v>0</v>
          </cell>
          <cell r="V6568">
            <v>0</v>
          </cell>
          <cell r="W6568">
            <v>0</v>
          </cell>
          <cell r="X6568">
            <v>0</v>
          </cell>
          <cell r="Y6568">
            <v>0</v>
          </cell>
          <cell r="Z6568">
            <v>0</v>
          </cell>
          <cell r="AA6568">
            <v>0</v>
          </cell>
          <cell r="AB6568">
            <v>0</v>
          </cell>
          <cell r="AC6568">
            <v>0</v>
          </cell>
          <cell r="AD6568">
            <v>-68.08</v>
          </cell>
        </row>
        <row r="6569">
          <cell r="B6569" t="str">
            <v>CITY OF SHELTON-CONTRACTACCOUNTING ADJUSTMENTSREFUND</v>
          </cell>
          <cell r="J6569" t="str">
            <v>REFUND</v>
          </cell>
          <cell r="K6569" t="str">
            <v>REFUND</v>
          </cell>
          <cell r="S6569">
            <v>0</v>
          </cell>
          <cell r="T6569">
            <v>0</v>
          </cell>
          <cell r="U6569">
            <v>0</v>
          </cell>
          <cell r="V6569">
            <v>0</v>
          </cell>
          <cell r="W6569">
            <v>0</v>
          </cell>
          <cell r="X6569">
            <v>0</v>
          </cell>
          <cell r="Y6569">
            <v>0</v>
          </cell>
          <cell r="Z6569">
            <v>0</v>
          </cell>
          <cell r="AA6569">
            <v>0</v>
          </cell>
          <cell r="AB6569">
            <v>0</v>
          </cell>
          <cell r="AC6569">
            <v>0</v>
          </cell>
          <cell r="AD6569">
            <v>322.67</v>
          </cell>
        </row>
        <row r="6570">
          <cell r="B6570" t="str">
            <v>CITY OF SHELTON-CONTRACTCOMMERCIAL  FRONTLOADLOOSE-COMM</v>
          </cell>
          <cell r="J6570" t="str">
            <v>LOOSE-COMM</v>
          </cell>
          <cell r="K6570" t="str">
            <v>LOOSE MATERIAL - COMM</v>
          </cell>
          <cell r="S6570">
            <v>0</v>
          </cell>
          <cell r="T6570">
            <v>0</v>
          </cell>
          <cell r="U6570">
            <v>0</v>
          </cell>
          <cell r="V6570">
            <v>0</v>
          </cell>
          <cell r="W6570">
            <v>0</v>
          </cell>
          <cell r="X6570">
            <v>0</v>
          </cell>
          <cell r="Y6570">
            <v>0</v>
          </cell>
          <cell r="Z6570">
            <v>0</v>
          </cell>
          <cell r="AA6570">
            <v>0</v>
          </cell>
          <cell r="AB6570">
            <v>0</v>
          </cell>
          <cell r="AC6570">
            <v>0</v>
          </cell>
          <cell r="AD6570">
            <v>487.06</v>
          </cell>
        </row>
        <row r="6571">
          <cell r="B6571" t="str">
            <v>CITY OF SHELTON-CONTRACTCOMMERCIAL - REARLOAD300CW1</v>
          </cell>
          <cell r="J6571" t="str">
            <v>300CW1</v>
          </cell>
          <cell r="K6571" t="str">
            <v>1-300 GL CART WEEKLY SVC</v>
          </cell>
          <cell r="S6571">
            <v>0</v>
          </cell>
          <cell r="T6571">
            <v>0</v>
          </cell>
          <cell r="U6571">
            <v>0</v>
          </cell>
          <cell r="V6571">
            <v>0</v>
          </cell>
          <cell r="W6571">
            <v>0</v>
          </cell>
          <cell r="X6571">
            <v>0</v>
          </cell>
          <cell r="Y6571">
            <v>0</v>
          </cell>
          <cell r="Z6571">
            <v>0</v>
          </cell>
          <cell r="AA6571">
            <v>0</v>
          </cell>
          <cell r="AB6571">
            <v>0</v>
          </cell>
          <cell r="AC6571">
            <v>0</v>
          </cell>
          <cell r="AD6571">
            <v>41859.26</v>
          </cell>
        </row>
        <row r="6572">
          <cell r="B6572" t="str">
            <v>CITY OF SHELTON-CONTRACTCOMMERCIAL - REARLOAD64CW1</v>
          </cell>
          <cell r="J6572" t="str">
            <v>64CW1</v>
          </cell>
          <cell r="K6572" t="str">
            <v>1-64 GL CART WEEKLY SVC</v>
          </cell>
          <cell r="S6572">
            <v>0</v>
          </cell>
          <cell r="T6572">
            <v>0</v>
          </cell>
          <cell r="U6572">
            <v>0</v>
          </cell>
          <cell r="V6572">
            <v>0</v>
          </cell>
          <cell r="W6572">
            <v>0</v>
          </cell>
          <cell r="X6572">
            <v>0</v>
          </cell>
          <cell r="Y6572">
            <v>0</v>
          </cell>
          <cell r="Z6572">
            <v>0</v>
          </cell>
          <cell r="AA6572">
            <v>0</v>
          </cell>
          <cell r="AB6572">
            <v>0</v>
          </cell>
          <cell r="AC6572">
            <v>0</v>
          </cell>
          <cell r="AD6572">
            <v>1392.19</v>
          </cell>
        </row>
        <row r="6573">
          <cell r="B6573" t="str">
            <v>CITY OF SHELTON-CONTRACTCOMMERCIAL - REARLOAD96CW1</v>
          </cell>
          <cell r="J6573" t="str">
            <v>96CW1</v>
          </cell>
          <cell r="K6573" t="str">
            <v>1-96 GL CART WEEKLY SVC</v>
          </cell>
          <cell r="S6573">
            <v>0</v>
          </cell>
          <cell r="T6573">
            <v>0</v>
          </cell>
          <cell r="U6573">
            <v>0</v>
          </cell>
          <cell r="V6573">
            <v>0</v>
          </cell>
          <cell r="W6573">
            <v>0</v>
          </cell>
          <cell r="X6573">
            <v>0</v>
          </cell>
          <cell r="Y6573">
            <v>0</v>
          </cell>
          <cell r="Z6573">
            <v>0</v>
          </cell>
          <cell r="AA6573">
            <v>0</v>
          </cell>
          <cell r="AB6573">
            <v>0</v>
          </cell>
          <cell r="AC6573">
            <v>0</v>
          </cell>
          <cell r="AD6573">
            <v>4133.6400000000003</v>
          </cell>
        </row>
        <row r="6574">
          <cell r="B6574" t="str">
            <v>CITY OF SHELTON-CONTRACTCOMMERCIAL - REARLOADSL096.0GEO001CGW</v>
          </cell>
          <cell r="J6574" t="str">
            <v>SL096.0GEO001CGW</v>
          </cell>
          <cell r="K6574" t="str">
            <v>96 GL EOW COM GREENWASTE</v>
          </cell>
          <cell r="S6574">
            <v>0</v>
          </cell>
          <cell r="T6574">
            <v>0</v>
          </cell>
          <cell r="U6574">
            <v>0</v>
          </cell>
          <cell r="V6574">
            <v>0</v>
          </cell>
          <cell r="W6574">
            <v>0</v>
          </cell>
          <cell r="X6574">
            <v>0</v>
          </cell>
          <cell r="Y6574">
            <v>0</v>
          </cell>
          <cell r="Z6574">
            <v>0</v>
          </cell>
          <cell r="AA6574">
            <v>0</v>
          </cell>
          <cell r="AB6574">
            <v>0</v>
          </cell>
          <cell r="AC6574">
            <v>0</v>
          </cell>
          <cell r="AD6574">
            <v>96.37</v>
          </cell>
        </row>
        <row r="6575">
          <cell r="B6575" t="str">
            <v>CITY OF SHELTON-CONTRACTCOMMERCIAL - REARLOADUNLOCKREF</v>
          </cell>
          <cell r="J6575" t="str">
            <v>UNLOCKREF</v>
          </cell>
          <cell r="K6575" t="str">
            <v>UNLOCK / UNLATCH REFUSE</v>
          </cell>
          <cell r="S6575">
            <v>0</v>
          </cell>
          <cell r="T6575">
            <v>0</v>
          </cell>
          <cell r="U6575">
            <v>0</v>
          </cell>
          <cell r="V6575">
            <v>0</v>
          </cell>
          <cell r="W6575">
            <v>0</v>
          </cell>
          <cell r="X6575">
            <v>0</v>
          </cell>
          <cell r="Y6575">
            <v>0</v>
          </cell>
          <cell r="Z6575">
            <v>0</v>
          </cell>
          <cell r="AA6575">
            <v>0</v>
          </cell>
          <cell r="AB6575">
            <v>0</v>
          </cell>
          <cell r="AC6575">
            <v>0</v>
          </cell>
          <cell r="AD6575">
            <v>322.45999999999998</v>
          </cell>
        </row>
        <row r="6576">
          <cell r="B6576" t="str">
            <v>CITY OF SHELTON-CONTRACTCOMMERCIAL - REARLOADEP300-COM</v>
          </cell>
          <cell r="J6576" t="str">
            <v>EP300-COM</v>
          </cell>
          <cell r="K6576" t="str">
            <v>EXTRA PICKUP 300 GL - COM</v>
          </cell>
          <cell r="S6576">
            <v>0</v>
          </cell>
          <cell r="T6576">
            <v>0</v>
          </cell>
          <cell r="U6576">
            <v>0</v>
          </cell>
          <cell r="V6576">
            <v>0</v>
          </cell>
          <cell r="W6576">
            <v>0</v>
          </cell>
          <cell r="X6576">
            <v>0</v>
          </cell>
          <cell r="Y6576">
            <v>0</v>
          </cell>
          <cell r="Z6576">
            <v>0</v>
          </cell>
          <cell r="AA6576">
            <v>0</v>
          </cell>
          <cell r="AB6576">
            <v>0</v>
          </cell>
          <cell r="AC6576">
            <v>0</v>
          </cell>
          <cell r="AD6576">
            <v>501</v>
          </cell>
        </row>
        <row r="6577">
          <cell r="B6577" t="str">
            <v>CITY OF SHELTON-CONTRACTCOMMERCIAL - REARLOADEP64-COM</v>
          </cell>
          <cell r="J6577" t="str">
            <v>EP64-COM</v>
          </cell>
          <cell r="K6577" t="str">
            <v>EXTRA PICKUP 64 GL - COM</v>
          </cell>
          <cell r="S6577">
            <v>0</v>
          </cell>
          <cell r="T6577">
            <v>0</v>
          </cell>
          <cell r="U6577">
            <v>0</v>
          </cell>
          <cell r="V6577">
            <v>0</v>
          </cell>
          <cell r="W6577">
            <v>0</v>
          </cell>
          <cell r="X6577">
            <v>0</v>
          </cell>
          <cell r="Y6577">
            <v>0</v>
          </cell>
          <cell r="Z6577">
            <v>0</v>
          </cell>
          <cell r="AA6577">
            <v>0</v>
          </cell>
          <cell r="AB6577">
            <v>0</v>
          </cell>
          <cell r="AC6577">
            <v>0</v>
          </cell>
          <cell r="AD6577">
            <v>340.68</v>
          </cell>
        </row>
        <row r="6578">
          <cell r="B6578" t="str">
            <v>CITY OF SHELTON-CONTRACTCOMMERCIAL - REARLOADEP96-COM</v>
          </cell>
          <cell r="J6578" t="str">
            <v>EP96-COM</v>
          </cell>
          <cell r="K6578" t="str">
            <v>EXTRA PICKUP 96 GL - COM</v>
          </cell>
          <cell r="S6578">
            <v>0</v>
          </cell>
          <cell r="T6578">
            <v>0</v>
          </cell>
          <cell r="U6578">
            <v>0</v>
          </cell>
          <cell r="V6578">
            <v>0</v>
          </cell>
          <cell r="W6578">
            <v>0</v>
          </cell>
          <cell r="X6578">
            <v>0</v>
          </cell>
          <cell r="Y6578">
            <v>0</v>
          </cell>
          <cell r="Z6578">
            <v>0</v>
          </cell>
          <cell r="AA6578">
            <v>0</v>
          </cell>
          <cell r="AB6578">
            <v>0</v>
          </cell>
          <cell r="AC6578">
            <v>0</v>
          </cell>
          <cell r="AD6578">
            <v>11.9</v>
          </cell>
        </row>
        <row r="6579">
          <cell r="B6579" t="str">
            <v>CITY OF SHELTON-CONTRACTCOMMERCIAL - REARLOADR2YDPU</v>
          </cell>
          <cell r="J6579" t="str">
            <v>R2YDPU</v>
          </cell>
          <cell r="K6579" t="str">
            <v>2YD CONTAINER PICKUP</v>
          </cell>
          <cell r="S6579">
            <v>0</v>
          </cell>
          <cell r="T6579">
            <v>0</v>
          </cell>
          <cell r="U6579">
            <v>0</v>
          </cell>
          <cell r="V6579">
            <v>0</v>
          </cell>
          <cell r="W6579">
            <v>0</v>
          </cell>
          <cell r="X6579">
            <v>0</v>
          </cell>
          <cell r="Y6579">
            <v>0</v>
          </cell>
          <cell r="Z6579">
            <v>0</v>
          </cell>
          <cell r="AA6579">
            <v>0</v>
          </cell>
          <cell r="AB6579">
            <v>0</v>
          </cell>
          <cell r="AC6579">
            <v>0</v>
          </cell>
          <cell r="AD6579">
            <v>38.299999999999997</v>
          </cell>
        </row>
        <row r="6580">
          <cell r="B6580" t="str">
            <v>CITY OF SHELTON-CONTRACTCOMMERCIAL - REARLOADUNLOCKREF</v>
          </cell>
          <cell r="J6580" t="str">
            <v>UNLOCKREF</v>
          </cell>
          <cell r="K6580" t="str">
            <v>UNLOCK / UNLATCH REFUSE</v>
          </cell>
          <cell r="S6580">
            <v>0</v>
          </cell>
          <cell r="T6580">
            <v>0</v>
          </cell>
          <cell r="U6580">
            <v>0</v>
          </cell>
          <cell r="V6580">
            <v>0</v>
          </cell>
          <cell r="W6580">
            <v>0</v>
          </cell>
          <cell r="X6580">
            <v>0</v>
          </cell>
          <cell r="Y6580">
            <v>0</v>
          </cell>
          <cell r="Z6580">
            <v>0</v>
          </cell>
          <cell r="AA6580">
            <v>0</v>
          </cell>
          <cell r="AB6580">
            <v>0</v>
          </cell>
          <cell r="AC6580">
            <v>0</v>
          </cell>
          <cell r="AD6580">
            <v>44.59</v>
          </cell>
        </row>
        <row r="6581">
          <cell r="B6581" t="str">
            <v>CITY OF SHELTON-CONTRACTPAYMENTSCC-KOL</v>
          </cell>
          <cell r="J6581" t="str">
            <v>CC-KOL</v>
          </cell>
          <cell r="K6581" t="str">
            <v>ONLINE PAYMENT-CC</v>
          </cell>
          <cell r="S6581">
            <v>0</v>
          </cell>
          <cell r="T6581">
            <v>0</v>
          </cell>
          <cell r="U6581">
            <v>0</v>
          </cell>
          <cell r="V6581">
            <v>0</v>
          </cell>
          <cell r="W6581">
            <v>0</v>
          </cell>
          <cell r="X6581">
            <v>0</v>
          </cell>
          <cell r="Y6581">
            <v>0</v>
          </cell>
          <cell r="Z6581">
            <v>0</v>
          </cell>
          <cell r="AA6581">
            <v>0</v>
          </cell>
          <cell r="AB6581">
            <v>0</v>
          </cell>
          <cell r="AC6581">
            <v>0</v>
          </cell>
          <cell r="AD6581">
            <v>-47181.04</v>
          </cell>
        </row>
        <row r="6582">
          <cell r="B6582" t="str">
            <v>CITY OF SHELTON-CONTRACTPAYMENTSPAY</v>
          </cell>
          <cell r="J6582" t="str">
            <v>PAY</v>
          </cell>
          <cell r="K6582" t="str">
            <v>PAYMENT-THANK YOU!</v>
          </cell>
          <cell r="S6582">
            <v>0</v>
          </cell>
          <cell r="T6582">
            <v>0</v>
          </cell>
          <cell r="U6582">
            <v>0</v>
          </cell>
          <cell r="V6582">
            <v>0</v>
          </cell>
          <cell r="W6582">
            <v>0</v>
          </cell>
          <cell r="X6582">
            <v>0</v>
          </cell>
          <cell r="Y6582">
            <v>0</v>
          </cell>
          <cell r="Z6582">
            <v>0</v>
          </cell>
          <cell r="AA6582">
            <v>0</v>
          </cell>
          <cell r="AB6582">
            <v>0</v>
          </cell>
          <cell r="AC6582">
            <v>0</v>
          </cell>
          <cell r="AD6582">
            <v>-24774.58</v>
          </cell>
        </row>
        <row r="6583">
          <cell r="B6583" t="str">
            <v>CITY OF SHELTON-CONTRACTPAYMENTSPAY EFT</v>
          </cell>
          <cell r="J6583" t="str">
            <v>PAY EFT</v>
          </cell>
          <cell r="K6583" t="str">
            <v>ELECTRONIC PAYMENT</v>
          </cell>
          <cell r="S6583">
            <v>0</v>
          </cell>
          <cell r="T6583">
            <v>0</v>
          </cell>
          <cell r="U6583">
            <v>0</v>
          </cell>
          <cell r="V6583">
            <v>0</v>
          </cell>
          <cell r="W6583">
            <v>0</v>
          </cell>
          <cell r="X6583">
            <v>0</v>
          </cell>
          <cell r="Y6583">
            <v>0</v>
          </cell>
          <cell r="Z6583">
            <v>0</v>
          </cell>
          <cell r="AA6583">
            <v>0</v>
          </cell>
          <cell r="AB6583">
            <v>0</v>
          </cell>
          <cell r="AC6583">
            <v>0</v>
          </cell>
          <cell r="AD6583">
            <v>-379.29</v>
          </cell>
        </row>
        <row r="6584">
          <cell r="B6584" t="str">
            <v>CITY OF SHELTON-CONTRACTPAYMENTSPAY ICT</v>
          </cell>
          <cell r="J6584" t="str">
            <v>PAY ICT</v>
          </cell>
          <cell r="K6584" t="str">
            <v>I/C PAYMENT THANK YOU!</v>
          </cell>
          <cell r="S6584">
            <v>0</v>
          </cell>
          <cell r="T6584">
            <v>0</v>
          </cell>
          <cell r="U6584">
            <v>0</v>
          </cell>
          <cell r="V6584">
            <v>0</v>
          </cell>
          <cell r="W6584">
            <v>0</v>
          </cell>
          <cell r="X6584">
            <v>0</v>
          </cell>
          <cell r="Y6584">
            <v>0</v>
          </cell>
          <cell r="Z6584">
            <v>0</v>
          </cell>
          <cell r="AA6584">
            <v>0</v>
          </cell>
          <cell r="AB6584">
            <v>0</v>
          </cell>
          <cell r="AC6584">
            <v>0</v>
          </cell>
          <cell r="AD6584">
            <v>-8.3800000000000008</v>
          </cell>
        </row>
        <row r="6585">
          <cell r="B6585" t="str">
            <v>CITY OF SHELTON-CONTRACTPAYMENTSPAY-CFREE</v>
          </cell>
          <cell r="J6585" t="str">
            <v>PAY-CFREE</v>
          </cell>
          <cell r="K6585" t="str">
            <v>PAYMENT-THANK YOU</v>
          </cell>
          <cell r="S6585">
            <v>0</v>
          </cell>
          <cell r="T6585">
            <v>0</v>
          </cell>
          <cell r="U6585">
            <v>0</v>
          </cell>
          <cell r="V6585">
            <v>0</v>
          </cell>
          <cell r="W6585">
            <v>0</v>
          </cell>
          <cell r="X6585">
            <v>0</v>
          </cell>
          <cell r="Y6585">
            <v>0</v>
          </cell>
          <cell r="Z6585">
            <v>0</v>
          </cell>
          <cell r="AA6585">
            <v>0</v>
          </cell>
          <cell r="AB6585">
            <v>0</v>
          </cell>
          <cell r="AC6585">
            <v>0</v>
          </cell>
          <cell r="AD6585">
            <v>-6483.48</v>
          </cell>
        </row>
        <row r="6586">
          <cell r="B6586" t="str">
            <v>CITY OF SHELTON-CONTRACTPAYMENTSPAY-KOL</v>
          </cell>
          <cell r="J6586" t="str">
            <v>PAY-KOL</v>
          </cell>
          <cell r="K6586" t="str">
            <v>PAYMENT-THANK YOU - OL</v>
          </cell>
          <cell r="S6586">
            <v>0</v>
          </cell>
          <cell r="T6586">
            <v>0</v>
          </cell>
          <cell r="U6586">
            <v>0</v>
          </cell>
          <cell r="V6586">
            <v>0</v>
          </cell>
          <cell r="W6586">
            <v>0</v>
          </cell>
          <cell r="X6586">
            <v>0</v>
          </cell>
          <cell r="Y6586">
            <v>0</v>
          </cell>
          <cell r="Z6586">
            <v>0</v>
          </cell>
          <cell r="AA6586">
            <v>0</v>
          </cell>
          <cell r="AB6586">
            <v>0</v>
          </cell>
          <cell r="AC6586">
            <v>0</v>
          </cell>
          <cell r="AD6586">
            <v>-12003.4</v>
          </cell>
        </row>
        <row r="6587">
          <cell r="B6587" t="str">
            <v>CITY OF SHELTON-CONTRACTPAYMENTSPAY-NATL</v>
          </cell>
          <cell r="J6587" t="str">
            <v>PAY-NATL</v>
          </cell>
          <cell r="K6587" t="str">
            <v>PAYMENT THANK YOU</v>
          </cell>
          <cell r="S6587">
            <v>0</v>
          </cell>
          <cell r="T6587">
            <v>0</v>
          </cell>
          <cell r="U6587">
            <v>0</v>
          </cell>
          <cell r="V6587">
            <v>0</v>
          </cell>
          <cell r="W6587">
            <v>0</v>
          </cell>
          <cell r="X6587">
            <v>0</v>
          </cell>
          <cell r="Y6587">
            <v>0</v>
          </cell>
          <cell r="Z6587">
            <v>0</v>
          </cell>
          <cell r="AA6587">
            <v>0</v>
          </cell>
          <cell r="AB6587">
            <v>0</v>
          </cell>
          <cell r="AC6587">
            <v>0</v>
          </cell>
          <cell r="AD6587">
            <v>-127.58</v>
          </cell>
        </row>
        <row r="6588">
          <cell r="B6588" t="str">
            <v>CITY OF SHELTON-CONTRACTPAYMENTSPAY-OAK</v>
          </cell>
          <cell r="J6588" t="str">
            <v>PAY-OAK</v>
          </cell>
          <cell r="K6588" t="str">
            <v>OAKLEAF PAYMENT</v>
          </cell>
          <cell r="S6588">
            <v>0</v>
          </cell>
          <cell r="T6588">
            <v>0</v>
          </cell>
          <cell r="U6588">
            <v>0</v>
          </cell>
          <cell r="V6588">
            <v>0</v>
          </cell>
          <cell r="W6588">
            <v>0</v>
          </cell>
          <cell r="X6588">
            <v>0</v>
          </cell>
          <cell r="Y6588">
            <v>0</v>
          </cell>
          <cell r="Z6588">
            <v>0</v>
          </cell>
          <cell r="AA6588">
            <v>0</v>
          </cell>
          <cell r="AB6588">
            <v>0</v>
          </cell>
          <cell r="AC6588">
            <v>0</v>
          </cell>
          <cell r="AD6588">
            <v>-486.75</v>
          </cell>
        </row>
        <row r="6589">
          <cell r="B6589" t="str">
            <v>CITY OF SHELTON-CONTRACTPAYMENTSPAY-ORCC</v>
          </cell>
          <cell r="J6589" t="str">
            <v>PAY-ORCC</v>
          </cell>
          <cell r="K6589" t="str">
            <v>ORCC PAYMENT</v>
          </cell>
          <cell r="S6589">
            <v>0</v>
          </cell>
          <cell r="T6589">
            <v>0</v>
          </cell>
          <cell r="U6589">
            <v>0</v>
          </cell>
          <cell r="V6589">
            <v>0</v>
          </cell>
          <cell r="W6589">
            <v>0</v>
          </cell>
          <cell r="X6589">
            <v>0</v>
          </cell>
          <cell r="Y6589">
            <v>0</v>
          </cell>
          <cell r="Z6589">
            <v>0</v>
          </cell>
          <cell r="AA6589">
            <v>0</v>
          </cell>
          <cell r="AB6589">
            <v>0</v>
          </cell>
          <cell r="AC6589">
            <v>0</v>
          </cell>
          <cell r="AD6589">
            <v>-15.91</v>
          </cell>
        </row>
        <row r="6590">
          <cell r="B6590" t="str">
            <v>CITY OF SHELTON-CONTRACTPAYMENTSPAY-RPPS</v>
          </cell>
          <cell r="J6590" t="str">
            <v>PAY-RPPS</v>
          </cell>
          <cell r="K6590" t="str">
            <v>RPSS PAYMENT</v>
          </cell>
          <cell r="S6590">
            <v>0</v>
          </cell>
          <cell r="T6590">
            <v>0</v>
          </cell>
          <cell r="U6590">
            <v>0</v>
          </cell>
          <cell r="V6590">
            <v>0</v>
          </cell>
          <cell r="W6590">
            <v>0</v>
          </cell>
          <cell r="X6590">
            <v>0</v>
          </cell>
          <cell r="Y6590">
            <v>0</v>
          </cell>
          <cell r="Z6590">
            <v>0</v>
          </cell>
          <cell r="AA6590">
            <v>0</v>
          </cell>
          <cell r="AB6590">
            <v>0</v>
          </cell>
          <cell r="AC6590">
            <v>0</v>
          </cell>
          <cell r="AD6590">
            <v>-486.14</v>
          </cell>
        </row>
        <row r="6591">
          <cell r="B6591" t="str">
            <v>CITY OF SHELTON-CONTRACTPAYMENTSPAYL</v>
          </cell>
          <cell r="J6591" t="str">
            <v>PAYL</v>
          </cell>
          <cell r="K6591" t="str">
            <v>PAYMENT-THANK YOU!</v>
          </cell>
          <cell r="S6591">
            <v>0</v>
          </cell>
          <cell r="T6591">
            <v>0</v>
          </cell>
          <cell r="U6591">
            <v>0</v>
          </cell>
          <cell r="V6591">
            <v>0</v>
          </cell>
          <cell r="W6591">
            <v>0</v>
          </cell>
          <cell r="X6591">
            <v>0</v>
          </cell>
          <cell r="Y6591">
            <v>0</v>
          </cell>
          <cell r="Z6591">
            <v>0</v>
          </cell>
          <cell r="AA6591">
            <v>0</v>
          </cell>
          <cell r="AB6591">
            <v>0</v>
          </cell>
          <cell r="AC6591">
            <v>0</v>
          </cell>
          <cell r="AD6591">
            <v>-1172.57</v>
          </cell>
        </row>
        <row r="6592">
          <cell r="B6592" t="str">
            <v>CITY OF SHELTON-CONTRACTPAYMENTSPAYMET</v>
          </cell>
          <cell r="J6592" t="str">
            <v>PAYMET</v>
          </cell>
          <cell r="K6592" t="str">
            <v>METAVANTE ONLINE PAYMENT</v>
          </cell>
          <cell r="S6592">
            <v>0</v>
          </cell>
          <cell r="T6592">
            <v>0</v>
          </cell>
          <cell r="U6592">
            <v>0</v>
          </cell>
          <cell r="V6592">
            <v>0</v>
          </cell>
          <cell r="W6592">
            <v>0</v>
          </cell>
          <cell r="X6592">
            <v>0</v>
          </cell>
          <cell r="Y6592">
            <v>0</v>
          </cell>
          <cell r="Z6592">
            <v>0</v>
          </cell>
          <cell r="AA6592">
            <v>0</v>
          </cell>
          <cell r="AB6592">
            <v>0</v>
          </cell>
          <cell r="AC6592">
            <v>0</v>
          </cell>
          <cell r="AD6592">
            <v>-3639.65</v>
          </cell>
        </row>
        <row r="6593">
          <cell r="B6593" t="str">
            <v>CITY OF SHELTON-CONTRACTPAYMENTSPAYUSBL</v>
          </cell>
          <cell r="J6593" t="str">
            <v>PAYUSBL</v>
          </cell>
          <cell r="K6593" t="str">
            <v>PAYMENT THANK YOU</v>
          </cell>
          <cell r="S6593">
            <v>0</v>
          </cell>
          <cell r="T6593">
            <v>0</v>
          </cell>
          <cell r="U6593">
            <v>0</v>
          </cell>
          <cell r="V6593">
            <v>0</v>
          </cell>
          <cell r="W6593">
            <v>0</v>
          </cell>
          <cell r="X6593">
            <v>0</v>
          </cell>
          <cell r="Y6593">
            <v>0</v>
          </cell>
          <cell r="Z6593">
            <v>0</v>
          </cell>
          <cell r="AA6593">
            <v>0</v>
          </cell>
          <cell r="AB6593">
            <v>0</v>
          </cell>
          <cell r="AC6593">
            <v>0</v>
          </cell>
          <cell r="AD6593">
            <v>-50642.63</v>
          </cell>
        </row>
        <row r="6594">
          <cell r="B6594" t="str">
            <v>CITY OF SHELTON-CONTRACTPAYMENTSRET-KOL</v>
          </cell>
          <cell r="J6594" t="str">
            <v>RET-KOL</v>
          </cell>
          <cell r="K6594" t="str">
            <v>ONLINE PAYMENT RETURN</v>
          </cell>
          <cell r="S6594">
            <v>0</v>
          </cell>
          <cell r="T6594">
            <v>0</v>
          </cell>
          <cell r="U6594">
            <v>0</v>
          </cell>
          <cell r="V6594">
            <v>0</v>
          </cell>
          <cell r="W6594">
            <v>0</v>
          </cell>
          <cell r="X6594">
            <v>0</v>
          </cell>
          <cell r="Y6594">
            <v>0</v>
          </cell>
          <cell r="Z6594">
            <v>0</v>
          </cell>
          <cell r="AA6594">
            <v>0</v>
          </cell>
          <cell r="AB6594">
            <v>0</v>
          </cell>
          <cell r="AC6594">
            <v>0</v>
          </cell>
          <cell r="AD6594">
            <v>37.090000000000003</v>
          </cell>
        </row>
        <row r="6595">
          <cell r="B6595" t="str">
            <v>CITY OF SHELTON-CONTRACTRESIDENTIAL300RW1</v>
          </cell>
          <cell r="J6595" t="str">
            <v>300RW1</v>
          </cell>
          <cell r="K6595" t="str">
            <v>1-300 GL CART WEEKLY SVC</v>
          </cell>
          <cell r="S6595">
            <v>0</v>
          </cell>
          <cell r="T6595">
            <v>0</v>
          </cell>
          <cell r="U6595">
            <v>0</v>
          </cell>
          <cell r="V6595">
            <v>0</v>
          </cell>
          <cell r="W6595">
            <v>0</v>
          </cell>
          <cell r="X6595">
            <v>0</v>
          </cell>
          <cell r="Y6595">
            <v>0</v>
          </cell>
          <cell r="Z6595">
            <v>0</v>
          </cell>
          <cell r="AA6595">
            <v>0</v>
          </cell>
          <cell r="AB6595">
            <v>0</v>
          </cell>
          <cell r="AC6595">
            <v>0</v>
          </cell>
          <cell r="AD6595">
            <v>9986.4500000000007</v>
          </cell>
        </row>
        <row r="6596">
          <cell r="B6596" t="str">
            <v>CITY OF SHELTON-CONTRACTRESIDENTIAL35RE1</v>
          </cell>
          <cell r="J6596" t="str">
            <v>35RE1</v>
          </cell>
          <cell r="K6596" t="str">
            <v>1-35 GAL CART EOW SVC</v>
          </cell>
          <cell r="S6596">
            <v>0</v>
          </cell>
          <cell r="T6596">
            <v>0</v>
          </cell>
          <cell r="U6596">
            <v>0</v>
          </cell>
          <cell r="V6596">
            <v>0</v>
          </cell>
          <cell r="W6596">
            <v>0</v>
          </cell>
          <cell r="X6596">
            <v>0</v>
          </cell>
          <cell r="Y6596">
            <v>0</v>
          </cell>
          <cell r="Z6596">
            <v>0</v>
          </cell>
          <cell r="AA6596">
            <v>0</v>
          </cell>
          <cell r="AB6596">
            <v>0</v>
          </cell>
          <cell r="AC6596">
            <v>0</v>
          </cell>
          <cell r="AD6596">
            <v>5983.66</v>
          </cell>
        </row>
        <row r="6597">
          <cell r="B6597" t="str">
            <v>CITY OF SHELTON-CONTRACTRESIDENTIAL35RE1RR</v>
          </cell>
          <cell r="J6597" t="str">
            <v>35RE1RR</v>
          </cell>
          <cell r="K6597" t="str">
            <v>1-35 GL CART EOW REDUCED RATE</v>
          </cell>
          <cell r="S6597">
            <v>0</v>
          </cell>
          <cell r="T6597">
            <v>0</v>
          </cell>
          <cell r="U6597">
            <v>0</v>
          </cell>
          <cell r="V6597">
            <v>0</v>
          </cell>
          <cell r="W6597">
            <v>0</v>
          </cell>
          <cell r="X6597">
            <v>0</v>
          </cell>
          <cell r="Y6597">
            <v>0</v>
          </cell>
          <cell r="Z6597">
            <v>0</v>
          </cell>
          <cell r="AA6597">
            <v>0</v>
          </cell>
          <cell r="AB6597">
            <v>0</v>
          </cell>
          <cell r="AC6597">
            <v>0</v>
          </cell>
          <cell r="AD6597">
            <v>834.44</v>
          </cell>
        </row>
        <row r="6598">
          <cell r="B6598" t="str">
            <v>CITY OF SHELTON-CONTRACTRESIDENTIAL64RE1</v>
          </cell>
          <cell r="J6598" t="str">
            <v>64RE1</v>
          </cell>
          <cell r="K6598" t="str">
            <v>1-64 GAL EOW</v>
          </cell>
          <cell r="S6598">
            <v>0</v>
          </cell>
          <cell r="T6598">
            <v>0</v>
          </cell>
          <cell r="U6598">
            <v>0</v>
          </cell>
          <cell r="V6598">
            <v>0</v>
          </cell>
          <cell r="W6598">
            <v>0</v>
          </cell>
          <cell r="X6598">
            <v>0</v>
          </cell>
          <cell r="Y6598">
            <v>0</v>
          </cell>
          <cell r="Z6598">
            <v>0</v>
          </cell>
          <cell r="AA6598">
            <v>0</v>
          </cell>
          <cell r="AB6598">
            <v>0</v>
          </cell>
          <cell r="AC6598">
            <v>0</v>
          </cell>
          <cell r="AD6598">
            <v>22001.06</v>
          </cell>
        </row>
        <row r="6599">
          <cell r="B6599" t="str">
            <v>CITY OF SHELTON-CONTRACTRESIDENTIAL64RE1RR</v>
          </cell>
          <cell r="J6599" t="str">
            <v>64RE1RR</v>
          </cell>
          <cell r="K6599" t="str">
            <v>1-64 GL CART EOW REDUCED RATE</v>
          </cell>
          <cell r="S6599">
            <v>0</v>
          </cell>
          <cell r="T6599">
            <v>0</v>
          </cell>
          <cell r="U6599">
            <v>0</v>
          </cell>
          <cell r="V6599">
            <v>0</v>
          </cell>
          <cell r="W6599">
            <v>0</v>
          </cell>
          <cell r="X6599">
            <v>0</v>
          </cell>
          <cell r="Y6599">
            <v>0</v>
          </cell>
          <cell r="Z6599">
            <v>0</v>
          </cell>
          <cell r="AA6599">
            <v>0</v>
          </cell>
          <cell r="AB6599">
            <v>0</v>
          </cell>
          <cell r="AC6599">
            <v>0</v>
          </cell>
          <cell r="AD6599">
            <v>1466.42</v>
          </cell>
        </row>
        <row r="6600">
          <cell r="B6600" t="str">
            <v>CITY OF SHELTON-CONTRACTRESIDENTIAL64RW1</v>
          </cell>
          <cell r="J6600" t="str">
            <v>64RW1</v>
          </cell>
          <cell r="K6600" t="str">
            <v>1-64 GAL CART WEEKLY SVC</v>
          </cell>
          <cell r="S6600">
            <v>0</v>
          </cell>
          <cell r="T6600">
            <v>0</v>
          </cell>
          <cell r="U6600">
            <v>0</v>
          </cell>
          <cell r="V6600">
            <v>0</v>
          </cell>
          <cell r="W6600">
            <v>0</v>
          </cell>
          <cell r="X6600">
            <v>0</v>
          </cell>
          <cell r="Y6600">
            <v>0</v>
          </cell>
          <cell r="Z6600">
            <v>0</v>
          </cell>
          <cell r="AA6600">
            <v>0</v>
          </cell>
          <cell r="AB6600">
            <v>0</v>
          </cell>
          <cell r="AC6600">
            <v>0</v>
          </cell>
          <cell r="AD6600">
            <v>2736.99</v>
          </cell>
        </row>
        <row r="6601">
          <cell r="B6601" t="str">
            <v>CITY OF SHELTON-CONTRACTRESIDENTIAL64RW1RR</v>
          </cell>
          <cell r="J6601" t="str">
            <v>64RW1RR</v>
          </cell>
          <cell r="K6601" t="str">
            <v>1-64 GL CART WKLY REDUCED RATE</v>
          </cell>
          <cell r="S6601">
            <v>0</v>
          </cell>
          <cell r="T6601">
            <v>0</v>
          </cell>
          <cell r="U6601">
            <v>0</v>
          </cell>
          <cell r="V6601">
            <v>0</v>
          </cell>
          <cell r="W6601">
            <v>0</v>
          </cell>
          <cell r="X6601">
            <v>0</v>
          </cell>
          <cell r="Y6601">
            <v>0</v>
          </cell>
          <cell r="Z6601">
            <v>0</v>
          </cell>
          <cell r="AA6601">
            <v>0</v>
          </cell>
          <cell r="AB6601">
            <v>0</v>
          </cell>
          <cell r="AC6601">
            <v>0</v>
          </cell>
          <cell r="AD6601">
            <v>146.63999999999999</v>
          </cell>
        </row>
        <row r="6602">
          <cell r="B6602" t="str">
            <v>CITY OF SHELTON-CONTRACTRESIDENTIAL96RE1</v>
          </cell>
          <cell r="J6602" t="str">
            <v>96RE1</v>
          </cell>
          <cell r="K6602" t="str">
            <v>1-96 GAL EOW</v>
          </cell>
          <cell r="S6602">
            <v>0</v>
          </cell>
          <cell r="T6602">
            <v>0</v>
          </cell>
          <cell r="U6602">
            <v>0</v>
          </cell>
          <cell r="V6602">
            <v>0</v>
          </cell>
          <cell r="W6602">
            <v>0</v>
          </cell>
          <cell r="X6602">
            <v>0</v>
          </cell>
          <cell r="Y6602">
            <v>0</v>
          </cell>
          <cell r="Z6602">
            <v>0</v>
          </cell>
          <cell r="AA6602">
            <v>0</v>
          </cell>
          <cell r="AB6602">
            <v>0</v>
          </cell>
          <cell r="AC6602">
            <v>0</v>
          </cell>
          <cell r="AD6602">
            <v>13332.12</v>
          </cell>
        </row>
        <row r="6603">
          <cell r="B6603" t="str">
            <v>CITY OF SHELTON-CONTRACTRESIDENTIAL96RE1RR</v>
          </cell>
          <cell r="J6603" t="str">
            <v>96RE1RR</v>
          </cell>
          <cell r="K6603" t="str">
            <v>1-96 GL CART EOW REDUCED RATE</v>
          </cell>
          <cell r="S6603">
            <v>0</v>
          </cell>
          <cell r="T6603">
            <v>0</v>
          </cell>
          <cell r="U6603">
            <v>0</v>
          </cell>
          <cell r="V6603">
            <v>0</v>
          </cell>
          <cell r="W6603">
            <v>0</v>
          </cell>
          <cell r="X6603">
            <v>0</v>
          </cell>
          <cell r="Y6603">
            <v>0</v>
          </cell>
          <cell r="Z6603">
            <v>0</v>
          </cell>
          <cell r="AA6603">
            <v>0</v>
          </cell>
          <cell r="AB6603">
            <v>0</v>
          </cell>
          <cell r="AC6603">
            <v>0</v>
          </cell>
          <cell r="AD6603">
            <v>707.81</v>
          </cell>
        </row>
        <row r="6604">
          <cell r="B6604" t="str">
            <v>CITY OF SHELTON-CONTRACTRESIDENTIAL96RW1</v>
          </cell>
          <cell r="J6604" t="str">
            <v>96RW1</v>
          </cell>
          <cell r="K6604" t="str">
            <v>1-96 GAL CART WEEKLY SVC</v>
          </cell>
          <cell r="S6604">
            <v>0</v>
          </cell>
          <cell r="T6604">
            <v>0</v>
          </cell>
          <cell r="U6604">
            <v>0</v>
          </cell>
          <cell r="V6604">
            <v>0</v>
          </cell>
          <cell r="W6604">
            <v>0</v>
          </cell>
          <cell r="X6604">
            <v>0</v>
          </cell>
          <cell r="Y6604">
            <v>0</v>
          </cell>
          <cell r="Z6604">
            <v>0</v>
          </cell>
          <cell r="AA6604">
            <v>0</v>
          </cell>
          <cell r="AB6604">
            <v>0</v>
          </cell>
          <cell r="AC6604">
            <v>0</v>
          </cell>
          <cell r="AD6604">
            <v>1929.64</v>
          </cell>
        </row>
        <row r="6605">
          <cell r="B6605" t="str">
            <v>CITY OF SHELTON-CONTRACTRESIDENTIAL96RW1RR</v>
          </cell>
          <cell r="J6605" t="str">
            <v>96RW1RR</v>
          </cell>
          <cell r="K6605" t="str">
            <v>1-96 GL CART WKLY REDUCED RATE</v>
          </cell>
          <cell r="S6605">
            <v>0</v>
          </cell>
          <cell r="T6605">
            <v>0</v>
          </cell>
          <cell r="U6605">
            <v>0</v>
          </cell>
          <cell r="V6605">
            <v>0</v>
          </cell>
          <cell r="W6605">
            <v>0</v>
          </cell>
          <cell r="X6605">
            <v>0</v>
          </cell>
          <cell r="Y6605">
            <v>0</v>
          </cell>
          <cell r="Z6605">
            <v>0</v>
          </cell>
          <cell r="AA6605">
            <v>0</v>
          </cell>
          <cell r="AB6605">
            <v>0</v>
          </cell>
          <cell r="AC6605">
            <v>0</v>
          </cell>
          <cell r="AD6605">
            <v>68.599999999999994</v>
          </cell>
        </row>
        <row r="6606">
          <cell r="B6606" t="str">
            <v>CITY OF SHELTON-CONTRACTRESIDENTIALMINSVC-RESI</v>
          </cell>
          <cell r="J6606" t="str">
            <v>MINSVC-RESI</v>
          </cell>
          <cell r="K6606" t="str">
            <v>MINIMUM SERVICE</v>
          </cell>
          <cell r="S6606">
            <v>0</v>
          </cell>
          <cell r="T6606">
            <v>0</v>
          </cell>
          <cell r="U6606">
            <v>0</v>
          </cell>
          <cell r="V6606">
            <v>0</v>
          </cell>
          <cell r="W6606">
            <v>0</v>
          </cell>
          <cell r="X6606">
            <v>0</v>
          </cell>
          <cell r="Y6606">
            <v>0</v>
          </cell>
          <cell r="Z6606">
            <v>0</v>
          </cell>
          <cell r="AA6606">
            <v>0</v>
          </cell>
          <cell r="AB6606">
            <v>0</v>
          </cell>
          <cell r="AC6606">
            <v>0</v>
          </cell>
          <cell r="AD6606">
            <v>300.31</v>
          </cell>
        </row>
        <row r="6607">
          <cell r="B6607" t="str">
            <v>CITY OF SHELTON-CONTRACTRESIDENTIALROLLOUT 5-25</v>
          </cell>
          <cell r="J6607" t="str">
            <v>ROLLOUT 5-25</v>
          </cell>
          <cell r="K6607" t="str">
            <v>ROLL OUT FEE 5 - 25 FT</v>
          </cell>
          <cell r="S6607">
            <v>0</v>
          </cell>
          <cell r="T6607">
            <v>0</v>
          </cell>
          <cell r="U6607">
            <v>0</v>
          </cell>
          <cell r="V6607">
            <v>0</v>
          </cell>
          <cell r="W6607">
            <v>0</v>
          </cell>
          <cell r="X6607">
            <v>0</v>
          </cell>
          <cell r="Y6607">
            <v>0</v>
          </cell>
          <cell r="Z6607">
            <v>0</v>
          </cell>
          <cell r="AA6607">
            <v>0</v>
          </cell>
          <cell r="AB6607">
            <v>0</v>
          </cell>
          <cell r="AC6607">
            <v>0</v>
          </cell>
          <cell r="AD6607">
            <v>13.72</v>
          </cell>
        </row>
        <row r="6608">
          <cell r="B6608" t="str">
            <v>CITY OF SHELTON-CONTRACTRESIDENTIALSL096.0GEO001GW</v>
          </cell>
          <cell r="J6608" t="str">
            <v>SL096.0GEO001GW</v>
          </cell>
          <cell r="K6608" t="str">
            <v>SL 96 GL EOW GREENWASTE 1</v>
          </cell>
          <cell r="S6608">
            <v>0</v>
          </cell>
          <cell r="T6608">
            <v>0</v>
          </cell>
          <cell r="U6608">
            <v>0</v>
          </cell>
          <cell r="V6608">
            <v>0</v>
          </cell>
          <cell r="W6608">
            <v>0</v>
          </cell>
          <cell r="X6608">
            <v>0</v>
          </cell>
          <cell r="Y6608">
            <v>0</v>
          </cell>
          <cell r="Z6608">
            <v>0</v>
          </cell>
          <cell r="AA6608">
            <v>0</v>
          </cell>
          <cell r="AB6608">
            <v>0</v>
          </cell>
          <cell r="AC6608">
            <v>0</v>
          </cell>
          <cell r="AD6608">
            <v>2750.75</v>
          </cell>
        </row>
        <row r="6609">
          <cell r="B6609" t="str">
            <v>CITY OF SHELTON-CONTRACTRESIDENTIAL35RE1</v>
          </cell>
          <cell r="J6609" t="str">
            <v>35RE1</v>
          </cell>
          <cell r="K6609" t="str">
            <v>1-35 GAL CART EOW SVC</v>
          </cell>
          <cell r="S6609">
            <v>0</v>
          </cell>
          <cell r="T6609">
            <v>0</v>
          </cell>
          <cell r="U6609">
            <v>0</v>
          </cell>
          <cell r="V6609">
            <v>0</v>
          </cell>
          <cell r="W6609">
            <v>0</v>
          </cell>
          <cell r="X6609">
            <v>0</v>
          </cell>
          <cell r="Y6609">
            <v>0</v>
          </cell>
          <cell r="Z6609">
            <v>0</v>
          </cell>
          <cell r="AA6609">
            <v>0</v>
          </cell>
          <cell r="AB6609">
            <v>0</v>
          </cell>
          <cell r="AC6609">
            <v>0</v>
          </cell>
          <cell r="AD6609">
            <v>0</v>
          </cell>
        </row>
        <row r="6610">
          <cell r="B6610" t="str">
            <v>CITY OF SHELTON-CONTRACTRESIDENTIAL35RW1</v>
          </cell>
          <cell r="J6610" t="str">
            <v>35RW1</v>
          </cell>
          <cell r="K6610" t="str">
            <v>1-35 GAL CART WEEKLY SVC</v>
          </cell>
          <cell r="S6610">
            <v>0</v>
          </cell>
          <cell r="T6610">
            <v>0</v>
          </cell>
          <cell r="U6610">
            <v>0</v>
          </cell>
          <cell r="V6610">
            <v>0</v>
          </cell>
          <cell r="W6610">
            <v>0</v>
          </cell>
          <cell r="X6610">
            <v>0</v>
          </cell>
          <cell r="Y6610">
            <v>0</v>
          </cell>
          <cell r="Z6610">
            <v>0</v>
          </cell>
          <cell r="AA6610">
            <v>0</v>
          </cell>
          <cell r="AB6610">
            <v>0</v>
          </cell>
          <cell r="AC6610">
            <v>0</v>
          </cell>
          <cell r="AD6610">
            <v>-10.94</v>
          </cell>
        </row>
        <row r="6611">
          <cell r="B6611" t="str">
            <v>CITY OF SHELTON-CONTRACTRESIDENTIAL64RE1</v>
          </cell>
          <cell r="J6611" t="str">
            <v>64RE1</v>
          </cell>
          <cell r="K6611" t="str">
            <v>1-64 GAL EOW</v>
          </cell>
          <cell r="S6611">
            <v>0</v>
          </cell>
          <cell r="T6611">
            <v>0</v>
          </cell>
          <cell r="U6611">
            <v>0</v>
          </cell>
          <cell r="V6611">
            <v>0</v>
          </cell>
          <cell r="W6611">
            <v>0</v>
          </cell>
          <cell r="X6611">
            <v>0</v>
          </cell>
          <cell r="Y6611">
            <v>0</v>
          </cell>
          <cell r="Z6611">
            <v>0</v>
          </cell>
          <cell r="AA6611">
            <v>0</v>
          </cell>
          <cell r="AB6611">
            <v>0</v>
          </cell>
          <cell r="AC6611">
            <v>0</v>
          </cell>
          <cell r="AD6611">
            <v>-10.96</v>
          </cell>
        </row>
        <row r="6612">
          <cell r="B6612" t="str">
            <v>CITY OF SHELTON-CONTRACTRESIDENTIAL64RW1</v>
          </cell>
          <cell r="J6612" t="str">
            <v>64RW1</v>
          </cell>
          <cell r="K6612" t="str">
            <v>1-64 GAL CART WEEKLY SVC</v>
          </cell>
          <cell r="S6612">
            <v>0</v>
          </cell>
          <cell r="T6612">
            <v>0</v>
          </cell>
          <cell r="U6612">
            <v>0</v>
          </cell>
          <cell r="V6612">
            <v>0</v>
          </cell>
          <cell r="W6612">
            <v>0</v>
          </cell>
          <cell r="X6612">
            <v>0</v>
          </cell>
          <cell r="Y6612">
            <v>0</v>
          </cell>
          <cell r="Z6612">
            <v>0</v>
          </cell>
          <cell r="AA6612">
            <v>0</v>
          </cell>
          <cell r="AB6612">
            <v>0</v>
          </cell>
          <cell r="AC6612">
            <v>0</v>
          </cell>
          <cell r="AD6612">
            <v>-15.56</v>
          </cell>
        </row>
        <row r="6613">
          <cell r="B6613" t="str">
            <v>CITY OF SHELTON-CONTRACTRESIDENTIAL96RE1</v>
          </cell>
          <cell r="J6613" t="str">
            <v>96RE1</v>
          </cell>
          <cell r="K6613" t="str">
            <v>1-96 GAL EOW</v>
          </cell>
          <cell r="S6613">
            <v>0</v>
          </cell>
          <cell r="T6613">
            <v>0</v>
          </cell>
          <cell r="U6613">
            <v>0</v>
          </cell>
          <cell r="V6613">
            <v>0</v>
          </cell>
          <cell r="W6613">
            <v>0</v>
          </cell>
          <cell r="X6613">
            <v>0</v>
          </cell>
          <cell r="Y6613">
            <v>0</v>
          </cell>
          <cell r="Z6613">
            <v>0</v>
          </cell>
          <cell r="AA6613">
            <v>0</v>
          </cell>
          <cell r="AB6613">
            <v>0</v>
          </cell>
          <cell r="AC6613">
            <v>0</v>
          </cell>
          <cell r="AD6613">
            <v>-46.1</v>
          </cell>
        </row>
        <row r="6614">
          <cell r="B6614" t="str">
            <v>CITY OF SHELTON-CONTRACTRESIDENTIALADJOTHR</v>
          </cell>
          <cell r="J6614" t="str">
            <v>ADJOTHR</v>
          </cell>
          <cell r="K6614" t="str">
            <v>ADJUSTMENT</v>
          </cell>
          <cell r="S6614">
            <v>0</v>
          </cell>
          <cell r="T6614">
            <v>0</v>
          </cell>
          <cell r="U6614">
            <v>0</v>
          </cell>
          <cell r="V6614">
            <v>0</v>
          </cell>
          <cell r="W6614">
            <v>0</v>
          </cell>
          <cell r="X6614">
            <v>0</v>
          </cell>
          <cell r="Y6614">
            <v>0</v>
          </cell>
          <cell r="Z6614">
            <v>0</v>
          </cell>
          <cell r="AA6614">
            <v>0</v>
          </cell>
          <cell r="AB6614">
            <v>0</v>
          </cell>
          <cell r="AC6614">
            <v>0</v>
          </cell>
          <cell r="AD6614">
            <v>1.17</v>
          </cell>
        </row>
        <row r="6615">
          <cell r="B6615" t="str">
            <v>CITY OF SHELTON-CONTRACTRESIDENTIALADMINFEE-RES</v>
          </cell>
          <cell r="J6615" t="str">
            <v>ADMINFEE-RES</v>
          </cell>
          <cell r="K6615" t="str">
            <v>NEW ACCT / VACANCY FEE</v>
          </cell>
          <cell r="S6615">
            <v>0</v>
          </cell>
          <cell r="T6615">
            <v>0</v>
          </cell>
          <cell r="U6615">
            <v>0</v>
          </cell>
          <cell r="V6615">
            <v>0</v>
          </cell>
          <cell r="W6615">
            <v>0</v>
          </cell>
          <cell r="X6615">
            <v>0</v>
          </cell>
          <cell r="Y6615">
            <v>0</v>
          </cell>
          <cell r="Z6615">
            <v>0</v>
          </cell>
          <cell r="AA6615">
            <v>0</v>
          </cell>
          <cell r="AB6615">
            <v>0</v>
          </cell>
          <cell r="AC6615">
            <v>0</v>
          </cell>
          <cell r="AD6615">
            <v>740</v>
          </cell>
        </row>
        <row r="6616">
          <cell r="B6616" t="str">
            <v>CITY OF SHELTON-CONTRACTRESIDENTIALEP300-RES</v>
          </cell>
          <cell r="J6616" t="str">
            <v>EP300-RES</v>
          </cell>
          <cell r="K6616" t="str">
            <v>EXTRA PICKUP 300 GL - RES</v>
          </cell>
          <cell r="S6616">
            <v>0</v>
          </cell>
          <cell r="T6616">
            <v>0</v>
          </cell>
          <cell r="U6616">
            <v>0</v>
          </cell>
          <cell r="V6616">
            <v>0</v>
          </cell>
          <cell r="W6616">
            <v>0</v>
          </cell>
          <cell r="X6616">
            <v>0</v>
          </cell>
          <cell r="Y6616">
            <v>0</v>
          </cell>
          <cell r="Z6616">
            <v>0</v>
          </cell>
          <cell r="AA6616">
            <v>0</v>
          </cell>
          <cell r="AB6616">
            <v>0</v>
          </cell>
          <cell r="AC6616">
            <v>0</v>
          </cell>
          <cell r="AD6616">
            <v>223.47</v>
          </cell>
        </row>
        <row r="6617">
          <cell r="B6617" t="str">
            <v>CITY OF SHELTON-CONTRACTRESIDENTIALEP35-RES</v>
          </cell>
          <cell r="J6617" t="str">
            <v>EP35-RES</v>
          </cell>
          <cell r="K6617" t="str">
            <v>EXTRA PICKUP 35 GL - RES</v>
          </cell>
          <cell r="S6617">
            <v>0</v>
          </cell>
          <cell r="T6617">
            <v>0</v>
          </cell>
          <cell r="U6617">
            <v>0</v>
          </cell>
          <cell r="V6617">
            <v>0</v>
          </cell>
          <cell r="W6617">
            <v>0</v>
          </cell>
          <cell r="X6617">
            <v>0</v>
          </cell>
          <cell r="Y6617">
            <v>0</v>
          </cell>
          <cell r="Z6617">
            <v>0</v>
          </cell>
          <cell r="AA6617">
            <v>0</v>
          </cell>
          <cell r="AB6617">
            <v>0</v>
          </cell>
          <cell r="AC6617">
            <v>0</v>
          </cell>
          <cell r="AD6617">
            <v>4512.6000000000004</v>
          </cell>
        </row>
        <row r="6618">
          <cell r="B6618" t="str">
            <v>CITY OF SHELTON-CONTRACTRESIDENTIALEP64-RES</v>
          </cell>
          <cell r="J6618" t="str">
            <v>EP64-RES</v>
          </cell>
          <cell r="K6618" t="str">
            <v>EXTRA PICKUP 64 GL - RES</v>
          </cell>
          <cell r="S6618">
            <v>0</v>
          </cell>
          <cell r="T6618">
            <v>0</v>
          </cell>
          <cell r="U6618">
            <v>0</v>
          </cell>
          <cell r="V6618">
            <v>0</v>
          </cell>
          <cell r="W6618">
            <v>0</v>
          </cell>
          <cell r="X6618">
            <v>0</v>
          </cell>
          <cell r="Y6618">
            <v>0</v>
          </cell>
          <cell r="Z6618">
            <v>0</v>
          </cell>
          <cell r="AA6618">
            <v>0</v>
          </cell>
          <cell r="AB6618">
            <v>0</v>
          </cell>
          <cell r="AC6618">
            <v>0</v>
          </cell>
          <cell r="AD6618">
            <v>397.2</v>
          </cell>
        </row>
        <row r="6619">
          <cell r="B6619" t="str">
            <v>CITY OF SHELTON-CONTRACTRESIDENTIALEP96-RES</v>
          </cell>
          <cell r="J6619" t="str">
            <v>EP96-RES</v>
          </cell>
          <cell r="K6619" t="str">
            <v>EXTRA PICKUP 96 GL - RES</v>
          </cell>
          <cell r="S6619">
            <v>0</v>
          </cell>
          <cell r="T6619">
            <v>0</v>
          </cell>
          <cell r="U6619">
            <v>0</v>
          </cell>
          <cell r="V6619">
            <v>0</v>
          </cell>
          <cell r="W6619">
            <v>0</v>
          </cell>
          <cell r="X6619">
            <v>0</v>
          </cell>
          <cell r="Y6619">
            <v>0</v>
          </cell>
          <cell r="Z6619">
            <v>0</v>
          </cell>
          <cell r="AA6619">
            <v>0</v>
          </cell>
          <cell r="AB6619">
            <v>0</v>
          </cell>
          <cell r="AC6619">
            <v>0</v>
          </cell>
          <cell r="AD6619">
            <v>224.2</v>
          </cell>
        </row>
        <row r="6620">
          <cell r="B6620" t="str">
            <v>CITY OF SHELTON-CONTRACTRESIDENTIALREDELIVER</v>
          </cell>
          <cell r="J6620" t="str">
            <v>REDELIVER</v>
          </cell>
          <cell r="K6620" t="str">
            <v>DELIVERY CHARGE</v>
          </cell>
          <cell r="S6620">
            <v>0</v>
          </cell>
          <cell r="T6620">
            <v>0</v>
          </cell>
          <cell r="U6620">
            <v>0</v>
          </cell>
          <cell r="V6620">
            <v>0</v>
          </cell>
          <cell r="W6620">
            <v>0</v>
          </cell>
          <cell r="X6620">
            <v>0</v>
          </cell>
          <cell r="Y6620">
            <v>0</v>
          </cell>
          <cell r="Z6620">
            <v>0</v>
          </cell>
          <cell r="AA6620">
            <v>0</v>
          </cell>
          <cell r="AB6620">
            <v>0</v>
          </cell>
          <cell r="AC6620">
            <v>0</v>
          </cell>
          <cell r="AD6620">
            <v>111.54</v>
          </cell>
        </row>
        <row r="6621">
          <cell r="B6621" t="str">
            <v>CITY OF SHELTON-CONTRACTRESIDENTIALRTRNCART64-RES</v>
          </cell>
          <cell r="J6621" t="str">
            <v>RTRNCART64-RES</v>
          </cell>
          <cell r="K6621" t="str">
            <v>RETURN TRIP 64 GL</v>
          </cell>
          <cell r="S6621">
            <v>0</v>
          </cell>
          <cell r="T6621">
            <v>0</v>
          </cell>
          <cell r="U6621">
            <v>0</v>
          </cell>
          <cell r="V6621">
            <v>0</v>
          </cell>
          <cell r="W6621">
            <v>0</v>
          </cell>
          <cell r="X6621">
            <v>0</v>
          </cell>
          <cell r="Y6621">
            <v>0</v>
          </cell>
          <cell r="Z6621">
            <v>0</v>
          </cell>
          <cell r="AA6621">
            <v>0</v>
          </cell>
          <cell r="AB6621">
            <v>0</v>
          </cell>
          <cell r="AC6621">
            <v>0</v>
          </cell>
          <cell r="AD6621">
            <v>12.42</v>
          </cell>
        </row>
        <row r="6622">
          <cell r="B6622" t="str">
            <v>CITY OF SHELTON-CONTRACTRESIDENTIALSL096.0GEO001GW</v>
          </cell>
          <cell r="J6622" t="str">
            <v>SL096.0GEO001GW</v>
          </cell>
          <cell r="K6622" t="str">
            <v>SL 96 GL EOW GREENWASTE 1</v>
          </cell>
          <cell r="S6622">
            <v>0</v>
          </cell>
          <cell r="T6622">
            <v>0</v>
          </cell>
          <cell r="U6622">
            <v>0</v>
          </cell>
          <cell r="V6622">
            <v>0</v>
          </cell>
          <cell r="W6622">
            <v>0</v>
          </cell>
          <cell r="X6622">
            <v>0</v>
          </cell>
          <cell r="Y6622">
            <v>0</v>
          </cell>
          <cell r="Z6622">
            <v>0</v>
          </cell>
          <cell r="AA6622">
            <v>0</v>
          </cell>
          <cell r="AB6622">
            <v>0</v>
          </cell>
          <cell r="AC6622">
            <v>0</v>
          </cell>
          <cell r="AD6622">
            <v>-4.1900000000000004</v>
          </cell>
        </row>
        <row r="6623">
          <cell r="B6623" t="str">
            <v>CITY OF SHELTON-CONTRACTSURCFUEL-COM MASON</v>
          </cell>
          <cell r="J6623" t="str">
            <v>FUEL-COM MASON</v>
          </cell>
          <cell r="K6623" t="str">
            <v>FUEL &amp; MATERIAL SURCHARGE</v>
          </cell>
          <cell r="S6623">
            <v>0</v>
          </cell>
          <cell r="T6623">
            <v>0</v>
          </cell>
          <cell r="U6623">
            <v>0</v>
          </cell>
          <cell r="V6623">
            <v>0</v>
          </cell>
          <cell r="W6623">
            <v>0</v>
          </cell>
          <cell r="X6623">
            <v>0</v>
          </cell>
          <cell r="Y6623">
            <v>0</v>
          </cell>
          <cell r="Z6623">
            <v>0</v>
          </cell>
          <cell r="AA6623">
            <v>0</v>
          </cell>
          <cell r="AB6623">
            <v>0</v>
          </cell>
          <cell r="AC6623">
            <v>0</v>
          </cell>
          <cell r="AD6623">
            <v>0</v>
          </cell>
        </row>
        <row r="6624">
          <cell r="B6624" t="str">
            <v>CITY OF SHELTON-CONTRACTSURCFUEL-RES MASON</v>
          </cell>
          <cell r="J6624" t="str">
            <v>FUEL-RES MASON</v>
          </cell>
          <cell r="K6624" t="str">
            <v>FUEL &amp; MATERIAL SURCHARGE</v>
          </cell>
          <cell r="S6624">
            <v>0</v>
          </cell>
          <cell r="T6624">
            <v>0</v>
          </cell>
          <cell r="U6624">
            <v>0</v>
          </cell>
          <cell r="V6624">
            <v>0</v>
          </cell>
          <cell r="W6624">
            <v>0</v>
          </cell>
          <cell r="X6624">
            <v>0</v>
          </cell>
          <cell r="Y6624">
            <v>0</v>
          </cell>
          <cell r="Z6624">
            <v>0</v>
          </cell>
          <cell r="AA6624">
            <v>0</v>
          </cell>
          <cell r="AB6624">
            <v>0</v>
          </cell>
          <cell r="AC6624">
            <v>0</v>
          </cell>
          <cell r="AD6624">
            <v>0</v>
          </cell>
        </row>
        <row r="6625">
          <cell r="B6625" t="str">
            <v>CITY OF SHELTON-CONTRACTSURCFUEL-RES MASON</v>
          </cell>
          <cell r="J6625" t="str">
            <v>FUEL-RES MASON</v>
          </cell>
          <cell r="K6625" t="str">
            <v>FUEL &amp; MATERIAL SURCHARGE</v>
          </cell>
          <cell r="S6625">
            <v>0</v>
          </cell>
          <cell r="T6625">
            <v>0</v>
          </cell>
          <cell r="U6625">
            <v>0</v>
          </cell>
          <cell r="V6625">
            <v>0</v>
          </cell>
          <cell r="W6625">
            <v>0</v>
          </cell>
          <cell r="X6625">
            <v>0</v>
          </cell>
          <cell r="Y6625">
            <v>0</v>
          </cell>
          <cell r="Z6625">
            <v>0</v>
          </cell>
          <cell r="AA6625">
            <v>0</v>
          </cell>
          <cell r="AB6625">
            <v>0</v>
          </cell>
          <cell r="AC6625">
            <v>0</v>
          </cell>
          <cell r="AD6625">
            <v>0</v>
          </cell>
        </row>
        <row r="6626">
          <cell r="B6626" t="str">
            <v>CITY OF SHELTON-CONTRACTSURCFUEL-RES MASON</v>
          </cell>
          <cell r="J6626" t="str">
            <v>FUEL-RES MASON</v>
          </cell>
          <cell r="K6626" t="str">
            <v>FUEL &amp; MATERIAL SURCHARGE</v>
          </cell>
          <cell r="S6626">
            <v>0</v>
          </cell>
          <cell r="T6626">
            <v>0</v>
          </cell>
          <cell r="U6626">
            <v>0</v>
          </cell>
          <cell r="V6626">
            <v>0</v>
          </cell>
          <cell r="W6626">
            <v>0</v>
          </cell>
          <cell r="X6626">
            <v>0</v>
          </cell>
          <cell r="Y6626">
            <v>0</v>
          </cell>
          <cell r="Z6626">
            <v>0</v>
          </cell>
          <cell r="AA6626">
            <v>0</v>
          </cell>
          <cell r="AB6626">
            <v>0</v>
          </cell>
          <cell r="AC6626">
            <v>0</v>
          </cell>
          <cell r="AD6626">
            <v>0</v>
          </cell>
        </row>
        <row r="6627">
          <cell r="B6627" t="str">
            <v>CITY OF SHELTON-CONTRACTTAXESCITY OF SHELTON</v>
          </cell>
          <cell r="J6627" t="str">
            <v>CITY OF SHELTON</v>
          </cell>
          <cell r="K6627" t="str">
            <v>41.9% CITY UTILITY TAX</v>
          </cell>
          <cell r="S6627">
            <v>0</v>
          </cell>
          <cell r="T6627">
            <v>0</v>
          </cell>
          <cell r="U6627">
            <v>0</v>
          </cell>
          <cell r="V6627">
            <v>0</v>
          </cell>
          <cell r="W6627">
            <v>0</v>
          </cell>
          <cell r="X6627">
            <v>0</v>
          </cell>
          <cell r="Y6627">
            <v>0</v>
          </cell>
          <cell r="Z6627">
            <v>0</v>
          </cell>
          <cell r="AA6627">
            <v>0</v>
          </cell>
          <cell r="AB6627">
            <v>0</v>
          </cell>
          <cell r="AC6627">
            <v>0</v>
          </cell>
          <cell r="AD6627">
            <v>25818.48</v>
          </cell>
        </row>
        <row r="6628">
          <cell r="B6628" t="str">
            <v>CITY OF SHELTON-CONTRACTTAXESCITY OF SHELTON UTILITY</v>
          </cell>
          <cell r="J6628" t="str">
            <v>CITY OF SHELTON UTILITY</v>
          </cell>
          <cell r="K6628" t="str">
            <v>CONTRACT UTILITY ONLY</v>
          </cell>
          <cell r="S6628">
            <v>0</v>
          </cell>
          <cell r="T6628">
            <v>0</v>
          </cell>
          <cell r="U6628">
            <v>0</v>
          </cell>
          <cell r="V6628">
            <v>0</v>
          </cell>
          <cell r="W6628">
            <v>0</v>
          </cell>
          <cell r="X6628">
            <v>0</v>
          </cell>
          <cell r="Y6628">
            <v>0</v>
          </cell>
          <cell r="Z6628">
            <v>0</v>
          </cell>
          <cell r="AA6628">
            <v>0</v>
          </cell>
          <cell r="AB6628">
            <v>0</v>
          </cell>
          <cell r="AC6628">
            <v>0</v>
          </cell>
          <cell r="AD6628">
            <v>243.2</v>
          </cell>
        </row>
        <row r="6629">
          <cell r="B6629" t="str">
            <v>CITY OF SHELTON-CONTRACTTAXESSHELTON SALES TAX</v>
          </cell>
          <cell r="J6629" t="str">
            <v>SHELTON SALES TAX</v>
          </cell>
          <cell r="K6629" t="str">
            <v>8.8% Sales Tax</v>
          </cell>
          <cell r="S6629">
            <v>0</v>
          </cell>
          <cell r="T6629">
            <v>0</v>
          </cell>
          <cell r="U6629">
            <v>0</v>
          </cell>
          <cell r="V6629">
            <v>0</v>
          </cell>
          <cell r="W6629">
            <v>0</v>
          </cell>
          <cell r="X6629">
            <v>0</v>
          </cell>
          <cell r="Y6629">
            <v>0</v>
          </cell>
          <cell r="Z6629">
            <v>0</v>
          </cell>
          <cell r="AA6629">
            <v>0</v>
          </cell>
          <cell r="AB6629">
            <v>0</v>
          </cell>
          <cell r="AC6629">
            <v>0</v>
          </cell>
          <cell r="AD6629">
            <v>0.76</v>
          </cell>
        </row>
        <row r="6630">
          <cell r="B6630" t="str">
            <v>CITY OF SHELTON-CONTRACTTAXESSHELTON WA REFUSE</v>
          </cell>
          <cell r="J6630" t="str">
            <v>SHELTON WA REFUSE</v>
          </cell>
          <cell r="K6630" t="str">
            <v>3.6% WA Refuse Tax</v>
          </cell>
          <cell r="S6630">
            <v>0</v>
          </cell>
          <cell r="T6630">
            <v>0</v>
          </cell>
          <cell r="U6630">
            <v>0</v>
          </cell>
          <cell r="V6630">
            <v>0</v>
          </cell>
          <cell r="W6630">
            <v>0</v>
          </cell>
          <cell r="X6630">
            <v>0</v>
          </cell>
          <cell r="Y6630">
            <v>0</v>
          </cell>
          <cell r="Z6630">
            <v>0</v>
          </cell>
          <cell r="AA6630">
            <v>0</v>
          </cell>
          <cell r="AB6630">
            <v>0</v>
          </cell>
          <cell r="AC6630">
            <v>0</v>
          </cell>
          <cell r="AD6630">
            <v>2216.7399999999998</v>
          </cell>
        </row>
        <row r="6631">
          <cell r="B6631" t="str">
            <v>CITY OF SHELTON-CONTRACTTAXESCITY OF SHELTON</v>
          </cell>
          <cell r="J6631" t="str">
            <v>CITY OF SHELTON</v>
          </cell>
          <cell r="K6631" t="str">
            <v>41.9% CITY UTILITY TAX</v>
          </cell>
          <cell r="S6631">
            <v>0</v>
          </cell>
          <cell r="T6631">
            <v>0</v>
          </cell>
          <cell r="U6631">
            <v>0</v>
          </cell>
          <cell r="V6631">
            <v>0</v>
          </cell>
          <cell r="W6631">
            <v>0</v>
          </cell>
          <cell r="X6631">
            <v>0</v>
          </cell>
          <cell r="Y6631">
            <v>0</v>
          </cell>
          <cell r="Z6631">
            <v>0</v>
          </cell>
          <cell r="AA6631">
            <v>0</v>
          </cell>
          <cell r="AB6631">
            <v>0</v>
          </cell>
          <cell r="AC6631">
            <v>0</v>
          </cell>
          <cell r="AD6631">
            <v>23115.93</v>
          </cell>
        </row>
        <row r="6632">
          <cell r="B6632" t="str">
            <v>CITY OF SHELTON-CONTRACTTAXESREF</v>
          </cell>
          <cell r="J6632" t="str">
            <v>REF</v>
          </cell>
          <cell r="K6632" t="str">
            <v>3.6% WA Refuse Tax</v>
          </cell>
          <cell r="S6632">
            <v>0</v>
          </cell>
          <cell r="T6632">
            <v>0</v>
          </cell>
          <cell r="U6632">
            <v>0</v>
          </cell>
          <cell r="V6632">
            <v>0</v>
          </cell>
          <cell r="W6632">
            <v>0</v>
          </cell>
          <cell r="X6632">
            <v>0</v>
          </cell>
          <cell r="Y6632">
            <v>0</v>
          </cell>
          <cell r="Z6632">
            <v>0</v>
          </cell>
          <cell r="AA6632">
            <v>0</v>
          </cell>
          <cell r="AB6632">
            <v>0</v>
          </cell>
          <cell r="AC6632">
            <v>0</v>
          </cell>
          <cell r="AD6632">
            <v>5.2</v>
          </cell>
        </row>
        <row r="6633">
          <cell r="B6633" t="str">
            <v>CITY OF SHELTON-CONTRACTTAXESSHELTON SALES TAX</v>
          </cell>
          <cell r="J6633" t="str">
            <v>SHELTON SALES TAX</v>
          </cell>
          <cell r="K6633" t="str">
            <v>8.8% Sales Tax</v>
          </cell>
          <cell r="S6633">
            <v>0</v>
          </cell>
          <cell r="T6633">
            <v>0</v>
          </cell>
          <cell r="U6633">
            <v>0</v>
          </cell>
          <cell r="V6633">
            <v>0</v>
          </cell>
          <cell r="W6633">
            <v>0</v>
          </cell>
          <cell r="X6633">
            <v>0</v>
          </cell>
          <cell r="Y6633">
            <v>0</v>
          </cell>
          <cell r="Z6633">
            <v>0</v>
          </cell>
          <cell r="AA6633">
            <v>0</v>
          </cell>
          <cell r="AB6633">
            <v>0</v>
          </cell>
          <cell r="AC6633">
            <v>0</v>
          </cell>
          <cell r="AD6633">
            <v>8.36</v>
          </cell>
        </row>
        <row r="6634">
          <cell r="B6634" t="str">
            <v>CITY OF SHELTON-CONTRACTTAXESSHELTON WA REFUSE</v>
          </cell>
          <cell r="J6634" t="str">
            <v>SHELTON WA REFUSE</v>
          </cell>
          <cell r="K6634" t="str">
            <v>3.6% WA Refuse Tax</v>
          </cell>
          <cell r="S6634">
            <v>0</v>
          </cell>
          <cell r="T6634">
            <v>0</v>
          </cell>
          <cell r="U6634">
            <v>0</v>
          </cell>
          <cell r="V6634">
            <v>0</v>
          </cell>
          <cell r="W6634">
            <v>0</v>
          </cell>
          <cell r="X6634">
            <v>0</v>
          </cell>
          <cell r="Y6634">
            <v>0</v>
          </cell>
          <cell r="Z6634">
            <v>0</v>
          </cell>
          <cell r="AA6634">
            <v>0</v>
          </cell>
          <cell r="AB6634">
            <v>0</v>
          </cell>
          <cell r="AC6634">
            <v>0</v>
          </cell>
          <cell r="AD6634">
            <v>1855.87</v>
          </cell>
        </row>
        <row r="6635">
          <cell r="B6635" t="str">
            <v>CITY OF SHELTON-CONTRACTTAXESCITY OF SHELTON</v>
          </cell>
          <cell r="J6635" t="str">
            <v>CITY OF SHELTON</v>
          </cell>
          <cell r="K6635" t="str">
            <v>41.9% CITY UTILITY TAX</v>
          </cell>
          <cell r="S6635">
            <v>0</v>
          </cell>
          <cell r="T6635">
            <v>0</v>
          </cell>
          <cell r="U6635">
            <v>0</v>
          </cell>
          <cell r="V6635">
            <v>0</v>
          </cell>
          <cell r="W6635">
            <v>0</v>
          </cell>
          <cell r="X6635">
            <v>0</v>
          </cell>
          <cell r="Y6635">
            <v>0</v>
          </cell>
          <cell r="Z6635">
            <v>0</v>
          </cell>
          <cell r="AA6635">
            <v>0</v>
          </cell>
          <cell r="AB6635">
            <v>0</v>
          </cell>
          <cell r="AC6635">
            <v>0</v>
          </cell>
          <cell r="AD6635">
            <v>16.18</v>
          </cell>
        </row>
        <row r="6636">
          <cell r="B6636" t="str">
            <v>CITY OF SHELTON-CONTRACTTAXESSHELTON WA REFUSE</v>
          </cell>
          <cell r="J6636" t="str">
            <v>SHELTON WA REFUSE</v>
          </cell>
          <cell r="K6636" t="str">
            <v>3.6% WA Refuse Tax</v>
          </cell>
          <cell r="S6636">
            <v>0</v>
          </cell>
          <cell r="T6636">
            <v>0</v>
          </cell>
          <cell r="U6636">
            <v>0</v>
          </cell>
          <cell r="V6636">
            <v>0</v>
          </cell>
          <cell r="W6636">
            <v>0</v>
          </cell>
          <cell r="X6636">
            <v>0</v>
          </cell>
          <cell r="Y6636">
            <v>0</v>
          </cell>
          <cell r="Z6636">
            <v>0</v>
          </cell>
          <cell r="AA6636">
            <v>0</v>
          </cell>
          <cell r="AB6636">
            <v>0</v>
          </cell>
          <cell r="AC6636">
            <v>0</v>
          </cell>
          <cell r="AD6636">
            <v>1.39</v>
          </cell>
        </row>
        <row r="6637">
          <cell r="B6637" t="str">
            <v>CITY of SHELTON-REGULATEDACCOUNTING ADJUSTMENTSFINCHG</v>
          </cell>
          <cell r="J6637" t="str">
            <v>FINCHG</v>
          </cell>
          <cell r="K6637" t="str">
            <v>LATE FEE</v>
          </cell>
          <cell r="S6637">
            <v>0</v>
          </cell>
          <cell r="T6637">
            <v>0</v>
          </cell>
          <cell r="U6637">
            <v>0</v>
          </cell>
          <cell r="V6637">
            <v>0</v>
          </cell>
          <cell r="W6637">
            <v>0</v>
          </cell>
          <cell r="X6637">
            <v>0</v>
          </cell>
          <cell r="Y6637">
            <v>0</v>
          </cell>
          <cell r="Z6637">
            <v>0</v>
          </cell>
          <cell r="AA6637">
            <v>0</v>
          </cell>
          <cell r="AB6637">
            <v>0</v>
          </cell>
          <cell r="AC6637">
            <v>0</v>
          </cell>
          <cell r="AD6637">
            <v>21.69</v>
          </cell>
        </row>
        <row r="6638">
          <cell r="B6638" t="str">
            <v>CITY of SHELTON-REGULATEDACCOUNTING ADJUSTMENTSMM</v>
          </cell>
          <cell r="J6638" t="str">
            <v>MM</v>
          </cell>
          <cell r="K6638" t="str">
            <v>MOVE MONEY</v>
          </cell>
          <cell r="S6638">
            <v>0</v>
          </cell>
          <cell r="T6638">
            <v>0</v>
          </cell>
          <cell r="U6638">
            <v>0</v>
          </cell>
          <cell r="V6638">
            <v>0</v>
          </cell>
          <cell r="W6638">
            <v>0</v>
          </cell>
          <cell r="X6638">
            <v>0</v>
          </cell>
          <cell r="Y6638">
            <v>0</v>
          </cell>
          <cell r="Z6638">
            <v>0</v>
          </cell>
          <cell r="AA6638">
            <v>0</v>
          </cell>
          <cell r="AB6638">
            <v>0</v>
          </cell>
          <cell r="AC6638">
            <v>0</v>
          </cell>
          <cell r="AD6638">
            <v>112.92</v>
          </cell>
        </row>
        <row r="6639">
          <cell r="B6639" t="str">
            <v>CITY of SHELTON-REGULATEDCOMMERCIAL - REARLOADR1.5YDRENTM</v>
          </cell>
          <cell r="J6639" t="str">
            <v>R1.5YDRENTM</v>
          </cell>
          <cell r="K6639" t="str">
            <v>1.5YD CONTAINER RENT-MTH</v>
          </cell>
          <cell r="S6639">
            <v>0</v>
          </cell>
          <cell r="T6639">
            <v>0</v>
          </cell>
          <cell r="U6639">
            <v>0</v>
          </cell>
          <cell r="V6639">
            <v>0</v>
          </cell>
          <cell r="W6639">
            <v>0</v>
          </cell>
          <cell r="X6639">
            <v>0</v>
          </cell>
          <cell r="Y6639">
            <v>0</v>
          </cell>
          <cell r="Z6639">
            <v>0</v>
          </cell>
          <cell r="AA6639">
            <v>0</v>
          </cell>
          <cell r="AB6639">
            <v>0</v>
          </cell>
          <cell r="AC6639">
            <v>0</v>
          </cell>
          <cell r="AD6639">
            <v>19.079999999999998</v>
          </cell>
        </row>
        <row r="6640">
          <cell r="B6640" t="str">
            <v>CITY of SHELTON-REGULATEDCOMMERCIAL - REARLOADR1.5YDW</v>
          </cell>
          <cell r="J6640" t="str">
            <v>R1.5YDW</v>
          </cell>
          <cell r="K6640" t="str">
            <v>1.5 YD 1X WEEKLY</v>
          </cell>
          <cell r="S6640">
            <v>0</v>
          </cell>
          <cell r="T6640">
            <v>0</v>
          </cell>
          <cell r="U6640">
            <v>0</v>
          </cell>
          <cell r="V6640">
            <v>0</v>
          </cell>
          <cell r="W6640">
            <v>0</v>
          </cell>
          <cell r="X6640">
            <v>0</v>
          </cell>
          <cell r="Y6640">
            <v>0</v>
          </cell>
          <cell r="Z6640">
            <v>0</v>
          </cell>
          <cell r="AA6640">
            <v>0</v>
          </cell>
          <cell r="AB6640">
            <v>0</v>
          </cell>
          <cell r="AC6640">
            <v>0</v>
          </cell>
          <cell r="AD6640">
            <v>81.58</v>
          </cell>
        </row>
        <row r="6641">
          <cell r="B6641" t="str">
            <v>CITY of SHELTON-REGULATEDCOMMERCIAL - REARLOADUNLOCKREF</v>
          </cell>
          <cell r="J6641" t="str">
            <v>UNLOCKREF</v>
          </cell>
          <cell r="K6641" t="str">
            <v>UNLOCK / UNLATCH REFUSE</v>
          </cell>
          <cell r="S6641">
            <v>0</v>
          </cell>
          <cell r="T6641">
            <v>0</v>
          </cell>
          <cell r="U6641">
            <v>0</v>
          </cell>
          <cell r="V6641">
            <v>0</v>
          </cell>
          <cell r="W6641">
            <v>0</v>
          </cell>
          <cell r="X6641">
            <v>0</v>
          </cell>
          <cell r="Y6641">
            <v>0</v>
          </cell>
          <cell r="Z6641">
            <v>0</v>
          </cell>
          <cell r="AA6641">
            <v>0</v>
          </cell>
          <cell r="AB6641">
            <v>0</v>
          </cell>
          <cell r="AC6641">
            <v>0</v>
          </cell>
          <cell r="AD6641">
            <v>10.119999999999999</v>
          </cell>
        </row>
        <row r="6642">
          <cell r="B6642" t="str">
            <v>CITY of SHELTON-REGULATEDPAYMENTSCC-KOL</v>
          </cell>
          <cell r="J6642" t="str">
            <v>CC-KOL</v>
          </cell>
          <cell r="K6642" t="str">
            <v>ONLINE PAYMENT-CC</v>
          </cell>
          <cell r="S6642">
            <v>0</v>
          </cell>
          <cell r="T6642">
            <v>0</v>
          </cell>
          <cell r="U6642">
            <v>0</v>
          </cell>
          <cell r="V6642">
            <v>0</v>
          </cell>
          <cell r="W6642">
            <v>0</v>
          </cell>
          <cell r="X6642">
            <v>0</v>
          </cell>
          <cell r="Y6642">
            <v>0</v>
          </cell>
          <cell r="Z6642">
            <v>0</v>
          </cell>
          <cell r="AA6642">
            <v>0</v>
          </cell>
          <cell r="AB6642">
            <v>0</v>
          </cell>
          <cell r="AC6642">
            <v>0</v>
          </cell>
          <cell r="AD6642">
            <v>-3287.75</v>
          </cell>
        </row>
        <row r="6643">
          <cell r="B6643" t="str">
            <v>CITY of SHELTON-REGULATEDPAYMENTSCCREF-KOL</v>
          </cell>
          <cell r="J6643" t="str">
            <v>CCREF-KOL</v>
          </cell>
          <cell r="K6643" t="str">
            <v>CREDIT CARD REFUND</v>
          </cell>
          <cell r="S6643">
            <v>0</v>
          </cell>
          <cell r="T6643">
            <v>0</v>
          </cell>
          <cell r="U6643">
            <v>0</v>
          </cell>
          <cell r="V6643">
            <v>0</v>
          </cell>
          <cell r="W6643">
            <v>0</v>
          </cell>
          <cell r="X6643">
            <v>0</v>
          </cell>
          <cell r="Y6643">
            <v>0</v>
          </cell>
          <cell r="Z6643">
            <v>0</v>
          </cell>
          <cell r="AA6643">
            <v>0</v>
          </cell>
          <cell r="AB6643">
            <v>0</v>
          </cell>
          <cell r="AC6643">
            <v>0</v>
          </cell>
          <cell r="AD6643">
            <v>58.77</v>
          </cell>
        </row>
        <row r="6644">
          <cell r="B6644" t="str">
            <v>CITY of SHELTON-REGULATEDPAYMENTSPAY</v>
          </cell>
          <cell r="J6644" t="str">
            <v>PAY</v>
          </cell>
          <cell r="K6644" t="str">
            <v>PAYMENT-THANK YOU!</v>
          </cell>
          <cell r="S6644">
            <v>0</v>
          </cell>
          <cell r="T6644">
            <v>0</v>
          </cell>
          <cell r="U6644">
            <v>0</v>
          </cell>
          <cell r="V6644">
            <v>0</v>
          </cell>
          <cell r="W6644">
            <v>0</v>
          </cell>
          <cell r="X6644">
            <v>0</v>
          </cell>
          <cell r="Y6644">
            <v>0</v>
          </cell>
          <cell r="Z6644">
            <v>0</v>
          </cell>
          <cell r="AA6644">
            <v>0</v>
          </cell>
          <cell r="AB6644">
            <v>0</v>
          </cell>
          <cell r="AC6644">
            <v>0</v>
          </cell>
          <cell r="AD6644">
            <v>-10986.72</v>
          </cell>
        </row>
        <row r="6645">
          <cell r="B6645" t="str">
            <v>CITY of SHELTON-REGULATEDPAYMENTSPAY-KOL</v>
          </cell>
          <cell r="J6645" t="str">
            <v>PAY-KOL</v>
          </cell>
          <cell r="K6645" t="str">
            <v>PAYMENT-THANK YOU - OL</v>
          </cell>
          <cell r="S6645">
            <v>0</v>
          </cell>
          <cell r="T6645">
            <v>0</v>
          </cell>
          <cell r="U6645">
            <v>0</v>
          </cell>
          <cell r="V6645">
            <v>0</v>
          </cell>
          <cell r="W6645">
            <v>0</v>
          </cell>
          <cell r="X6645">
            <v>0</v>
          </cell>
          <cell r="Y6645">
            <v>0</v>
          </cell>
          <cell r="Z6645">
            <v>0</v>
          </cell>
          <cell r="AA6645">
            <v>0</v>
          </cell>
          <cell r="AB6645">
            <v>0</v>
          </cell>
          <cell r="AC6645">
            <v>0</v>
          </cell>
          <cell r="AD6645">
            <v>-495.4</v>
          </cell>
        </row>
        <row r="6646">
          <cell r="B6646" t="str">
            <v>CITY of SHELTON-REGULATEDPAYMENTSPAY-NATL</v>
          </cell>
          <cell r="J6646" t="str">
            <v>PAY-NATL</v>
          </cell>
          <cell r="K6646" t="str">
            <v>PAYMENT THANK YOU</v>
          </cell>
          <cell r="S6646">
            <v>0</v>
          </cell>
          <cell r="T6646">
            <v>0</v>
          </cell>
          <cell r="U6646">
            <v>0</v>
          </cell>
          <cell r="V6646">
            <v>0</v>
          </cell>
          <cell r="W6646">
            <v>0</v>
          </cell>
          <cell r="X6646">
            <v>0</v>
          </cell>
          <cell r="Y6646">
            <v>0</v>
          </cell>
          <cell r="Z6646">
            <v>0</v>
          </cell>
          <cell r="AA6646">
            <v>0</v>
          </cell>
          <cell r="AB6646">
            <v>0</v>
          </cell>
          <cell r="AC6646">
            <v>0</v>
          </cell>
          <cell r="AD6646">
            <v>-2067.52</v>
          </cell>
        </row>
        <row r="6647">
          <cell r="B6647" t="str">
            <v>CITY of SHELTON-REGULATEDPAYMENTSPAYL</v>
          </cell>
          <cell r="J6647" t="str">
            <v>PAYL</v>
          </cell>
          <cell r="K6647" t="str">
            <v>PAYMENT-THANK YOU!</v>
          </cell>
          <cell r="S6647">
            <v>0</v>
          </cell>
          <cell r="T6647">
            <v>0</v>
          </cell>
          <cell r="U6647">
            <v>0</v>
          </cell>
          <cell r="V6647">
            <v>0</v>
          </cell>
          <cell r="W6647">
            <v>0</v>
          </cell>
          <cell r="X6647">
            <v>0</v>
          </cell>
          <cell r="Y6647">
            <v>0</v>
          </cell>
          <cell r="Z6647">
            <v>0</v>
          </cell>
          <cell r="AA6647">
            <v>0</v>
          </cell>
          <cell r="AB6647">
            <v>0</v>
          </cell>
          <cell r="AC6647">
            <v>0</v>
          </cell>
          <cell r="AD6647">
            <v>-3795.69</v>
          </cell>
        </row>
        <row r="6648">
          <cell r="B6648" t="str">
            <v>CITY of SHELTON-REGULATEDPAYMENTSPAYUSBL</v>
          </cell>
          <cell r="J6648" t="str">
            <v>PAYUSBL</v>
          </cell>
          <cell r="K6648" t="str">
            <v>PAYMENT THANK YOU</v>
          </cell>
          <cell r="S6648">
            <v>0</v>
          </cell>
          <cell r="T6648">
            <v>0</v>
          </cell>
          <cell r="U6648">
            <v>0</v>
          </cell>
          <cell r="V6648">
            <v>0</v>
          </cell>
          <cell r="W6648">
            <v>0</v>
          </cell>
          <cell r="X6648">
            <v>0</v>
          </cell>
          <cell r="Y6648">
            <v>0</v>
          </cell>
          <cell r="Z6648">
            <v>0</v>
          </cell>
          <cell r="AA6648">
            <v>0</v>
          </cell>
          <cell r="AB6648">
            <v>0</v>
          </cell>
          <cell r="AC6648">
            <v>0</v>
          </cell>
          <cell r="AD6648">
            <v>-4667.92</v>
          </cell>
        </row>
        <row r="6649">
          <cell r="B6649" t="str">
            <v>CITY of SHELTON-REGULATEDROLLOFFROLID</v>
          </cell>
          <cell r="J6649" t="str">
            <v>ROLID</v>
          </cell>
          <cell r="K6649" t="str">
            <v>ROLL OFF-LID</v>
          </cell>
          <cell r="S6649">
            <v>0</v>
          </cell>
          <cell r="T6649">
            <v>0</v>
          </cell>
          <cell r="U6649">
            <v>0</v>
          </cell>
          <cell r="V6649">
            <v>0</v>
          </cell>
          <cell r="W6649">
            <v>0</v>
          </cell>
          <cell r="X6649">
            <v>0</v>
          </cell>
          <cell r="Y6649">
            <v>0</v>
          </cell>
          <cell r="Z6649">
            <v>0</v>
          </cell>
          <cell r="AA6649">
            <v>0</v>
          </cell>
          <cell r="AB6649">
            <v>0</v>
          </cell>
          <cell r="AC6649">
            <v>0</v>
          </cell>
          <cell r="AD6649">
            <v>145.6</v>
          </cell>
        </row>
        <row r="6650">
          <cell r="B6650" t="str">
            <v>CITY of SHELTON-REGULATEDROLLOFFRORENT10M</v>
          </cell>
          <cell r="J6650" t="str">
            <v>RORENT10M</v>
          </cell>
          <cell r="K6650" t="str">
            <v>10YD ROLL OFF MTHLY RENT</v>
          </cell>
          <cell r="S6650">
            <v>0</v>
          </cell>
          <cell r="T6650">
            <v>0</v>
          </cell>
          <cell r="U6650">
            <v>0</v>
          </cell>
          <cell r="V6650">
            <v>0</v>
          </cell>
          <cell r="W6650">
            <v>0</v>
          </cell>
          <cell r="X6650">
            <v>0</v>
          </cell>
          <cell r="Y6650">
            <v>0</v>
          </cell>
          <cell r="Z6650">
            <v>0</v>
          </cell>
          <cell r="AA6650">
            <v>0</v>
          </cell>
          <cell r="AB6650">
            <v>0</v>
          </cell>
          <cell r="AC6650">
            <v>0</v>
          </cell>
          <cell r="AD6650">
            <v>13.99</v>
          </cell>
        </row>
        <row r="6651">
          <cell r="B6651" t="str">
            <v>CITY of SHELTON-REGULATEDROLLOFFRORENT20D</v>
          </cell>
          <cell r="J6651" t="str">
            <v>RORENT20D</v>
          </cell>
          <cell r="K6651" t="str">
            <v>20YD ROLL OFF-DAILY RENT</v>
          </cell>
          <cell r="S6651">
            <v>0</v>
          </cell>
          <cell r="T6651">
            <v>0</v>
          </cell>
          <cell r="U6651">
            <v>0</v>
          </cell>
          <cell r="V6651">
            <v>0</v>
          </cell>
          <cell r="W6651">
            <v>0</v>
          </cell>
          <cell r="X6651">
            <v>0</v>
          </cell>
          <cell r="Y6651">
            <v>0</v>
          </cell>
          <cell r="Z6651">
            <v>0</v>
          </cell>
          <cell r="AA6651">
            <v>0</v>
          </cell>
          <cell r="AB6651">
            <v>0</v>
          </cell>
          <cell r="AC6651">
            <v>0</v>
          </cell>
          <cell r="AD6651">
            <v>468.78</v>
          </cell>
        </row>
        <row r="6652">
          <cell r="B6652" t="str">
            <v>CITY of SHELTON-REGULATEDROLLOFFRORENT20M</v>
          </cell>
          <cell r="J6652" t="str">
            <v>RORENT20M</v>
          </cell>
          <cell r="K6652" t="str">
            <v>20YD ROLL OFF-MNTHLY RENT</v>
          </cell>
          <cell r="S6652">
            <v>0</v>
          </cell>
          <cell r="T6652">
            <v>0</v>
          </cell>
          <cell r="U6652">
            <v>0</v>
          </cell>
          <cell r="V6652">
            <v>0</v>
          </cell>
          <cell r="W6652">
            <v>0</v>
          </cell>
          <cell r="X6652">
            <v>0</v>
          </cell>
          <cell r="Y6652">
            <v>0</v>
          </cell>
          <cell r="Z6652">
            <v>0</v>
          </cell>
          <cell r="AA6652">
            <v>0</v>
          </cell>
          <cell r="AB6652">
            <v>0</v>
          </cell>
          <cell r="AC6652">
            <v>0</v>
          </cell>
          <cell r="AD6652">
            <v>779.84</v>
          </cell>
        </row>
        <row r="6653">
          <cell r="B6653" t="str">
            <v>CITY of SHELTON-REGULATEDROLLOFFRORENT40D</v>
          </cell>
          <cell r="J6653" t="str">
            <v>RORENT40D</v>
          </cell>
          <cell r="K6653" t="str">
            <v>40YD ROLL OFF-DAILY RENT</v>
          </cell>
          <cell r="S6653">
            <v>0</v>
          </cell>
          <cell r="T6653">
            <v>0</v>
          </cell>
          <cell r="U6653">
            <v>0</v>
          </cell>
          <cell r="V6653">
            <v>0</v>
          </cell>
          <cell r="W6653">
            <v>0</v>
          </cell>
          <cell r="X6653">
            <v>0</v>
          </cell>
          <cell r="Y6653">
            <v>0</v>
          </cell>
          <cell r="Z6653">
            <v>0</v>
          </cell>
          <cell r="AA6653">
            <v>0</v>
          </cell>
          <cell r="AB6653">
            <v>0</v>
          </cell>
          <cell r="AC6653">
            <v>0</v>
          </cell>
          <cell r="AD6653">
            <v>283.8</v>
          </cell>
        </row>
        <row r="6654">
          <cell r="B6654" t="str">
            <v>CITY of SHELTON-REGULATEDROLLOFFRORENT40M</v>
          </cell>
          <cell r="J6654" t="str">
            <v>RORENT40M</v>
          </cell>
          <cell r="K6654" t="str">
            <v>40YD ROLL OFF-MNTHLY RENT</v>
          </cell>
          <cell r="S6654">
            <v>0</v>
          </cell>
          <cell r="T6654">
            <v>0</v>
          </cell>
          <cell r="U6654">
            <v>0</v>
          </cell>
          <cell r="V6654">
            <v>0</v>
          </cell>
          <cell r="W6654">
            <v>0</v>
          </cell>
          <cell r="X6654">
            <v>0</v>
          </cell>
          <cell r="Y6654">
            <v>0</v>
          </cell>
          <cell r="Z6654">
            <v>0</v>
          </cell>
          <cell r="AA6654">
            <v>0</v>
          </cell>
          <cell r="AB6654">
            <v>0</v>
          </cell>
          <cell r="AC6654">
            <v>0</v>
          </cell>
          <cell r="AD6654">
            <v>497.22</v>
          </cell>
        </row>
        <row r="6655">
          <cell r="B6655" t="str">
            <v>CITY of SHELTON-REGULATEDROLLOFFCPHAUL20</v>
          </cell>
          <cell r="J6655" t="str">
            <v>CPHAUL20</v>
          </cell>
          <cell r="K6655" t="str">
            <v>20YD COMPACTOR-HAUL</v>
          </cell>
          <cell r="S6655">
            <v>0</v>
          </cell>
          <cell r="T6655">
            <v>0</v>
          </cell>
          <cell r="U6655">
            <v>0</v>
          </cell>
          <cell r="V6655">
            <v>0</v>
          </cell>
          <cell r="W6655">
            <v>0</v>
          </cell>
          <cell r="X6655">
            <v>0</v>
          </cell>
          <cell r="Y6655">
            <v>0</v>
          </cell>
          <cell r="Z6655">
            <v>0</v>
          </cell>
          <cell r="AA6655">
            <v>0</v>
          </cell>
          <cell r="AB6655">
            <v>0</v>
          </cell>
          <cell r="AC6655">
            <v>0</v>
          </cell>
          <cell r="AD6655">
            <v>1403.37</v>
          </cell>
        </row>
        <row r="6656">
          <cell r="B6656" t="str">
            <v>CITY of SHELTON-REGULATEDROLLOFFCPHAUL35</v>
          </cell>
          <cell r="J6656" t="str">
            <v>CPHAUL35</v>
          </cell>
          <cell r="K6656" t="str">
            <v>35YD COMPACTOR-HAUL</v>
          </cell>
          <cell r="S6656">
            <v>0</v>
          </cell>
          <cell r="T6656">
            <v>0</v>
          </cell>
          <cell r="U6656">
            <v>0</v>
          </cell>
          <cell r="V6656">
            <v>0</v>
          </cell>
          <cell r="W6656">
            <v>0</v>
          </cell>
          <cell r="X6656">
            <v>0</v>
          </cell>
          <cell r="Y6656">
            <v>0</v>
          </cell>
          <cell r="Z6656">
            <v>0</v>
          </cell>
          <cell r="AA6656">
            <v>0</v>
          </cell>
          <cell r="AB6656">
            <v>0</v>
          </cell>
          <cell r="AC6656">
            <v>0</v>
          </cell>
          <cell r="AD6656">
            <v>672.27</v>
          </cell>
        </row>
        <row r="6657">
          <cell r="B6657" t="str">
            <v>CITY of SHELTON-REGULATEDROLLOFFDISPMC-TON</v>
          </cell>
          <cell r="J6657" t="str">
            <v>DISPMC-TON</v>
          </cell>
          <cell r="K6657" t="str">
            <v>MC LANDFILL PER TON</v>
          </cell>
          <cell r="S6657">
            <v>0</v>
          </cell>
          <cell r="T6657">
            <v>0</v>
          </cell>
          <cell r="U6657">
            <v>0</v>
          </cell>
          <cell r="V6657">
            <v>0</v>
          </cell>
          <cell r="W6657">
            <v>0</v>
          </cell>
          <cell r="X6657">
            <v>0</v>
          </cell>
          <cell r="Y6657">
            <v>0</v>
          </cell>
          <cell r="Z6657">
            <v>0</v>
          </cell>
          <cell r="AA6657">
            <v>0</v>
          </cell>
          <cell r="AB6657">
            <v>0</v>
          </cell>
          <cell r="AC6657">
            <v>0</v>
          </cell>
          <cell r="AD6657">
            <v>15795.26</v>
          </cell>
        </row>
        <row r="6658">
          <cell r="B6658" t="str">
            <v>CITY of SHELTON-REGULATEDROLLOFFDISPMCMISC</v>
          </cell>
          <cell r="J6658" t="str">
            <v>DISPMCMISC</v>
          </cell>
          <cell r="K6658" t="str">
            <v>DISPOSAL MISCELLANOUS</v>
          </cell>
          <cell r="S6658">
            <v>0</v>
          </cell>
          <cell r="T6658">
            <v>0</v>
          </cell>
          <cell r="U6658">
            <v>0</v>
          </cell>
          <cell r="V6658">
            <v>0</v>
          </cell>
          <cell r="W6658">
            <v>0</v>
          </cell>
          <cell r="X6658">
            <v>0</v>
          </cell>
          <cell r="Y6658">
            <v>0</v>
          </cell>
          <cell r="Z6658">
            <v>0</v>
          </cell>
          <cell r="AA6658">
            <v>0</v>
          </cell>
          <cell r="AB6658">
            <v>0</v>
          </cell>
          <cell r="AC6658">
            <v>0</v>
          </cell>
          <cell r="AD6658">
            <v>31.32</v>
          </cell>
        </row>
        <row r="6659">
          <cell r="B6659" t="str">
            <v>CITY of SHELTON-REGULATEDROLLOFFRODEL</v>
          </cell>
          <cell r="J6659" t="str">
            <v>RODEL</v>
          </cell>
          <cell r="K6659" t="str">
            <v>ROLL OFF-DELIVERY</v>
          </cell>
          <cell r="S6659">
            <v>0</v>
          </cell>
          <cell r="T6659">
            <v>0</v>
          </cell>
          <cell r="U6659">
            <v>0</v>
          </cell>
          <cell r="V6659">
            <v>0</v>
          </cell>
          <cell r="W6659">
            <v>0</v>
          </cell>
          <cell r="X6659">
            <v>0</v>
          </cell>
          <cell r="Y6659">
            <v>0</v>
          </cell>
          <cell r="Z6659">
            <v>0</v>
          </cell>
          <cell r="AA6659">
            <v>0</v>
          </cell>
          <cell r="AB6659">
            <v>0</v>
          </cell>
          <cell r="AC6659">
            <v>0</v>
          </cell>
          <cell r="AD6659">
            <v>389.8</v>
          </cell>
        </row>
        <row r="6660">
          <cell r="B6660" t="str">
            <v>CITY of SHELTON-REGULATEDROLLOFFROHAUL20</v>
          </cell>
          <cell r="J6660" t="str">
            <v>ROHAUL20</v>
          </cell>
          <cell r="K6660" t="str">
            <v>20YD ROLL OFF-HAUL</v>
          </cell>
          <cell r="S6660">
            <v>0</v>
          </cell>
          <cell r="T6660">
            <v>0</v>
          </cell>
          <cell r="U6660">
            <v>0</v>
          </cell>
          <cell r="V6660">
            <v>0</v>
          </cell>
          <cell r="W6660">
            <v>0</v>
          </cell>
          <cell r="X6660">
            <v>0</v>
          </cell>
          <cell r="Y6660">
            <v>0</v>
          </cell>
          <cell r="Z6660">
            <v>0</v>
          </cell>
          <cell r="AA6660">
            <v>0</v>
          </cell>
          <cell r="AB6660">
            <v>0</v>
          </cell>
          <cell r="AC6660">
            <v>0</v>
          </cell>
          <cell r="AD6660">
            <v>1559.68</v>
          </cell>
        </row>
        <row r="6661">
          <cell r="B6661" t="str">
            <v>CITY of SHELTON-REGULATEDROLLOFFROHAUL20T</v>
          </cell>
          <cell r="J6661" t="str">
            <v>ROHAUL20T</v>
          </cell>
          <cell r="K6661" t="str">
            <v>20YD ROLL OFF TEMP HAUL</v>
          </cell>
          <cell r="S6661">
            <v>0</v>
          </cell>
          <cell r="T6661">
            <v>0</v>
          </cell>
          <cell r="U6661">
            <v>0</v>
          </cell>
          <cell r="V6661">
            <v>0</v>
          </cell>
          <cell r="W6661">
            <v>0</v>
          </cell>
          <cell r="X6661">
            <v>0</v>
          </cell>
          <cell r="Y6661">
            <v>0</v>
          </cell>
          <cell r="Z6661">
            <v>0</v>
          </cell>
          <cell r="AA6661">
            <v>0</v>
          </cell>
          <cell r="AB6661">
            <v>0</v>
          </cell>
          <cell r="AC6661">
            <v>0</v>
          </cell>
          <cell r="AD6661">
            <v>194.96</v>
          </cell>
        </row>
        <row r="6662">
          <cell r="B6662" t="str">
            <v>CITY of SHELTON-REGULATEDROLLOFFROHAUL40</v>
          </cell>
          <cell r="J6662" t="str">
            <v>ROHAUL40</v>
          </cell>
          <cell r="K6662" t="str">
            <v>40YD ROLL OFF-HAUL</v>
          </cell>
          <cell r="S6662">
            <v>0</v>
          </cell>
          <cell r="T6662">
            <v>0</v>
          </cell>
          <cell r="U6662">
            <v>0</v>
          </cell>
          <cell r="V6662">
            <v>0</v>
          </cell>
          <cell r="W6662">
            <v>0</v>
          </cell>
          <cell r="X6662">
            <v>0</v>
          </cell>
          <cell r="Y6662">
            <v>0</v>
          </cell>
          <cell r="Z6662">
            <v>0</v>
          </cell>
          <cell r="AA6662">
            <v>0</v>
          </cell>
          <cell r="AB6662">
            <v>0</v>
          </cell>
          <cell r="AC6662">
            <v>0</v>
          </cell>
          <cell r="AD6662">
            <v>2154.62</v>
          </cell>
        </row>
        <row r="6663">
          <cell r="B6663" t="str">
            <v>CITY of SHELTON-REGULATEDROLLOFFROHAUL40T</v>
          </cell>
          <cell r="J6663" t="str">
            <v>ROHAUL40T</v>
          </cell>
          <cell r="K6663" t="str">
            <v>40YD ROLL OFF TEMP HAUL</v>
          </cell>
          <cell r="S6663">
            <v>0</v>
          </cell>
          <cell r="T6663">
            <v>0</v>
          </cell>
          <cell r="U6663">
            <v>0</v>
          </cell>
          <cell r="V6663">
            <v>0</v>
          </cell>
          <cell r="W6663">
            <v>0</v>
          </cell>
          <cell r="X6663">
            <v>0</v>
          </cell>
          <cell r="Y6663">
            <v>0</v>
          </cell>
          <cell r="Z6663">
            <v>0</v>
          </cell>
          <cell r="AA6663">
            <v>0</v>
          </cell>
          <cell r="AB6663">
            <v>0</v>
          </cell>
          <cell r="AC6663">
            <v>0</v>
          </cell>
          <cell r="AD6663">
            <v>1325.92</v>
          </cell>
        </row>
        <row r="6664">
          <cell r="B6664" t="str">
            <v>CITY of SHELTON-REGULATEDROLLOFFRORENT20D</v>
          </cell>
          <cell r="J6664" t="str">
            <v>RORENT20D</v>
          </cell>
          <cell r="K6664" t="str">
            <v>20YD ROLL OFF-DAILY RENT</v>
          </cell>
          <cell r="S6664">
            <v>0</v>
          </cell>
          <cell r="T6664">
            <v>0</v>
          </cell>
          <cell r="U6664">
            <v>0</v>
          </cell>
          <cell r="V6664">
            <v>0</v>
          </cell>
          <cell r="W6664">
            <v>0</v>
          </cell>
          <cell r="X6664">
            <v>0</v>
          </cell>
          <cell r="Y6664">
            <v>0</v>
          </cell>
          <cell r="Z6664">
            <v>0</v>
          </cell>
          <cell r="AA6664">
            <v>0</v>
          </cell>
          <cell r="AB6664">
            <v>0</v>
          </cell>
          <cell r="AC6664">
            <v>0</v>
          </cell>
          <cell r="AD6664">
            <v>42.07</v>
          </cell>
        </row>
        <row r="6665">
          <cell r="B6665" t="str">
            <v>CITY of SHELTON-REGULATEDROLLOFFRORENT40D</v>
          </cell>
          <cell r="J6665" t="str">
            <v>RORENT40D</v>
          </cell>
          <cell r="K6665" t="str">
            <v>40YD ROLL OFF-DAILY RENT</v>
          </cell>
          <cell r="S6665">
            <v>0</v>
          </cell>
          <cell r="T6665">
            <v>0</v>
          </cell>
          <cell r="U6665">
            <v>0</v>
          </cell>
          <cell r="V6665">
            <v>0</v>
          </cell>
          <cell r="W6665">
            <v>0</v>
          </cell>
          <cell r="X6665">
            <v>0</v>
          </cell>
          <cell r="Y6665">
            <v>0</v>
          </cell>
          <cell r="Z6665">
            <v>0</v>
          </cell>
          <cell r="AA6665">
            <v>0</v>
          </cell>
          <cell r="AB6665">
            <v>0</v>
          </cell>
          <cell r="AC6665">
            <v>0</v>
          </cell>
          <cell r="AD6665">
            <v>28.38</v>
          </cell>
        </row>
        <row r="6666">
          <cell r="B6666" t="str">
            <v>CITY of SHELTON-REGULATEDSURCFUEL-COM MASON</v>
          </cell>
          <cell r="J6666" t="str">
            <v>FUEL-COM MASON</v>
          </cell>
          <cell r="K6666" t="str">
            <v>FUEL &amp; MATERIAL SURCHARGE</v>
          </cell>
          <cell r="S6666">
            <v>0</v>
          </cell>
          <cell r="T6666">
            <v>0</v>
          </cell>
          <cell r="U6666">
            <v>0</v>
          </cell>
          <cell r="V6666">
            <v>0</v>
          </cell>
          <cell r="W6666">
            <v>0</v>
          </cell>
          <cell r="X6666">
            <v>0</v>
          </cell>
          <cell r="Y6666">
            <v>0</v>
          </cell>
          <cell r="Z6666">
            <v>0</v>
          </cell>
          <cell r="AA6666">
            <v>0</v>
          </cell>
          <cell r="AB6666">
            <v>0</v>
          </cell>
          <cell r="AC6666">
            <v>0</v>
          </cell>
          <cell r="AD6666">
            <v>0</v>
          </cell>
        </row>
        <row r="6667">
          <cell r="B6667" t="str">
            <v>CITY of SHELTON-REGULATEDSURCFUEL-RO MASON</v>
          </cell>
          <cell r="J6667" t="str">
            <v>FUEL-RO MASON</v>
          </cell>
          <cell r="K6667" t="str">
            <v>FUEL &amp; MATERIAL SURCHARGE</v>
          </cell>
          <cell r="S6667">
            <v>0</v>
          </cell>
          <cell r="T6667">
            <v>0</v>
          </cell>
          <cell r="U6667">
            <v>0</v>
          </cell>
          <cell r="V6667">
            <v>0</v>
          </cell>
          <cell r="W6667">
            <v>0</v>
          </cell>
          <cell r="X6667">
            <v>0</v>
          </cell>
          <cell r="Y6667">
            <v>0</v>
          </cell>
          <cell r="Z6667">
            <v>0</v>
          </cell>
          <cell r="AA6667">
            <v>0</v>
          </cell>
          <cell r="AB6667">
            <v>0</v>
          </cell>
          <cell r="AC6667">
            <v>0</v>
          </cell>
          <cell r="AD6667">
            <v>0</v>
          </cell>
        </row>
        <row r="6668">
          <cell r="B6668" t="str">
            <v>CITY of SHELTON-REGULATEDTAXESSHELTON SALES TAX</v>
          </cell>
          <cell r="J6668" t="str">
            <v>SHELTON SALES TAX</v>
          </cell>
          <cell r="K6668" t="str">
            <v>8.8% Sales Tax</v>
          </cell>
          <cell r="S6668">
            <v>0</v>
          </cell>
          <cell r="T6668">
            <v>0</v>
          </cell>
          <cell r="U6668">
            <v>0</v>
          </cell>
          <cell r="V6668">
            <v>0</v>
          </cell>
          <cell r="W6668">
            <v>0</v>
          </cell>
          <cell r="X6668">
            <v>0</v>
          </cell>
          <cell r="Y6668">
            <v>0</v>
          </cell>
          <cell r="Z6668">
            <v>0</v>
          </cell>
          <cell r="AA6668">
            <v>0</v>
          </cell>
          <cell r="AB6668">
            <v>0</v>
          </cell>
          <cell r="AC6668">
            <v>0</v>
          </cell>
          <cell r="AD6668">
            <v>0.84</v>
          </cell>
        </row>
        <row r="6669">
          <cell r="B6669" t="str">
            <v>CITY of SHELTON-REGULATEDTAXESSHELTON UNREG REFUSE</v>
          </cell>
          <cell r="J6669" t="str">
            <v>SHELTON UNREG REFUSE</v>
          </cell>
          <cell r="K6669" t="str">
            <v>3.6% WA STATE REFUSE TAX</v>
          </cell>
          <cell r="S6669">
            <v>0</v>
          </cell>
          <cell r="T6669">
            <v>0</v>
          </cell>
          <cell r="U6669">
            <v>0</v>
          </cell>
          <cell r="V6669">
            <v>0</v>
          </cell>
          <cell r="W6669">
            <v>0</v>
          </cell>
          <cell r="X6669">
            <v>0</v>
          </cell>
          <cell r="Y6669">
            <v>0</v>
          </cell>
          <cell r="Z6669">
            <v>0</v>
          </cell>
          <cell r="AA6669">
            <v>0</v>
          </cell>
          <cell r="AB6669">
            <v>0</v>
          </cell>
          <cell r="AC6669">
            <v>0</v>
          </cell>
          <cell r="AD6669">
            <v>3.3</v>
          </cell>
        </row>
        <row r="6670">
          <cell r="B6670" t="str">
            <v>CITY of SHELTON-REGULATEDTAXESSHELTON UNREG SALES</v>
          </cell>
          <cell r="J6670" t="str">
            <v>SHELTON UNREG SALES</v>
          </cell>
          <cell r="K6670" t="str">
            <v>WA STATE SALES TAX</v>
          </cell>
          <cell r="S6670">
            <v>0</v>
          </cell>
          <cell r="T6670">
            <v>0</v>
          </cell>
          <cell r="U6670">
            <v>0</v>
          </cell>
          <cell r="V6670">
            <v>0</v>
          </cell>
          <cell r="W6670">
            <v>0</v>
          </cell>
          <cell r="X6670">
            <v>0</v>
          </cell>
          <cell r="Y6670">
            <v>0</v>
          </cell>
          <cell r="Z6670">
            <v>0</v>
          </cell>
          <cell r="AA6670">
            <v>0</v>
          </cell>
          <cell r="AB6670">
            <v>0</v>
          </cell>
          <cell r="AC6670">
            <v>0</v>
          </cell>
          <cell r="AD6670">
            <v>0.84</v>
          </cell>
        </row>
        <row r="6671">
          <cell r="B6671" t="str">
            <v>CITY of SHELTON-REGULATEDTAXESSHELTON UNREG REFUSE</v>
          </cell>
          <cell r="J6671" t="str">
            <v>SHELTON UNREG REFUSE</v>
          </cell>
          <cell r="K6671" t="str">
            <v>3.6% WA STATE REFUSE TAX</v>
          </cell>
          <cell r="S6671">
            <v>0</v>
          </cell>
          <cell r="T6671">
            <v>0</v>
          </cell>
          <cell r="U6671">
            <v>0</v>
          </cell>
          <cell r="V6671">
            <v>0</v>
          </cell>
          <cell r="W6671">
            <v>0</v>
          </cell>
          <cell r="X6671">
            <v>0</v>
          </cell>
          <cell r="Y6671">
            <v>0</v>
          </cell>
          <cell r="Z6671">
            <v>0</v>
          </cell>
          <cell r="AA6671">
            <v>0</v>
          </cell>
          <cell r="AB6671">
            <v>0</v>
          </cell>
          <cell r="AC6671">
            <v>0</v>
          </cell>
          <cell r="AD6671">
            <v>716.06</v>
          </cell>
        </row>
        <row r="6672">
          <cell r="B6672" t="str">
            <v>CITY of SHELTON-REGULATEDTAXESSHELTON UNREG SALES</v>
          </cell>
          <cell r="J6672" t="str">
            <v>SHELTON UNREG SALES</v>
          </cell>
          <cell r="K6672" t="str">
            <v>WA STATE SALES TAX</v>
          </cell>
          <cell r="S6672">
            <v>0</v>
          </cell>
          <cell r="T6672">
            <v>0</v>
          </cell>
          <cell r="U6672">
            <v>0</v>
          </cell>
          <cell r="V6672">
            <v>0</v>
          </cell>
          <cell r="W6672">
            <v>0</v>
          </cell>
          <cell r="X6672">
            <v>0</v>
          </cell>
          <cell r="Y6672">
            <v>0</v>
          </cell>
          <cell r="Z6672">
            <v>0</v>
          </cell>
          <cell r="AA6672">
            <v>0</v>
          </cell>
          <cell r="AB6672">
            <v>0</v>
          </cell>
          <cell r="AC6672">
            <v>0</v>
          </cell>
          <cell r="AD6672">
            <v>201.04</v>
          </cell>
        </row>
        <row r="6673">
          <cell r="B6673" t="str">
            <v>CITY OF SHELTON-UNREGULATEDACCOUNTING ADJUSTMENTSFINCHG</v>
          </cell>
          <cell r="J6673" t="str">
            <v>FINCHG</v>
          </cell>
          <cell r="K6673" t="str">
            <v>LATE FEE</v>
          </cell>
          <cell r="S6673">
            <v>0</v>
          </cell>
          <cell r="T6673">
            <v>0</v>
          </cell>
          <cell r="U6673">
            <v>0</v>
          </cell>
          <cell r="V6673">
            <v>0</v>
          </cell>
          <cell r="W6673">
            <v>0</v>
          </cell>
          <cell r="X6673">
            <v>0</v>
          </cell>
          <cell r="Y6673">
            <v>0</v>
          </cell>
          <cell r="Z6673">
            <v>0</v>
          </cell>
          <cell r="AA6673">
            <v>0</v>
          </cell>
          <cell r="AB6673">
            <v>0</v>
          </cell>
          <cell r="AC6673">
            <v>0</v>
          </cell>
          <cell r="AD6673">
            <v>20.98</v>
          </cell>
        </row>
        <row r="6674">
          <cell r="B6674" t="str">
            <v>CITY OF SHELTON-UNREGULATEDCOMMERCIAL - REARLOADUNLOCKRECY</v>
          </cell>
          <cell r="J6674" t="str">
            <v>UNLOCKRECY</v>
          </cell>
          <cell r="K6674" t="str">
            <v>UNLOCK / UNLATCH RECY</v>
          </cell>
          <cell r="S6674">
            <v>0</v>
          </cell>
          <cell r="T6674">
            <v>0</v>
          </cell>
          <cell r="U6674">
            <v>0</v>
          </cell>
          <cell r="V6674">
            <v>0</v>
          </cell>
          <cell r="W6674">
            <v>0</v>
          </cell>
          <cell r="X6674">
            <v>0</v>
          </cell>
          <cell r="Y6674">
            <v>0</v>
          </cell>
          <cell r="Z6674">
            <v>0</v>
          </cell>
          <cell r="AA6674">
            <v>0</v>
          </cell>
          <cell r="AB6674">
            <v>0</v>
          </cell>
          <cell r="AC6674">
            <v>0</v>
          </cell>
          <cell r="AD6674">
            <v>10</v>
          </cell>
        </row>
        <row r="6675">
          <cell r="B6675" t="str">
            <v>CITY OF SHELTON-UNREGULATEDCOMMERCIAL RECYCLE96CRCOGE1</v>
          </cell>
          <cell r="J6675" t="str">
            <v>96CRCOGE1</v>
          </cell>
          <cell r="K6675" t="str">
            <v>96 COMMINGLE WG-EOW</v>
          </cell>
          <cell r="S6675">
            <v>0</v>
          </cell>
          <cell r="T6675">
            <v>0</v>
          </cell>
          <cell r="U6675">
            <v>0</v>
          </cell>
          <cell r="V6675">
            <v>0</v>
          </cell>
          <cell r="W6675">
            <v>0</v>
          </cell>
          <cell r="X6675">
            <v>0</v>
          </cell>
          <cell r="Y6675">
            <v>0</v>
          </cell>
          <cell r="Z6675">
            <v>0</v>
          </cell>
          <cell r="AA6675">
            <v>0</v>
          </cell>
          <cell r="AB6675">
            <v>0</v>
          </cell>
          <cell r="AC6675">
            <v>0</v>
          </cell>
          <cell r="AD6675">
            <v>259.8</v>
          </cell>
        </row>
        <row r="6676">
          <cell r="B6676" t="str">
            <v>CITY OF SHELTON-UNREGULATEDCOMMERCIAL RECYCLE96CRCOGM1</v>
          </cell>
          <cell r="J6676" t="str">
            <v>96CRCOGM1</v>
          </cell>
          <cell r="K6676" t="str">
            <v>96 COMMINGLE WGMNTHLY</v>
          </cell>
          <cell r="S6676">
            <v>0</v>
          </cell>
          <cell r="T6676">
            <v>0</v>
          </cell>
          <cell r="U6676">
            <v>0</v>
          </cell>
          <cell r="V6676">
            <v>0</v>
          </cell>
          <cell r="W6676">
            <v>0</v>
          </cell>
          <cell r="X6676">
            <v>0</v>
          </cell>
          <cell r="Y6676">
            <v>0</v>
          </cell>
          <cell r="Z6676">
            <v>0</v>
          </cell>
          <cell r="AA6676">
            <v>0</v>
          </cell>
          <cell r="AB6676">
            <v>0</v>
          </cell>
          <cell r="AC6676">
            <v>0</v>
          </cell>
          <cell r="AD6676">
            <v>100.02</v>
          </cell>
        </row>
        <row r="6677">
          <cell r="B6677" t="str">
            <v>CITY OF SHELTON-UNREGULATEDCOMMERCIAL RECYCLE96CRCOGW1</v>
          </cell>
          <cell r="J6677" t="str">
            <v>96CRCOGW1</v>
          </cell>
          <cell r="K6677" t="str">
            <v>96 COMMINGLE WG-WEEKLY</v>
          </cell>
          <cell r="S6677">
            <v>0</v>
          </cell>
          <cell r="T6677">
            <v>0</v>
          </cell>
          <cell r="U6677">
            <v>0</v>
          </cell>
          <cell r="V6677">
            <v>0</v>
          </cell>
          <cell r="W6677">
            <v>0</v>
          </cell>
          <cell r="X6677">
            <v>0</v>
          </cell>
          <cell r="Y6677">
            <v>0</v>
          </cell>
          <cell r="Z6677">
            <v>0</v>
          </cell>
          <cell r="AA6677">
            <v>0</v>
          </cell>
          <cell r="AB6677">
            <v>0</v>
          </cell>
          <cell r="AC6677">
            <v>0</v>
          </cell>
          <cell r="AD6677">
            <v>1016.28</v>
          </cell>
        </row>
        <row r="6678">
          <cell r="B6678" t="str">
            <v>CITY OF SHELTON-UNREGULATEDCOMMERCIAL RECYCLE96CRCONGE1</v>
          </cell>
          <cell r="J6678" t="str">
            <v>96CRCONGE1</v>
          </cell>
          <cell r="K6678" t="str">
            <v>96 COMMINGLE NG-EOW</v>
          </cell>
          <cell r="S6678">
            <v>0</v>
          </cell>
          <cell r="T6678">
            <v>0</v>
          </cell>
          <cell r="U6678">
            <v>0</v>
          </cell>
          <cell r="V6678">
            <v>0</v>
          </cell>
          <cell r="W6678">
            <v>0</v>
          </cell>
          <cell r="X6678">
            <v>0</v>
          </cell>
          <cell r="Y6678">
            <v>0</v>
          </cell>
          <cell r="Z6678">
            <v>0</v>
          </cell>
          <cell r="AA6678">
            <v>0</v>
          </cell>
          <cell r="AB6678">
            <v>0</v>
          </cell>
          <cell r="AC6678">
            <v>0</v>
          </cell>
          <cell r="AD6678">
            <v>736.09</v>
          </cell>
        </row>
        <row r="6679">
          <cell r="B6679" t="str">
            <v>CITY OF SHELTON-UNREGULATEDCOMMERCIAL RECYCLE96CRCONGM1</v>
          </cell>
          <cell r="J6679" t="str">
            <v>96CRCONGM1</v>
          </cell>
          <cell r="K6679" t="str">
            <v>96 COMMINGLE NG-MNTHLY</v>
          </cell>
          <cell r="S6679">
            <v>0</v>
          </cell>
          <cell r="T6679">
            <v>0</v>
          </cell>
          <cell r="U6679">
            <v>0</v>
          </cell>
          <cell r="V6679">
            <v>0</v>
          </cell>
          <cell r="W6679">
            <v>0</v>
          </cell>
          <cell r="X6679">
            <v>0</v>
          </cell>
          <cell r="Y6679">
            <v>0</v>
          </cell>
          <cell r="Z6679">
            <v>0</v>
          </cell>
          <cell r="AA6679">
            <v>0</v>
          </cell>
          <cell r="AB6679">
            <v>0</v>
          </cell>
          <cell r="AC6679">
            <v>0</v>
          </cell>
          <cell r="AD6679">
            <v>216.71</v>
          </cell>
        </row>
        <row r="6680">
          <cell r="B6680" t="str">
            <v>CITY OF SHELTON-UNREGULATEDCOMMERCIAL RECYCLE96CRCONGW1</v>
          </cell>
          <cell r="J6680" t="str">
            <v>96CRCONGW1</v>
          </cell>
          <cell r="K6680" t="str">
            <v>96 COMMINGLE NG-WEEKLY</v>
          </cell>
          <cell r="S6680">
            <v>0</v>
          </cell>
          <cell r="T6680">
            <v>0</v>
          </cell>
          <cell r="U6680">
            <v>0</v>
          </cell>
          <cell r="V6680">
            <v>0</v>
          </cell>
          <cell r="W6680">
            <v>0</v>
          </cell>
          <cell r="X6680">
            <v>0</v>
          </cell>
          <cell r="Y6680">
            <v>0</v>
          </cell>
          <cell r="Z6680">
            <v>0</v>
          </cell>
          <cell r="AA6680">
            <v>0</v>
          </cell>
          <cell r="AB6680">
            <v>0</v>
          </cell>
          <cell r="AC6680">
            <v>0</v>
          </cell>
          <cell r="AD6680">
            <v>1609.11</v>
          </cell>
        </row>
        <row r="6681">
          <cell r="B6681" t="str">
            <v xml:space="preserve">CITY OF SHELTON-UNREGULATEDCOMMERCIAL RECYCLER2YDOCCE </v>
          </cell>
          <cell r="J6681" t="str">
            <v xml:space="preserve">R2YDOCCE </v>
          </cell>
          <cell r="K6681" t="str">
            <v>2YD OCC-EOW</v>
          </cell>
          <cell r="S6681">
            <v>0</v>
          </cell>
          <cell r="T6681">
            <v>0</v>
          </cell>
          <cell r="U6681">
            <v>0</v>
          </cell>
          <cell r="V6681">
            <v>0</v>
          </cell>
          <cell r="W6681">
            <v>0</v>
          </cell>
          <cell r="X6681">
            <v>0</v>
          </cell>
          <cell r="Y6681">
            <v>0</v>
          </cell>
          <cell r="Z6681">
            <v>0</v>
          </cell>
          <cell r="AA6681">
            <v>0</v>
          </cell>
          <cell r="AB6681">
            <v>0</v>
          </cell>
          <cell r="AC6681">
            <v>0</v>
          </cell>
          <cell r="AD6681">
            <v>1572.49</v>
          </cell>
        </row>
        <row r="6682">
          <cell r="B6682" t="str">
            <v>CITY OF SHELTON-UNREGULATEDCOMMERCIAL RECYCLER2YDOCCEX</v>
          </cell>
          <cell r="J6682" t="str">
            <v>R2YDOCCEX</v>
          </cell>
          <cell r="K6682" t="str">
            <v>2YD OCC-EXTRA CONTAINER</v>
          </cell>
          <cell r="S6682">
            <v>0</v>
          </cell>
          <cell r="T6682">
            <v>0</v>
          </cell>
          <cell r="U6682">
            <v>0</v>
          </cell>
          <cell r="V6682">
            <v>0</v>
          </cell>
          <cell r="W6682">
            <v>0</v>
          </cell>
          <cell r="X6682">
            <v>0</v>
          </cell>
          <cell r="Y6682">
            <v>0</v>
          </cell>
          <cell r="Z6682">
            <v>0</v>
          </cell>
          <cell r="AA6682">
            <v>0</v>
          </cell>
          <cell r="AB6682">
            <v>0</v>
          </cell>
          <cell r="AC6682">
            <v>0</v>
          </cell>
          <cell r="AD6682">
            <v>310.91000000000003</v>
          </cell>
        </row>
        <row r="6683">
          <cell r="B6683" t="str">
            <v>CITY OF SHELTON-UNREGULATEDCOMMERCIAL RECYCLER2YDOCCM</v>
          </cell>
          <cell r="J6683" t="str">
            <v>R2YDOCCM</v>
          </cell>
          <cell r="K6683" t="str">
            <v>2YD OCC-MNTHLY</v>
          </cell>
          <cell r="S6683">
            <v>0</v>
          </cell>
          <cell r="T6683">
            <v>0</v>
          </cell>
          <cell r="U6683">
            <v>0</v>
          </cell>
          <cell r="V6683">
            <v>0</v>
          </cell>
          <cell r="W6683">
            <v>0</v>
          </cell>
          <cell r="X6683">
            <v>0</v>
          </cell>
          <cell r="Y6683">
            <v>0</v>
          </cell>
          <cell r="Z6683">
            <v>0</v>
          </cell>
          <cell r="AA6683">
            <v>0</v>
          </cell>
          <cell r="AB6683">
            <v>0</v>
          </cell>
          <cell r="AC6683">
            <v>0</v>
          </cell>
          <cell r="AD6683">
            <v>541.20000000000005</v>
          </cell>
        </row>
        <row r="6684">
          <cell r="B6684" t="str">
            <v>CITY OF SHELTON-UNREGULATEDCOMMERCIAL RECYCLER2YDOCCW</v>
          </cell>
          <cell r="J6684" t="str">
            <v>R2YDOCCW</v>
          </cell>
          <cell r="K6684" t="str">
            <v>2YD OCC-WEEKLY</v>
          </cell>
          <cell r="S6684">
            <v>0</v>
          </cell>
          <cell r="T6684">
            <v>0</v>
          </cell>
          <cell r="U6684">
            <v>0</v>
          </cell>
          <cell r="V6684">
            <v>0</v>
          </cell>
          <cell r="W6684">
            <v>0</v>
          </cell>
          <cell r="X6684">
            <v>0</v>
          </cell>
          <cell r="Y6684">
            <v>0</v>
          </cell>
          <cell r="Z6684">
            <v>0</v>
          </cell>
          <cell r="AA6684">
            <v>0</v>
          </cell>
          <cell r="AB6684">
            <v>0</v>
          </cell>
          <cell r="AC6684">
            <v>0</v>
          </cell>
          <cell r="AD6684">
            <v>5128.18</v>
          </cell>
        </row>
        <row r="6685">
          <cell r="B6685" t="str">
            <v>CITY OF SHELTON-UNREGULATEDCOMMERCIAL RECYCLERECYLOCK</v>
          </cell>
          <cell r="J6685" t="str">
            <v>RECYLOCK</v>
          </cell>
          <cell r="K6685" t="str">
            <v>LOCK/UNLOCK RECYCLING</v>
          </cell>
          <cell r="S6685">
            <v>0</v>
          </cell>
          <cell r="T6685">
            <v>0</v>
          </cell>
          <cell r="U6685">
            <v>0</v>
          </cell>
          <cell r="V6685">
            <v>0</v>
          </cell>
          <cell r="W6685">
            <v>0</v>
          </cell>
          <cell r="X6685">
            <v>0</v>
          </cell>
          <cell r="Y6685">
            <v>0</v>
          </cell>
          <cell r="Z6685">
            <v>0</v>
          </cell>
          <cell r="AA6685">
            <v>0</v>
          </cell>
          <cell r="AB6685">
            <v>0</v>
          </cell>
          <cell r="AC6685">
            <v>0</v>
          </cell>
          <cell r="AD6685">
            <v>60.72</v>
          </cell>
        </row>
        <row r="6686">
          <cell r="B6686" t="str">
            <v>CITY OF SHELTON-UNREGULATEDCOMMERCIAL RECYCLEWLKNRECY</v>
          </cell>
          <cell r="J6686" t="str">
            <v>WLKNRECY</v>
          </cell>
          <cell r="K6686" t="str">
            <v>WALK IN RECYCLE</v>
          </cell>
          <cell r="S6686">
            <v>0</v>
          </cell>
          <cell r="T6686">
            <v>0</v>
          </cell>
          <cell r="U6686">
            <v>0</v>
          </cell>
          <cell r="V6686">
            <v>0</v>
          </cell>
          <cell r="W6686">
            <v>0</v>
          </cell>
          <cell r="X6686">
            <v>0</v>
          </cell>
          <cell r="Y6686">
            <v>0</v>
          </cell>
          <cell r="Z6686">
            <v>0</v>
          </cell>
          <cell r="AA6686">
            <v>0</v>
          </cell>
          <cell r="AB6686">
            <v>0</v>
          </cell>
          <cell r="AC6686">
            <v>0</v>
          </cell>
          <cell r="AD6686">
            <v>5.32</v>
          </cell>
        </row>
        <row r="6687">
          <cell r="B6687" t="str">
            <v>CITY OF SHELTON-UNREGULATEDCOMMERCIAL RECYCLECDELOCC</v>
          </cell>
          <cell r="J6687" t="str">
            <v>CDELOCC</v>
          </cell>
          <cell r="K6687" t="str">
            <v>CARDBOARD DELIVERY</v>
          </cell>
          <cell r="S6687">
            <v>0</v>
          </cell>
          <cell r="T6687">
            <v>0</v>
          </cell>
          <cell r="U6687">
            <v>0</v>
          </cell>
          <cell r="V6687">
            <v>0</v>
          </cell>
          <cell r="W6687">
            <v>0</v>
          </cell>
          <cell r="X6687">
            <v>0</v>
          </cell>
          <cell r="Y6687">
            <v>0</v>
          </cell>
          <cell r="Z6687">
            <v>0</v>
          </cell>
          <cell r="AA6687">
            <v>0</v>
          </cell>
          <cell r="AB6687">
            <v>0</v>
          </cell>
          <cell r="AC6687">
            <v>0</v>
          </cell>
          <cell r="AD6687">
            <v>54</v>
          </cell>
        </row>
        <row r="6688">
          <cell r="B6688" t="str">
            <v>CITY OF SHELTON-UNREGULATEDCOMMERCIAL RECYCLEDEL-REC</v>
          </cell>
          <cell r="J6688" t="str">
            <v>DEL-REC</v>
          </cell>
          <cell r="K6688" t="str">
            <v>DELIVER RECYCLE BIN</v>
          </cell>
          <cell r="S6688">
            <v>0</v>
          </cell>
          <cell r="T6688">
            <v>0</v>
          </cell>
          <cell r="U6688">
            <v>0</v>
          </cell>
          <cell r="V6688">
            <v>0</v>
          </cell>
          <cell r="W6688">
            <v>0</v>
          </cell>
          <cell r="X6688">
            <v>0</v>
          </cell>
          <cell r="Y6688">
            <v>0</v>
          </cell>
          <cell r="Z6688">
            <v>0</v>
          </cell>
          <cell r="AA6688">
            <v>0</v>
          </cell>
          <cell r="AB6688">
            <v>0</v>
          </cell>
          <cell r="AC6688">
            <v>0</v>
          </cell>
          <cell r="AD6688">
            <v>20</v>
          </cell>
        </row>
        <row r="6689">
          <cell r="B6689" t="str">
            <v>CITY OF SHELTON-UNREGULATEDCOMMERCIAL RECYCLER2YDOCCOC</v>
          </cell>
          <cell r="J6689" t="str">
            <v>R2YDOCCOC</v>
          </cell>
          <cell r="K6689" t="str">
            <v>2YD OCC-ON CALL</v>
          </cell>
          <cell r="S6689">
            <v>0</v>
          </cell>
          <cell r="T6689">
            <v>0</v>
          </cell>
          <cell r="U6689">
            <v>0</v>
          </cell>
          <cell r="V6689">
            <v>0</v>
          </cell>
          <cell r="W6689">
            <v>0</v>
          </cell>
          <cell r="X6689">
            <v>0</v>
          </cell>
          <cell r="Y6689">
            <v>0</v>
          </cell>
          <cell r="Z6689">
            <v>0</v>
          </cell>
          <cell r="AA6689">
            <v>0</v>
          </cell>
          <cell r="AB6689">
            <v>0</v>
          </cell>
          <cell r="AC6689">
            <v>0</v>
          </cell>
          <cell r="AD6689">
            <v>36.08</v>
          </cell>
        </row>
        <row r="6690">
          <cell r="B6690" t="str">
            <v>CITY OF SHELTON-UNREGULATEDCOMMERCIAL RECYCLERECYLOCK</v>
          </cell>
          <cell r="J6690" t="str">
            <v>RECYLOCK</v>
          </cell>
          <cell r="K6690" t="str">
            <v>LOCK/UNLOCK RECYCLING</v>
          </cell>
          <cell r="S6690">
            <v>0</v>
          </cell>
          <cell r="T6690">
            <v>0</v>
          </cell>
          <cell r="U6690">
            <v>0</v>
          </cell>
          <cell r="V6690">
            <v>0</v>
          </cell>
          <cell r="W6690">
            <v>0</v>
          </cell>
          <cell r="X6690">
            <v>0</v>
          </cell>
          <cell r="Y6690">
            <v>0</v>
          </cell>
          <cell r="Z6690">
            <v>0</v>
          </cell>
          <cell r="AA6690">
            <v>0</v>
          </cell>
          <cell r="AB6690">
            <v>0</v>
          </cell>
          <cell r="AC6690">
            <v>0</v>
          </cell>
          <cell r="AD6690">
            <v>25.3</v>
          </cell>
        </row>
        <row r="6691">
          <cell r="B6691" t="str">
            <v>CITY OF SHELTON-UNREGULATEDCOMMERCIAL RECYCLEROLLOUTOCC</v>
          </cell>
          <cell r="J6691" t="str">
            <v>ROLLOUTOCC</v>
          </cell>
          <cell r="K6691" t="str">
            <v>ROLL OUT FEE - RECYCLE</v>
          </cell>
          <cell r="S6691">
            <v>0</v>
          </cell>
          <cell r="T6691">
            <v>0</v>
          </cell>
          <cell r="U6691">
            <v>0</v>
          </cell>
          <cell r="V6691">
            <v>0</v>
          </cell>
          <cell r="W6691">
            <v>0</v>
          </cell>
          <cell r="X6691">
            <v>0</v>
          </cell>
          <cell r="Y6691">
            <v>0</v>
          </cell>
          <cell r="Z6691">
            <v>0</v>
          </cell>
          <cell r="AA6691">
            <v>0</v>
          </cell>
          <cell r="AB6691">
            <v>0</v>
          </cell>
          <cell r="AC6691">
            <v>0</v>
          </cell>
          <cell r="AD6691">
            <v>205.2</v>
          </cell>
        </row>
        <row r="6692">
          <cell r="B6692" t="str">
            <v>CITY OF SHELTON-UNREGULATEDCOMMERCIAL RECYCLEWLKNRECY</v>
          </cell>
          <cell r="J6692" t="str">
            <v>WLKNRECY</v>
          </cell>
          <cell r="K6692" t="str">
            <v>WALK IN RECYCLE</v>
          </cell>
          <cell r="S6692">
            <v>0</v>
          </cell>
          <cell r="T6692">
            <v>0</v>
          </cell>
          <cell r="U6692">
            <v>0</v>
          </cell>
          <cell r="V6692">
            <v>0</v>
          </cell>
          <cell r="W6692">
            <v>0</v>
          </cell>
          <cell r="X6692">
            <v>0</v>
          </cell>
          <cell r="Y6692">
            <v>0</v>
          </cell>
          <cell r="Z6692">
            <v>0</v>
          </cell>
          <cell r="AA6692">
            <v>0</v>
          </cell>
          <cell r="AB6692">
            <v>0</v>
          </cell>
          <cell r="AC6692">
            <v>0</v>
          </cell>
          <cell r="AD6692">
            <v>87.78</v>
          </cell>
        </row>
        <row r="6693">
          <cell r="B6693" t="str">
            <v>CITY OF SHELTON-UNREGULATEDPAYMENTSCC-KOL</v>
          </cell>
          <cell r="J6693" t="str">
            <v>CC-KOL</v>
          </cell>
          <cell r="K6693" t="str">
            <v>ONLINE PAYMENT-CC</v>
          </cell>
          <cell r="S6693">
            <v>0</v>
          </cell>
          <cell r="T6693">
            <v>0</v>
          </cell>
          <cell r="U6693">
            <v>0</v>
          </cell>
          <cell r="V6693">
            <v>0</v>
          </cell>
          <cell r="W6693">
            <v>0</v>
          </cell>
          <cell r="X6693">
            <v>0</v>
          </cell>
          <cell r="Y6693">
            <v>0</v>
          </cell>
          <cell r="Z6693">
            <v>0</v>
          </cell>
          <cell r="AA6693">
            <v>0</v>
          </cell>
          <cell r="AB6693">
            <v>0</v>
          </cell>
          <cell r="AC6693">
            <v>0</v>
          </cell>
          <cell r="AD6693">
            <v>-1635.13</v>
          </cell>
        </row>
        <row r="6694">
          <cell r="B6694" t="str">
            <v>CITY OF SHELTON-UNREGULATEDPAYMENTSPAY</v>
          </cell>
          <cell r="J6694" t="str">
            <v>PAY</v>
          </cell>
          <cell r="K6694" t="str">
            <v>PAYMENT-THANK YOU!</v>
          </cell>
          <cell r="S6694">
            <v>0</v>
          </cell>
          <cell r="T6694">
            <v>0</v>
          </cell>
          <cell r="U6694">
            <v>0</v>
          </cell>
          <cell r="V6694">
            <v>0</v>
          </cell>
          <cell r="W6694">
            <v>0</v>
          </cell>
          <cell r="X6694">
            <v>0</v>
          </cell>
          <cell r="Y6694">
            <v>0</v>
          </cell>
          <cell r="Z6694">
            <v>0</v>
          </cell>
          <cell r="AA6694">
            <v>0</v>
          </cell>
          <cell r="AB6694">
            <v>0</v>
          </cell>
          <cell r="AC6694">
            <v>0</v>
          </cell>
          <cell r="AD6694">
            <v>-5861.06</v>
          </cell>
        </row>
        <row r="6695">
          <cell r="B6695" t="str">
            <v>CITY OF SHELTON-UNREGULATEDPAYMENTSPAY EFT</v>
          </cell>
          <cell r="J6695" t="str">
            <v>PAY EFT</v>
          </cell>
          <cell r="K6695" t="str">
            <v>ELECTRONIC PAYMENT</v>
          </cell>
          <cell r="S6695">
            <v>0</v>
          </cell>
          <cell r="T6695">
            <v>0</v>
          </cell>
          <cell r="U6695">
            <v>0</v>
          </cell>
          <cell r="V6695">
            <v>0</v>
          </cell>
          <cell r="W6695">
            <v>0</v>
          </cell>
          <cell r="X6695">
            <v>0</v>
          </cell>
          <cell r="Y6695">
            <v>0</v>
          </cell>
          <cell r="Z6695">
            <v>0</v>
          </cell>
          <cell r="AA6695">
            <v>0</v>
          </cell>
          <cell r="AB6695">
            <v>0</v>
          </cell>
          <cell r="AC6695">
            <v>0</v>
          </cell>
          <cell r="AD6695">
            <v>-145.87</v>
          </cell>
        </row>
        <row r="6696">
          <cell r="B6696" t="str">
            <v>CITY OF SHELTON-UNREGULATEDPAYMENTSPAY-CFREE</v>
          </cell>
          <cell r="J6696" t="str">
            <v>PAY-CFREE</v>
          </cell>
          <cell r="K6696" t="str">
            <v>PAYMENT-THANK YOU</v>
          </cell>
          <cell r="S6696">
            <v>0</v>
          </cell>
          <cell r="T6696">
            <v>0</v>
          </cell>
          <cell r="U6696">
            <v>0</v>
          </cell>
          <cell r="V6696">
            <v>0</v>
          </cell>
          <cell r="W6696">
            <v>0</v>
          </cell>
          <cell r="X6696">
            <v>0</v>
          </cell>
          <cell r="Y6696">
            <v>0</v>
          </cell>
          <cell r="Z6696">
            <v>0</v>
          </cell>
          <cell r="AA6696">
            <v>0</v>
          </cell>
          <cell r="AB6696">
            <v>0</v>
          </cell>
          <cell r="AC6696">
            <v>0</v>
          </cell>
          <cell r="AD6696">
            <v>-86.82</v>
          </cell>
        </row>
        <row r="6697">
          <cell r="B6697" t="str">
            <v>CITY OF SHELTON-UNREGULATEDPAYMENTSPAY-KOL</v>
          </cell>
          <cell r="J6697" t="str">
            <v>PAY-KOL</v>
          </cell>
          <cell r="K6697" t="str">
            <v>PAYMENT-THANK YOU - OL</v>
          </cell>
          <cell r="S6697">
            <v>0</v>
          </cell>
          <cell r="T6697">
            <v>0</v>
          </cell>
          <cell r="U6697">
            <v>0</v>
          </cell>
          <cell r="V6697">
            <v>0</v>
          </cell>
          <cell r="W6697">
            <v>0</v>
          </cell>
          <cell r="X6697">
            <v>0</v>
          </cell>
          <cell r="Y6697">
            <v>0</v>
          </cell>
          <cell r="Z6697">
            <v>0</v>
          </cell>
          <cell r="AA6697">
            <v>0</v>
          </cell>
          <cell r="AB6697">
            <v>0</v>
          </cell>
          <cell r="AC6697">
            <v>0</v>
          </cell>
          <cell r="AD6697">
            <v>-819.53</v>
          </cell>
        </row>
        <row r="6698">
          <cell r="B6698" t="str">
            <v>CITY OF SHELTON-UNREGULATEDPAYMENTSPAY-NATL</v>
          </cell>
          <cell r="J6698" t="str">
            <v>PAY-NATL</v>
          </cell>
          <cell r="K6698" t="str">
            <v>PAYMENT THANK YOU</v>
          </cell>
          <cell r="S6698">
            <v>0</v>
          </cell>
          <cell r="T6698">
            <v>0</v>
          </cell>
          <cell r="U6698">
            <v>0</v>
          </cell>
          <cell r="V6698">
            <v>0</v>
          </cell>
          <cell r="W6698">
            <v>0</v>
          </cell>
          <cell r="X6698">
            <v>0</v>
          </cell>
          <cell r="Y6698">
            <v>0</v>
          </cell>
          <cell r="Z6698">
            <v>0</v>
          </cell>
          <cell r="AA6698">
            <v>0</v>
          </cell>
          <cell r="AB6698">
            <v>0</v>
          </cell>
          <cell r="AC6698">
            <v>0</v>
          </cell>
          <cell r="AD6698">
            <v>-141.02000000000001</v>
          </cell>
        </row>
        <row r="6699">
          <cell r="B6699" t="str">
            <v>CITY OF SHELTON-UNREGULATEDPAYMENTSPAY-OAK</v>
          </cell>
          <cell r="J6699" t="str">
            <v>PAY-OAK</v>
          </cell>
          <cell r="K6699" t="str">
            <v>OAKLEAF PAYMENT</v>
          </cell>
          <cell r="S6699">
            <v>0</v>
          </cell>
          <cell r="T6699">
            <v>0</v>
          </cell>
          <cell r="U6699">
            <v>0</v>
          </cell>
          <cell r="V6699">
            <v>0</v>
          </cell>
          <cell r="W6699">
            <v>0</v>
          </cell>
          <cell r="X6699">
            <v>0</v>
          </cell>
          <cell r="Y6699">
            <v>0</v>
          </cell>
          <cell r="Z6699">
            <v>0</v>
          </cell>
          <cell r="AA6699">
            <v>0</v>
          </cell>
          <cell r="AB6699">
            <v>0</v>
          </cell>
          <cell r="AC6699">
            <v>0</v>
          </cell>
          <cell r="AD6699">
            <v>-56.29</v>
          </cell>
        </row>
        <row r="6700">
          <cell r="B6700" t="str">
            <v>CITY OF SHELTON-UNREGULATEDPAYMENTSPAY-RPPS</v>
          </cell>
          <cell r="J6700" t="str">
            <v>PAY-RPPS</v>
          </cell>
          <cell r="K6700" t="str">
            <v>RPSS PAYMENT</v>
          </cell>
          <cell r="S6700">
            <v>0</v>
          </cell>
          <cell r="T6700">
            <v>0</v>
          </cell>
          <cell r="U6700">
            <v>0</v>
          </cell>
          <cell r="V6700">
            <v>0</v>
          </cell>
          <cell r="W6700">
            <v>0</v>
          </cell>
          <cell r="X6700">
            <v>0</v>
          </cell>
          <cell r="Y6700">
            <v>0</v>
          </cell>
          <cell r="Z6700">
            <v>0</v>
          </cell>
          <cell r="AA6700">
            <v>0</v>
          </cell>
          <cell r="AB6700">
            <v>0</v>
          </cell>
          <cell r="AC6700">
            <v>0</v>
          </cell>
          <cell r="AD6700">
            <v>-9.25</v>
          </cell>
        </row>
        <row r="6701">
          <cell r="B6701" t="str">
            <v>CITY OF SHELTON-UNREGULATEDPAYMENTSPAYL</v>
          </cell>
          <cell r="J6701" t="str">
            <v>PAYL</v>
          </cell>
          <cell r="K6701" t="str">
            <v>PAYMENT-THANK YOU!</v>
          </cell>
          <cell r="S6701">
            <v>0</v>
          </cell>
          <cell r="T6701">
            <v>0</v>
          </cell>
          <cell r="U6701">
            <v>0</v>
          </cell>
          <cell r="V6701">
            <v>0</v>
          </cell>
          <cell r="W6701">
            <v>0</v>
          </cell>
          <cell r="X6701">
            <v>0</v>
          </cell>
          <cell r="Y6701">
            <v>0</v>
          </cell>
          <cell r="Z6701">
            <v>0</v>
          </cell>
          <cell r="AA6701">
            <v>0</v>
          </cell>
          <cell r="AB6701">
            <v>0</v>
          </cell>
          <cell r="AC6701">
            <v>0</v>
          </cell>
          <cell r="AD6701">
            <v>-188.04</v>
          </cell>
        </row>
        <row r="6702">
          <cell r="B6702" t="str">
            <v>CITY OF SHELTON-UNREGULATEDPAYMENTSPAYMET</v>
          </cell>
          <cell r="J6702" t="str">
            <v>PAYMET</v>
          </cell>
          <cell r="K6702" t="str">
            <v>METAVANTE ONLINE PAYMENT</v>
          </cell>
          <cell r="S6702">
            <v>0</v>
          </cell>
          <cell r="T6702">
            <v>0</v>
          </cell>
          <cell r="U6702">
            <v>0</v>
          </cell>
          <cell r="V6702">
            <v>0</v>
          </cell>
          <cell r="W6702">
            <v>0</v>
          </cell>
          <cell r="X6702">
            <v>0</v>
          </cell>
          <cell r="Y6702">
            <v>0</v>
          </cell>
          <cell r="Z6702">
            <v>0</v>
          </cell>
          <cell r="AA6702">
            <v>0</v>
          </cell>
          <cell r="AB6702">
            <v>0</v>
          </cell>
          <cell r="AC6702">
            <v>0</v>
          </cell>
          <cell r="AD6702">
            <v>-326.02</v>
          </cell>
        </row>
        <row r="6703">
          <cell r="B6703" t="str">
            <v>CITY OF SHELTON-UNREGULATEDPAYMENTSPAYUSBL</v>
          </cell>
          <cell r="J6703" t="str">
            <v>PAYUSBL</v>
          </cell>
          <cell r="K6703" t="str">
            <v>PAYMENT THANK YOU</v>
          </cell>
          <cell r="S6703">
            <v>0</v>
          </cell>
          <cell r="T6703">
            <v>0</v>
          </cell>
          <cell r="U6703">
            <v>0</v>
          </cell>
          <cell r="V6703">
            <v>0</v>
          </cell>
          <cell r="W6703">
            <v>0</v>
          </cell>
          <cell r="X6703">
            <v>0</v>
          </cell>
          <cell r="Y6703">
            <v>0</v>
          </cell>
          <cell r="Z6703">
            <v>0</v>
          </cell>
          <cell r="AA6703">
            <v>0</v>
          </cell>
          <cell r="AB6703">
            <v>0</v>
          </cell>
          <cell r="AC6703">
            <v>0</v>
          </cell>
          <cell r="AD6703">
            <v>-4958.09</v>
          </cell>
        </row>
        <row r="6704">
          <cell r="B6704" t="str">
            <v>CITY OF SHELTON-UNREGULATEDRESIDENTIALRESTART</v>
          </cell>
          <cell r="J6704" t="str">
            <v>RESTART</v>
          </cell>
          <cell r="K6704" t="str">
            <v>SERVICE RESTART FEE</v>
          </cell>
          <cell r="S6704">
            <v>0</v>
          </cell>
          <cell r="T6704">
            <v>0</v>
          </cell>
          <cell r="U6704">
            <v>0</v>
          </cell>
          <cell r="V6704">
            <v>0</v>
          </cell>
          <cell r="W6704">
            <v>0</v>
          </cell>
          <cell r="X6704">
            <v>0</v>
          </cell>
          <cell r="Y6704">
            <v>0</v>
          </cell>
          <cell r="Z6704">
            <v>0</v>
          </cell>
          <cell r="AA6704">
            <v>0</v>
          </cell>
          <cell r="AB6704">
            <v>0</v>
          </cell>
          <cell r="AC6704">
            <v>0</v>
          </cell>
          <cell r="AD6704">
            <v>5.78</v>
          </cell>
        </row>
        <row r="6705">
          <cell r="B6705" t="str">
            <v>CITY OF SHELTON-UNREGULATEDROLLOFFDISPORGANIC</v>
          </cell>
          <cell r="J6705" t="str">
            <v>DISPORGANIC</v>
          </cell>
          <cell r="K6705" t="str">
            <v xml:space="preserve">DISPOSAL ORGANIC </v>
          </cell>
          <cell r="S6705">
            <v>0</v>
          </cell>
          <cell r="T6705">
            <v>0</v>
          </cell>
          <cell r="U6705">
            <v>0</v>
          </cell>
          <cell r="V6705">
            <v>0</v>
          </cell>
          <cell r="W6705">
            <v>0</v>
          </cell>
          <cell r="X6705">
            <v>0</v>
          </cell>
          <cell r="Y6705">
            <v>0</v>
          </cell>
          <cell r="Z6705">
            <v>0</v>
          </cell>
          <cell r="AA6705">
            <v>0</v>
          </cell>
          <cell r="AB6705">
            <v>0</v>
          </cell>
          <cell r="AC6705">
            <v>0</v>
          </cell>
          <cell r="AD6705">
            <v>448.42</v>
          </cell>
        </row>
        <row r="6706">
          <cell r="B6706" t="str">
            <v>CITY OF SHELTON-UNREGULATEDROLLOFFRECYHAUL</v>
          </cell>
          <cell r="J6706" t="str">
            <v>RECYHAUL</v>
          </cell>
          <cell r="K6706" t="str">
            <v>ROLL OFF RECYCLE HAUL</v>
          </cell>
          <cell r="S6706">
            <v>0</v>
          </cell>
          <cell r="T6706">
            <v>0</v>
          </cell>
          <cell r="U6706">
            <v>0</v>
          </cell>
          <cell r="V6706">
            <v>0</v>
          </cell>
          <cell r="W6706">
            <v>0</v>
          </cell>
          <cell r="X6706">
            <v>0</v>
          </cell>
          <cell r="Y6706">
            <v>0</v>
          </cell>
          <cell r="Z6706">
            <v>0</v>
          </cell>
          <cell r="AA6706">
            <v>0</v>
          </cell>
          <cell r="AB6706">
            <v>0</v>
          </cell>
          <cell r="AC6706">
            <v>0</v>
          </cell>
          <cell r="AD6706">
            <v>779.84</v>
          </cell>
        </row>
        <row r="6707">
          <cell r="B6707" t="str">
            <v>CITY OF SHELTON-UNREGULATEDROLLOFFROMILERECY</v>
          </cell>
          <cell r="J6707" t="str">
            <v>ROMILERECY</v>
          </cell>
          <cell r="K6707" t="str">
            <v>ROLL OFF MILEAGE RECYCLE</v>
          </cell>
          <cell r="S6707">
            <v>0</v>
          </cell>
          <cell r="T6707">
            <v>0</v>
          </cell>
          <cell r="U6707">
            <v>0</v>
          </cell>
          <cell r="V6707">
            <v>0</v>
          </cell>
          <cell r="W6707">
            <v>0</v>
          </cell>
          <cell r="X6707">
            <v>0</v>
          </cell>
          <cell r="Y6707">
            <v>0</v>
          </cell>
          <cell r="Z6707">
            <v>0</v>
          </cell>
          <cell r="AA6707">
            <v>0</v>
          </cell>
          <cell r="AB6707">
            <v>0</v>
          </cell>
          <cell r="AC6707">
            <v>0</v>
          </cell>
          <cell r="AD6707">
            <v>699.84</v>
          </cell>
        </row>
        <row r="6708">
          <cell r="B6708" t="str">
            <v>CITY OF SHELTON-UNREGULATEDSURCFUEL-RECY MASON</v>
          </cell>
          <cell r="J6708" t="str">
            <v>FUEL-RECY MASON</v>
          </cell>
          <cell r="K6708" t="str">
            <v>FUEL &amp; MATERIAL SURCHARGE</v>
          </cell>
          <cell r="S6708">
            <v>0</v>
          </cell>
          <cell r="T6708">
            <v>0</v>
          </cell>
          <cell r="U6708">
            <v>0</v>
          </cell>
          <cell r="V6708">
            <v>0</v>
          </cell>
          <cell r="W6708">
            <v>0</v>
          </cell>
          <cell r="X6708">
            <v>0</v>
          </cell>
          <cell r="Y6708">
            <v>0</v>
          </cell>
          <cell r="Z6708">
            <v>0</v>
          </cell>
          <cell r="AA6708">
            <v>0</v>
          </cell>
          <cell r="AB6708">
            <v>0</v>
          </cell>
          <cell r="AC6708">
            <v>0</v>
          </cell>
          <cell r="AD6708">
            <v>0</v>
          </cell>
        </row>
        <row r="6709">
          <cell r="B6709" t="str">
            <v>CITY OF SHELTON-UNREGULATEDSURCFUEL-RES MASON</v>
          </cell>
          <cell r="J6709" t="str">
            <v>FUEL-RES MASON</v>
          </cell>
          <cell r="K6709" t="str">
            <v>FUEL &amp; MATERIAL SURCHARGE</v>
          </cell>
          <cell r="S6709">
            <v>0</v>
          </cell>
          <cell r="T6709">
            <v>0</v>
          </cell>
          <cell r="U6709">
            <v>0</v>
          </cell>
          <cell r="V6709">
            <v>0</v>
          </cell>
          <cell r="W6709">
            <v>0</v>
          </cell>
          <cell r="X6709">
            <v>0</v>
          </cell>
          <cell r="Y6709">
            <v>0</v>
          </cell>
          <cell r="Z6709">
            <v>0</v>
          </cell>
          <cell r="AA6709">
            <v>0</v>
          </cell>
          <cell r="AB6709">
            <v>0</v>
          </cell>
          <cell r="AC6709">
            <v>0</v>
          </cell>
          <cell r="AD6709">
            <v>0</v>
          </cell>
        </row>
        <row r="6710">
          <cell r="B6710" t="str">
            <v>CITY OF SHELTON-UNREGULATEDSURCFUEL-RECY MASON</v>
          </cell>
          <cell r="J6710" t="str">
            <v>FUEL-RECY MASON</v>
          </cell>
          <cell r="K6710" t="str">
            <v>FUEL &amp; MATERIAL SURCHARGE</v>
          </cell>
          <cell r="S6710">
            <v>0</v>
          </cell>
          <cell r="T6710">
            <v>0</v>
          </cell>
          <cell r="U6710">
            <v>0</v>
          </cell>
          <cell r="V6710">
            <v>0</v>
          </cell>
          <cell r="W6710">
            <v>0</v>
          </cell>
          <cell r="X6710">
            <v>0</v>
          </cell>
          <cell r="Y6710">
            <v>0</v>
          </cell>
          <cell r="Z6710">
            <v>0</v>
          </cell>
          <cell r="AA6710">
            <v>0</v>
          </cell>
          <cell r="AB6710">
            <v>0</v>
          </cell>
          <cell r="AC6710">
            <v>0</v>
          </cell>
          <cell r="AD6710">
            <v>0</v>
          </cell>
        </row>
        <row r="6711">
          <cell r="B6711" t="str">
            <v>CITY OF SHELTON-UNREGULATEDSURCFUEL-RO MASON</v>
          </cell>
          <cell r="J6711" t="str">
            <v>FUEL-RO MASON</v>
          </cell>
          <cell r="K6711" t="str">
            <v>FUEL &amp; MATERIAL SURCHARGE</v>
          </cell>
          <cell r="S6711">
            <v>0</v>
          </cell>
          <cell r="T6711">
            <v>0</v>
          </cell>
          <cell r="U6711">
            <v>0</v>
          </cell>
          <cell r="V6711">
            <v>0</v>
          </cell>
          <cell r="W6711">
            <v>0</v>
          </cell>
          <cell r="X6711">
            <v>0</v>
          </cell>
          <cell r="Y6711">
            <v>0</v>
          </cell>
          <cell r="Z6711">
            <v>0</v>
          </cell>
          <cell r="AA6711">
            <v>0</v>
          </cell>
          <cell r="AB6711">
            <v>0</v>
          </cell>
          <cell r="AC6711">
            <v>0</v>
          </cell>
          <cell r="AD6711">
            <v>0</v>
          </cell>
        </row>
        <row r="6712">
          <cell r="B6712" t="str">
            <v>CITY OF SHELTON-UNREGULATEDTAXESSHELTON UNREG SALES</v>
          </cell>
          <cell r="J6712" t="str">
            <v>SHELTON UNREG SALES</v>
          </cell>
          <cell r="K6712" t="str">
            <v>WA STATE SALES TAX</v>
          </cell>
          <cell r="S6712">
            <v>0</v>
          </cell>
          <cell r="T6712">
            <v>0</v>
          </cell>
          <cell r="U6712">
            <v>0</v>
          </cell>
          <cell r="V6712">
            <v>0</v>
          </cell>
          <cell r="W6712">
            <v>0</v>
          </cell>
          <cell r="X6712">
            <v>0</v>
          </cell>
          <cell r="Y6712">
            <v>0</v>
          </cell>
          <cell r="Z6712">
            <v>0</v>
          </cell>
          <cell r="AA6712">
            <v>0</v>
          </cell>
          <cell r="AB6712">
            <v>0</v>
          </cell>
          <cell r="AC6712">
            <v>0</v>
          </cell>
          <cell r="AD6712">
            <v>4.76</v>
          </cell>
        </row>
        <row r="6713">
          <cell r="B6713" t="str">
            <v>KITSAP CO -REGULATEDACCOUNTING ADJUSTMENTSFINCHG</v>
          </cell>
          <cell r="J6713" t="str">
            <v>FINCHG</v>
          </cell>
          <cell r="K6713" t="str">
            <v>LATE FEE</v>
          </cell>
          <cell r="S6713">
            <v>0</v>
          </cell>
          <cell r="T6713">
            <v>0</v>
          </cell>
          <cell r="U6713">
            <v>0</v>
          </cell>
          <cell r="V6713">
            <v>0</v>
          </cell>
          <cell r="W6713">
            <v>0</v>
          </cell>
          <cell r="X6713">
            <v>0</v>
          </cell>
          <cell r="Y6713">
            <v>0</v>
          </cell>
          <cell r="Z6713">
            <v>0</v>
          </cell>
          <cell r="AA6713">
            <v>0</v>
          </cell>
          <cell r="AB6713">
            <v>0</v>
          </cell>
          <cell r="AC6713">
            <v>0</v>
          </cell>
          <cell r="AD6713">
            <v>69.37</v>
          </cell>
        </row>
        <row r="6714">
          <cell r="B6714" t="str">
            <v>KITSAP CO -REGULATEDCOMMERCIAL  FRONTLOADWLKNRE1RECYMA</v>
          </cell>
          <cell r="J6714" t="str">
            <v>WLKNRE1RECYMA</v>
          </cell>
          <cell r="K6714" t="str">
            <v>WALK IN 5-25FT EOW-RECYCL</v>
          </cell>
          <cell r="S6714">
            <v>0</v>
          </cell>
          <cell r="T6714">
            <v>0</v>
          </cell>
          <cell r="U6714">
            <v>0</v>
          </cell>
          <cell r="V6714">
            <v>0</v>
          </cell>
          <cell r="W6714">
            <v>0</v>
          </cell>
          <cell r="X6714">
            <v>0</v>
          </cell>
          <cell r="Y6714">
            <v>0</v>
          </cell>
          <cell r="Z6714">
            <v>0</v>
          </cell>
          <cell r="AA6714">
            <v>0</v>
          </cell>
          <cell r="AB6714">
            <v>0</v>
          </cell>
          <cell r="AC6714">
            <v>0</v>
          </cell>
          <cell r="AD6714">
            <v>1.26</v>
          </cell>
        </row>
        <row r="6715">
          <cell r="B6715" t="str">
            <v>KITSAP CO -REGULATEDCOMMERCIAL  FRONTLOADWLKNRW2RECYMA</v>
          </cell>
          <cell r="J6715" t="str">
            <v>WLKNRW2RECYMA</v>
          </cell>
          <cell r="K6715" t="str">
            <v>WALK IN OVER 25 ADDITIONA</v>
          </cell>
          <cell r="S6715">
            <v>0</v>
          </cell>
          <cell r="T6715">
            <v>0</v>
          </cell>
          <cell r="U6715">
            <v>0</v>
          </cell>
          <cell r="V6715">
            <v>0</v>
          </cell>
          <cell r="W6715">
            <v>0</v>
          </cell>
          <cell r="X6715">
            <v>0</v>
          </cell>
          <cell r="Y6715">
            <v>0</v>
          </cell>
          <cell r="Z6715">
            <v>0</v>
          </cell>
          <cell r="AA6715">
            <v>0</v>
          </cell>
          <cell r="AB6715">
            <v>0</v>
          </cell>
          <cell r="AC6715">
            <v>0</v>
          </cell>
          <cell r="AD6715">
            <v>1.36</v>
          </cell>
        </row>
        <row r="6716">
          <cell r="B6716" t="str">
            <v>KITSAP CO -REGULATEDCOMMERCIAL - REARLOADCEXYD</v>
          </cell>
          <cell r="J6716" t="str">
            <v>CEXYD</v>
          </cell>
          <cell r="K6716" t="str">
            <v>CMML EXTRA YARDAGE</v>
          </cell>
          <cell r="S6716">
            <v>0</v>
          </cell>
          <cell r="T6716">
            <v>0</v>
          </cell>
          <cell r="U6716">
            <v>0</v>
          </cell>
          <cell r="V6716">
            <v>0</v>
          </cell>
          <cell r="W6716">
            <v>0</v>
          </cell>
          <cell r="X6716">
            <v>0</v>
          </cell>
          <cell r="Y6716">
            <v>0</v>
          </cell>
          <cell r="Z6716">
            <v>0</v>
          </cell>
          <cell r="AA6716">
            <v>0</v>
          </cell>
          <cell r="AB6716">
            <v>0</v>
          </cell>
          <cell r="AC6716">
            <v>0</v>
          </cell>
          <cell r="AD6716">
            <v>14.55</v>
          </cell>
        </row>
        <row r="6717">
          <cell r="B6717" t="str">
            <v>KITSAP CO -REGULATEDCOMMERCIAL - REARLOADR1.5YDEK</v>
          </cell>
          <cell r="J6717" t="str">
            <v>R1.5YDEK</v>
          </cell>
          <cell r="K6717" t="str">
            <v>1.5 YD 1X EOW</v>
          </cell>
          <cell r="S6717">
            <v>0</v>
          </cell>
          <cell r="T6717">
            <v>0</v>
          </cell>
          <cell r="U6717">
            <v>0</v>
          </cell>
          <cell r="V6717">
            <v>0</v>
          </cell>
          <cell r="W6717">
            <v>0</v>
          </cell>
          <cell r="X6717">
            <v>0</v>
          </cell>
          <cell r="Y6717">
            <v>0</v>
          </cell>
          <cell r="Z6717">
            <v>0</v>
          </cell>
          <cell r="AA6717">
            <v>0</v>
          </cell>
          <cell r="AB6717">
            <v>0</v>
          </cell>
          <cell r="AC6717">
            <v>0</v>
          </cell>
          <cell r="AD6717">
            <v>2518.06</v>
          </cell>
        </row>
        <row r="6718">
          <cell r="B6718" t="str">
            <v>KITSAP CO -REGULATEDCOMMERCIAL - REARLOADR1.5YDRENTM</v>
          </cell>
          <cell r="J6718" t="str">
            <v>R1.5YDRENTM</v>
          </cell>
          <cell r="K6718" t="str">
            <v>1.5YD CONTAINER RENT-MTH</v>
          </cell>
          <cell r="S6718">
            <v>0</v>
          </cell>
          <cell r="T6718">
            <v>0</v>
          </cell>
          <cell r="U6718">
            <v>0</v>
          </cell>
          <cell r="V6718">
            <v>0</v>
          </cell>
          <cell r="W6718">
            <v>0</v>
          </cell>
          <cell r="X6718">
            <v>0</v>
          </cell>
          <cell r="Y6718">
            <v>0</v>
          </cell>
          <cell r="Z6718">
            <v>0</v>
          </cell>
          <cell r="AA6718">
            <v>0</v>
          </cell>
          <cell r="AB6718">
            <v>0</v>
          </cell>
          <cell r="AC6718">
            <v>0</v>
          </cell>
          <cell r="AD6718">
            <v>1014.1</v>
          </cell>
        </row>
        <row r="6719">
          <cell r="B6719" t="str">
            <v>KITSAP CO -REGULATEDCOMMERCIAL - REARLOADR1.5YDRENTT</v>
          </cell>
          <cell r="J6719" t="str">
            <v>R1.5YDRENTT</v>
          </cell>
          <cell r="K6719" t="str">
            <v>1.5YD TEMP CONTAINER RENT</v>
          </cell>
          <cell r="S6719">
            <v>0</v>
          </cell>
          <cell r="T6719">
            <v>0</v>
          </cell>
          <cell r="U6719">
            <v>0</v>
          </cell>
          <cell r="V6719">
            <v>0</v>
          </cell>
          <cell r="W6719">
            <v>0</v>
          </cell>
          <cell r="X6719">
            <v>0</v>
          </cell>
          <cell r="Y6719">
            <v>0</v>
          </cell>
          <cell r="Z6719">
            <v>0</v>
          </cell>
          <cell r="AA6719">
            <v>0</v>
          </cell>
          <cell r="AB6719">
            <v>0</v>
          </cell>
          <cell r="AC6719">
            <v>0</v>
          </cell>
          <cell r="AD6719">
            <v>15.9</v>
          </cell>
        </row>
        <row r="6720">
          <cell r="B6720" t="str">
            <v>KITSAP CO -REGULATEDCOMMERCIAL - REARLOADR1.5YDWK</v>
          </cell>
          <cell r="J6720" t="str">
            <v>R1.5YDWK</v>
          </cell>
          <cell r="K6720" t="str">
            <v>1.5 YD 1X WEEKLY</v>
          </cell>
          <cell r="S6720">
            <v>0</v>
          </cell>
          <cell r="T6720">
            <v>0</v>
          </cell>
          <cell r="U6720">
            <v>0</v>
          </cell>
          <cell r="V6720">
            <v>0</v>
          </cell>
          <cell r="W6720">
            <v>0</v>
          </cell>
          <cell r="X6720">
            <v>0</v>
          </cell>
          <cell r="Y6720">
            <v>0</v>
          </cell>
          <cell r="Z6720">
            <v>0</v>
          </cell>
          <cell r="AA6720">
            <v>0</v>
          </cell>
          <cell r="AB6720">
            <v>0</v>
          </cell>
          <cell r="AC6720">
            <v>0</v>
          </cell>
          <cell r="AD6720">
            <v>2992.68</v>
          </cell>
        </row>
        <row r="6721">
          <cell r="B6721" t="str">
            <v>KITSAP CO -REGULATEDCOMMERCIAL - REARLOADR1YDEK</v>
          </cell>
          <cell r="J6721" t="str">
            <v>R1YDEK</v>
          </cell>
          <cell r="K6721" t="str">
            <v>1 YD 1X EOW</v>
          </cell>
          <cell r="S6721">
            <v>0</v>
          </cell>
          <cell r="T6721">
            <v>0</v>
          </cell>
          <cell r="U6721">
            <v>0</v>
          </cell>
          <cell r="V6721">
            <v>0</v>
          </cell>
          <cell r="W6721">
            <v>0</v>
          </cell>
          <cell r="X6721">
            <v>0</v>
          </cell>
          <cell r="Y6721">
            <v>0</v>
          </cell>
          <cell r="Z6721">
            <v>0</v>
          </cell>
          <cell r="AA6721">
            <v>0</v>
          </cell>
          <cell r="AB6721">
            <v>0</v>
          </cell>
          <cell r="AC6721">
            <v>0</v>
          </cell>
          <cell r="AD6721">
            <v>203.4</v>
          </cell>
        </row>
        <row r="6722">
          <cell r="B6722" t="str">
            <v>KITSAP CO -REGULATEDCOMMERCIAL - REARLOADR1YDRENTM</v>
          </cell>
          <cell r="J6722" t="str">
            <v>R1YDRENTM</v>
          </cell>
          <cell r="K6722" t="str">
            <v>1YD CONTAINER RENT-MTHLY</v>
          </cell>
          <cell r="S6722">
            <v>0</v>
          </cell>
          <cell r="T6722">
            <v>0</v>
          </cell>
          <cell r="U6722">
            <v>0</v>
          </cell>
          <cell r="V6722">
            <v>0</v>
          </cell>
          <cell r="W6722">
            <v>0</v>
          </cell>
          <cell r="X6722">
            <v>0</v>
          </cell>
          <cell r="Y6722">
            <v>0</v>
          </cell>
          <cell r="Z6722">
            <v>0</v>
          </cell>
          <cell r="AA6722">
            <v>0</v>
          </cell>
          <cell r="AB6722">
            <v>0</v>
          </cell>
          <cell r="AC6722">
            <v>0</v>
          </cell>
          <cell r="AD6722">
            <v>59.29</v>
          </cell>
        </row>
        <row r="6723">
          <cell r="B6723" t="str">
            <v>KITSAP CO -REGULATEDCOMMERCIAL - REARLOADR1YDWK</v>
          </cell>
          <cell r="J6723" t="str">
            <v>R1YDWK</v>
          </cell>
          <cell r="K6723" t="str">
            <v>1 YD 1X WEEKLY</v>
          </cell>
          <cell r="S6723">
            <v>0</v>
          </cell>
          <cell r="T6723">
            <v>0</v>
          </cell>
          <cell r="U6723">
            <v>0</v>
          </cell>
          <cell r="V6723">
            <v>0</v>
          </cell>
          <cell r="W6723">
            <v>0</v>
          </cell>
          <cell r="X6723">
            <v>0</v>
          </cell>
          <cell r="Y6723">
            <v>0</v>
          </cell>
          <cell r="Z6723">
            <v>0</v>
          </cell>
          <cell r="AA6723">
            <v>0</v>
          </cell>
          <cell r="AB6723">
            <v>0</v>
          </cell>
          <cell r="AC6723">
            <v>0</v>
          </cell>
          <cell r="AD6723">
            <v>67.63</v>
          </cell>
        </row>
        <row r="6724">
          <cell r="B6724" t="str">
            <v>KITSAP CO -REGULATEDCOMMERCIAL - REARLOADR2YDEK</v>
          </cell>
          <cell r="J6724" t="str">
            <v>R2YDEK</v>
          </cell>
          <cell r="K6724" t="str">
            <v>2 YD 1X EOW</v>
          </cell>
          <cell r="S6724">
            <v>0</v>
          </cell>
          <cell r="T6724">
            <v>0</v>
          </cell>
          <cell r="U6724">
            <v>0</v>
          </cell>
          <cell r="V6724">
            <v>0</v>
          </cell>
          <cell r="W6724">
            <v>0</v>
          </cell>
          <cell r="X6724">
            <v>0</v>
          </cell>
          <cell r="Y6724">
            <v>0</v>
          </cell>
          <cell r="Z6724">
            <v>0</v>
          </cell>
          <cell r="AA6724">
            <v>0</v>
          </cell>
          <cell r="AB6724">
            <v>0</v>
          </cell>
          <cell r="AC6724">
            <v>0</v>
          </cell>
          <cell r="AD6724">
            <v>2823.63</v>
          </cell>
        </row>
        <row r="6725">
          <cell r="B6725" t="str">
            <v>KITSAP CO -REGULATEDCOMMERCIAL - REARLOADR2YDRENTM</v>
          </cell>
          <cell r="J6725" t="str">
            <v>R2YDRENTM</v>
          </cell>
          <cell r="K6725" t="str">
            <v>2YD CONTAINER RENT-MTHLY</v>
          </cell>
          <cell r="S6725">
            <v>0</v>
          </cell>
          <cell r="T6725">
            <v>0</v>
          </cell>
          <cell r="U6725">
            <v>0</v>
          </cell>
          <cell r="V6725">
            <v>0</v>
          </cell>
          <cell r="W6725">
            <v>0</v>
          </cell>
          <cell r="X6725">
            <v>0</v>
          </cell>
          <cell r="Y6725">
            <v>0</v>
          </cell>
          <cell r="Z6725">
            <v>0</v>
          </cell>
          <cell r="AA6725">
            <v>0</v>
          </cell>
          <cell r="AB6725">
            <v>0</v>
          </cell>
          <cell r="AC6725">
            <v>0</v>
          </cell>
          <cell r="AD6725">
            <v>2451.9899999999998</v>
          </cell>
        </row>
        <row r="6726">
          <cell r="B6726" t="str">
            <v>KITSAP CO -REGULATEDCOMMERCIAL - REARLOADR2YDRENTTM</v>
          </cell>
          <cell r="J6726" t="str">
            <v>R2YDRENTTM</v>
          </cell>
          <cell r="K6726" t="str">
            <v>2 YD TEMP CONT RENT MONTH</v>
          </cell>
          <cell r="S6726">
            <v>0</v>
          </cell>
          <cell r="T6726">
            <v>0</v>
          </cell>
          <cell r="U6726">
            <v>0</v>
          </cell>
          <cell r="V6726">
            <v>0</v>
          </cell>
          <cell r="W6726">
            <v>0</v>
          </cell>
          <cell r="X6726">
            <v>0</v>
          </cell>
          <cell r="Y6726">
            <v>0</v>
          </cell>
          <cell r="Z6726">
            <v>0</v>
          </cell>
          <cell r="AA6726">
            <v>0</v>
          </cell>
          <cell r="AB6726">
            <v>0</v>
          </cell>
          <cell r="AC6726">
            <v>0</v>
          </cell>
          <cell r="AD6726">
            <v>20.63</v>
          </cell>
        </row>
        <row r="6727">
          <cell r="B6727" t="str">
            <v>KITSAP CO -REGULATEDCOMMERCIAL - REARLOADR2YDWK</v>
          </cell>
          <cell r="J6727" t="str">
            <v>R2YDWK</v>
          </cell>
          <cell r="K6727" t="str">
            <v>2 YD 1X WEEKLY</v>
          </cell>
          <cell r="S6727">
            <v>0</v>
          </cell>
          <cell r="T6727">
            <v>0</v>
          </cell>
          <cell r="U6727">
            <v>0</v>
          </cell>
          <cell r="V6727">
            <v>0</v>
          </cell>
          <cell r="W6727">
            <v>0</v>
          </cell>
          <cell r="X6727">
            <v>0</v>
          </cell>
          <cell r="Y6727">
            <v>0</v>
          </cell>
          <cell r="Z6727">
            <v>0</v>
          </cell>
          <cell r="AA6727">
            <v>0</v>
          </cell>
          <cell r="AB6727">
            <v>0</v>
          </cell>
          <cell r="AC6727">
            <v>0</v>
          </cell>
          <cell r="AD6727">
            <v>16143.75</v>
          </cell>
        </row>
        <row r="6728">
          <cell r="B6728" t="str">
            <v>KITSAP CO -REGULATEDCOMMERCIAL - REARLOADUNLOCKREF</v>
          </cell>
          <cell r="J6728" t="str">
            <v>UNLOCKREF</v>
          </cell>
          <cell r="K6728" t="str">
            <v>UNLOCK / UNLATCH REFUSE</v>
          </cell>
          <cell r="S6728">
            <v>0</v>
          </cell>
          <cell r="T6728">
            <v>0</v>
          </cell>
          <cell r="U6728">
            <v>0</v>
          </cell>
          <cell r="V6728">
            <v>0</v>
          </cell>
          <cell r="W6728">
            <v>0</v>
          </cell>
          <cell r="X6728">
            <v>0</v>
          </cell>
          <cell r="Y6728">
            <v>0</v>
          </cell>
          <cell r="Z6728">
            <v>0</v>
          </cell>
          <cell r="AA6728">
            <v>0</v>
          </cell>
          <cell r="AB6728">
            <v>0</v>
          </cell>
          <cell r="AC6728">
            <v>0</v>
          </cell>
          <cell r="AD6728">
            <v>263.12</v>
          </cell>
        </row>
        <row r="6729">
          <cell r="B6729" t="str">
            <v>KITSAP CO -REGULATEDCOMMERCIAL - REARLOADCDELC</v>
          </cell>
          <cell r="J6729" t="str">
            <v>CDELC</v>
          </cell>
          <cell r="K6729" t="str">
            <v>CONTAINER DELIVERY CHARGE</v>
          </cell>
          <cell r="S6729">
            <v>0</v>
          </cell>
          <cell r="T6729">
            <v>0</v>
          </cell>
          <cell r="U6729">
            <v>0</v>
          </cell>
          <cell r="V6729">
            <v>0</v>
          </cell>
          <cell r="W6729">
            <v>0</v>
          </cell>
          <cell r="X6729">
            <v>0</v>
          </cell>
          <cell r="Y6729">
            <v>0</v>
          </cell>
          <cell r="Z6729">
            <v>0</v>
          </cell>
          <cell r="AA6729">
            <v>0</v>
          </cell>
          <cell r="AB6729">
            <v>0</v>
          </cell>
          <cell r="AC6729">
            <v>0</v>
          </cell>
          <cell r="AD6729">
            <v>81</v>
          </cell>
        </row>
        <row r="6730">
          <cell r="B6730" t="str">
            <v>KITSAP CO -REGULATEDCOMMERCIAL - REARLOADCEXYD</v>
          </cell>
          <cell r="J6730" t="str">
            <v>CEXYD</v>
          </cell>
          <cell r="K6730" t="str">
            <v>CMML EXTRA YARDAGE</v>
          </cell>
          <cell r="S6730">
            <v>0</v>
          </cell>
          <cell r="T6730">
            <v>0</v>
          </cell>
          <cell r="U6730">
            <v>0</v>
          </cell>
          <cell r="V6730">
            <v>0</v>
          </cell>
          <cell r="W6730">
            <v>0</v>
          </cell>
          <cell r="X6730">
            <v>0</v>
          </cell>
          <cell r="Y6730">
            <v>0</v>
          </cell>
          <cell r="Z6730">
            <v>0</v>
          </cell>
          <cell r="AA6730">
            <v>0</v>
          </cell>
          <cell r="AB6730">
            <v>0</v>
          </cell>
          <cell r="AC6730">
            <v>0</v>
          </cell>
          <cell r="AD6730">
            <v>1615.05</v>
          </cell>
        </row>
        <row r="6731">
          <cell r="B6731" t="str">
            <v>KITSAP CO -REGULATEDCOMMERCIAL - REARLOADCLSECOL</v>
          </cell>
          <cell r="J6731" t="str">
            <v>CLSECOL</v>
          </cell>
          <cell r="K6731" t="str">
            <v>LOOSE MATERIAL-COLLECTOR</v>
          </cell>
          <cell r="S6731">
            <v>0</v>
          </cell>
          <cell r="T6731">
            <v>0</v>
          </cell>
          <cell r="U6731">
            <v>0</v>
          </cell>
          <cell r="V6731">
            <v>0</v>
          </cell>
          <cell r="W6731">
            <v>0</v>
          </cell>
          <cell r="X6731">
            <v>0</v>
          </cell>
          <cell r="Y6731">
            <v>0</v>
          </cell>
          <cell r="Z6731">
            <v>0</v>
          </cell>
          <cell r="AA6731">
            <v>0</v>
          </cell>
          <cell r="AB6731">
            <v>0</v>
          </cell>
          <cell r="AC6731">
            <v>0</v>
          </cell>
          <cell r="AD6731">
            <v>63.88</v>
          </cell>
        </row>
        <row r="6732">
          <cell r="B6732" t="str">
            <v>KITSAP CO -REGULATEDCOMMERCIAL - REARLOADCOMCAN</v>
          </cell>
          <cell r="J6732" t="str">
            <v>COMCAN</v>
          </cell>
          <cell r="K6732" t="str">
            <v>COMMERCIAL CAN EXTRA</v>
          </cell>
          <cell r="S6732">
            <v>0</v>
          </cell>
          <cell r="T6732">
            <v>0</v>
          </cell>
          <cell r="U6732">
            <v>0</v>
          </cell>
          <cell r="V6732">
            <v>0</v>
          </cell>
          <cell r="W6732">
            <v>0</v>
          </cell>
          <cell r="X6732">
            <v>0</v>
          </cell>
          <cell r="Y6732">
            <v>0</v>
          </cell>
          <cell r="Z6732">
            <v>0</v>
          </cell>
          <cell r="AA6732">
            <v>0</v>
          </cell>
          <cell r="AB6732">
            <v>0</v>
          </cell>
          <cell r="AC6732">
            <v>0</v>
          </cell>
          <cell r="AD6732">
            <v>293.04000000000002</v>
          </cell>
        </row>
        <row r="6733">
          <cell r="B6733" t="str">
            <v>KITSAP CO -REGULATEDCOMMERCIAL - REARLOADR1.5YDPU</v>
          </cell>
          <cell r="J6733" t="str">
            <v>R1.5YDPU</v>
          </cell>
          <cell r="K6733" t="str">
            <v>1.5YD CONTAINER PICKUP</v>
          </cell>
          <cell r="S6733">
            <v>0</v>
          </cell>
          <cell r="T6733">
            <v>0</v>
          </cell>
          <cell r="U6733">
            <v>0</v>
          </cell>
          <cell r="V6733">
            <v>0</v>
          </cell>
          <cell r="W6733">
            <v>0</v>
          </cell>
          <cell r="X6733">
            <v>0</v>
          </cell>
          <cell r="Y6733">
            <v>0</v>
          </cell>
          <cell r="Z6733">
            <v>0</v>
          </cell>
          <cell r="AA6733">
            <v>0</v>
          </cell>
          <cell r="AB6733">
            <v>0</v>
          </cell>
          <cell r="AC6733">
            <v>0</v>
          </cell>
          <cell r="AD6733">
            <v>33.880000000000003</v>
          </cell>
        </row>
        <row r="6734">
          <cell r="B6734" t="str">
            <v>KITSAP CO -REGULATEDCOMMERCIAL - REARLOADR2YDPU</v>
          </cell>
          <cell r="J6734" t="str">
            <v>R2YDPU</v>
          </cell>
          <cell r="K6734" t="str">
            <v>2YD CONTAINER PICKUP</v>
          </cell>
          <cell r="S6734">
            <v>0</v>
          </cell>
          <cell r="T6734">
            <v>0</v>
          </cell>
          <cell r="U6734">
            <v>0</v>
          </cell>
          <cell r="V6734">
            <v>0</v>
          </cell>
          <cell r="W6734">
            <v>0</v>
          </cell>
          <cell r="X6734">
            <v>0</v>
          </cell>
          <cell r="Y6734">
            <v>0</v>
          </cell>
          <cell r="Z6734">
            <v>0</v>
          </cell>
          <cell r="AA6734">
            <v>0</v>
          </cell>
          <cell r="AB6734">
            <v>0</v>
          </cell>
          <cell r="AC6734">
            <v>0</v>
          </cell>
          <cell r="AD6734">
            <v>110.9</v>
          </cell>
        </row>
        <row r="6735">
          <cell r="B6735" t="str">
            <v>KITSAP CO -REGULATEDCOMMERCIAL - REARLOADROLLOUTOC</v>
          </cell>
          <cell r="J6735" t="str">
            <v>ROLLOUTOC</v>
          </cell>
          <cell r="K6735" t="str">
            <v>ROLL OUT</v>
          </cell>
          <cell r="S6735">
            <v>0</v>
          </cell>
          <cell r="T6735">
            <v>0</v>
          </cell>
          <cell r="U6735">
            <v>0</v>
          </cell>
          <cell r="V6735">
            <v>0</v>
          </cell>
          <cell r="W6735">
            <v>0</v>
          </cell>
          <cell r="X6735">
            <v>0</v>
          </cell>
          <cell r="Y6735">
            <v>0</v>
          </cell>
          <cell r="Z6735">
            <v>0</v>
          </cell>
          <cell r="AA6735">
            <v>0</v>
          </cell>
          <cell r="AB6735">
            <v>0</v>
          </cell>
          <cell r="AC6735">
            <v>0</v>
          </cell>
          <cell r="AD6735">
            <v>475.2</v>
          </cell>
        </row>
        <row r="6736">
          <cell r="B6736" t="str">
            <v>KITSAP CO -REGULATEDCOMMERCIAL - REARLOADUNLOCKREF</v>
          </cell>
          <cell r="J6736" t="str">
            <v>UNLOCKREF</v>
          </cell>
          <cell r="K6736" t="str">
            <v>UNLOCK / UNLATCH REFUSE</v>
          </cell>
          <cell r="S6736">
            <v>0</v>
          </cell>
          <cell r="T6736">
            <v>0</v>
          </cell>
          <cell r="U6736">
            <v>0</v>
          </cell>
          <cell r="V6736">
            <v>0</v>
          </cell>
          <cell r="W6736">
            <v>0</v>
          </cell>
          <cell r="X6736">
            <v>0</v>
          </cell>
          <cell r="Y6736">
            <v>0</v>
          </cell>
          <cell r="Z6736">
            <v>0</v>
          </cell>
          <cell r="AA6736">
            <v>0</v>
          </cell>
          <cell r="AB6736">
            <v>0</v>
          </cell>
          <cell r="AC6736">
            <v>0</v>
          </cell>
          <cell r="AD6736">
            <v>17.71</v>
          </cell>
        </row>
        <row r="6737">
          <cell r="B6737" t="str">
            <v>KITSAP CO -REGULATEDCOMMERCIAL RECYCLERECYCLERMA</v>
          </cell>
          <cell r="J6737" t="str">
            <v>RECYCLERMA</v>
          </cell>
          <cell r="K6737" t="str">
            <v>VALUE OF RECYCLEABLES</v>
          </cell>
          <cell r="S6737">
            <v>0</v>
          </cell>
          <cell r="T6737">
            <v>0</v>
          </cell>
          <cell r="U6737">
            <v>0</v>
          </cell>
          <cell r="V6737">
            <v>0</v>
          </cell>
          <cell r="W6737">
            <v>0</v>
          </cell>
          <cell r="X6737">
            <v>0</v>
          </cell>
          <cell r="Y6737">
            <v>0</v>
          </cell>
          <cell r="Z6737">
            <v>0</v>
          </cell>
          <cell r="AA6737">
            <v>0</v>
          </cell>
          <cell r="AB6737">
            <v>0</v>
          </cell>
          <cell r="AC6737">
            <v>0</v>
          </cell>
          <cell r="AD6737">
            <v>348.67</v>
          </cell>
        </row>
        <row r="6738">
          <cell r="B6738" t="str">
            <v>KITSAP CO -REGULATEDCOMMERCIAL RECYCLERECYCRMA</v>
          </cell>
          <cell r="J6738" t="str">
            <v>RECYCRMA</v>
          </cell>
          <cell r="K6738" t="str">
            <v>RECYCLE MONTHLY ARREARS</v>
          </cell>
          <cell r="S6738">
            <v>0</v>
          </cell>
          <cell r="T6738">
            <v>0</v>
          </cell>
          <cell r="U6738">
            <v>0</v>
          </cell>
          <cell r="V6738">
            <v>0</v>
          </cell>
          <cell r="W6738">
            <v>0</v>
          </cell>
          <cell r="X6738">
            <v>0</v>
          </cell>
          <cell r="Y6738">
            <v>0</v>
          </cell>
          <cell r="Z6738">
            <v>0</v>
          </cell>
          <cell r="AA6738">
            <v>0</v>
          </cell>
          <cell r="AB6738">
            <v>0</v>
          </cell>
          <cell r="AC6738">
            <v>0</v>
          </cell>
          <cell r="AD6738">
            <v>991.27</v>
          </cell>
        </row>
        <row r="6739">
          <cell r="B6739" t="str">
            <v>KITSAP CO -REGULATEDPAYMENTSCC-KOL</v>
          </cell>
          <cell r="J6739" t="str">
            <v>CC-KOL</v>
          </cell>
          <cell r="K6739" t="str">
            <v>ONLINE PAYMENT-CC</v>
          </cell>
          <cell r="S6739">
            <v>0</v>
          </cell>
          <cell r="T6739">
            <v>0</v>
          </cell>
          <cell r="U6739">
            <v>0</v>
          </cell>
          <cell r="V6739">
            <v>0</v>
          </cell>
          <cell r="W6739">
            <v>0</v>
          </cell>
          <cell r="X6739">
            <v>0</v>
          </cell>
          <cell r="Y6739">
            <v>0</v>
          </cell>
          <cell r="Z6739">
            <v>0</v>
          </cell>
          <cell r="AA6739">
            <v>0</v>
          </cell>
          <cell r="AB6739">
            <v>0</v>
          </cell>
          <cell r="AC6739">
            <v>0</v>
          </cell>
          <cell r="AD6739">
            <v>-35864.03</v>
          </cell>
        </row>
        <row r="6740">
          <cell r="B6740" t="str">
            <v>KITSAP CO -REGULATEDPAYMENTSCCREF-KOL</v>
          </cell>
          <cell r="J6740" t="str">
            <v>CCREF-KOL</v>
          </cell>
          <cell r="K6740" t="str">
            <v>CREDIT CARD REFUND</v>
          </cell>
          <cell r="S6740">
            <v>0</v>
          </cell>
          <cell r="T6740">
            <v>0</v>
          </cell>
          <cell r="U6740">
            <v>0</v>
          </cell>
          <cell r="V6740">
            <v>0</v>
          </cell>
          <cell r="W6740">
            <v>0</v>
          </cell>
          <cell r="X6740">
            <v>0</v>
          </cell>
          <cell r="Y6740">
            <v>0</v>
          </cell>
          <cell r="Z6740">
            <v>0</v>
          </cell>
          <cell r="AA6740">
            <v>0</v>
          </cell>
          <cell r="AB6740">
            <v>0</v>
          </cell>
          <cell r="AC6740">
            <v>0</v>
          </cell>
          <cell r="AD6740">
            <v>30.32</v>
          </cell>
        </row>
        <row r="6741">
          <cell r="B6741" t="str">
            <v>KITSAP CO -REGULATEDPAYMENTSPAY</v>
          </cell>
          <cell r="J6741" t="str">
            <v>PAY</v>
          </cell>
          <cell r="K6741" t="str">
            <v>PAYMENT-THANK YOU!</v>
          </cell>
          <cell r="S6741">
            <v>0</v>
          </cell>
          <cell r="T6741">
            <v>0</v>
          </cell>
          <cell r="U6741">
            <v>0</v>
          </cell>
          <cell r="V6741">
            <v>0</v>
          </cell>
          <cell r="W6741">
            <v>0</v>
          </cell>
          <cell r="X6741">
            <v>0</v>
          </cell>
          <cell r="Y6741">
            <v>0</v>
          </cell>
          <cell r="Z6741">
            <v>0</v>
          </cell>
          <cell r="AA6741">
            <v>0</v>
          </cell>
          <cell r="AB6741">
            <v>0</v>
          </cell>
          <cell r="AC6741">
            <v>0</v>
          </cell>
          <cell r="AD6741">
            <v>-835.56</v>
          </cell>
        </row>
        <row r="6742">
          <cell r="B6742" t="str">
            <v>KITSAP CO -REGULATEDPAYMENTSPAY-CFREE</v>
          </cell>
          <cell r="J6742" t="str">
            <v>PAY-CFREE</v>
          </cell>
          <cell r="K6742" t="str">
            <v>PAYMENT-THANK YOU</v>
          </cell>
          <cell r="S6742">
            <v>0</v>
          </cell>
          <cell r="T6742">
            <v>0</v>
          </cell>
          <cell r="U6742">
            <v>0</v>
          </cell>
          <cell r="V6742">
            <v>0</v>
          </cell>
          <cell r="W6742">
            <v>0</v>
          </cell>
          <cell r="X6742">
            <v>0</v>
          </cell>
          <cell r="Y6742">
            <v>0</v>
          </cell>
          <cell r="Z6742">
            <v>0</v>
          </cell>
          <cell r="AA6742">
            <v>0</v>
          </cell>
          <cell r="AB6742">
            <v>0</v>
          </cell>
          <cell r="AC6742">
            <v>0</v>
          </cell>
          <cell r="AD6742">
            <v>-14099.53</v>
          </cell>
        </row>
        <row r="6743">
          <cell r="B6743" t="str">
            <v>KITSAP CO -REGULATEDPAYMENTSPAY-KOL</v>
          </cell>
          <cell r="J6743" t="str">
            <v>PAY-KOL</v>
          </cell>
          <cell r="K6743" t="str">
            <v>PAYMENT-THANK YOU - OL</v>
          </cell>
          <cell r="S6743">
            <v>0</v>
          </cell>
          <cell r="T6743">
            <v>0</v>
          </cell>
          <cell r="U6743">
            <v>0</v>
          </cell>
          <cell r="V6743">
            <v>0</v>
          </cell>
          <cell r="W6743">
            <v>0</v>
          </cell>
          <cell r="X6743">
            <v>0</v>
          </cell>
          <cell r="Y6743">
            <v>0</v>
          </cell>
          <cell r="Z6743">
            <v>0</v>
          </cell>
          <cell r="AA6743">
            <v>0</v>
          </cell>
          <cell r="AB6743">
            <v>0</v>
          </cell>
          <cell r="AC6743">
            <v>0</v>
          </cell>
          <cell r="AD6743">
            <v>-15689.74</v>
          </cell>
        </row>
        <row r="6744">
          <cell r="B6744" t="str">
            <v>KITSAP CO -REGULATEDPAYMENTSPAY-ORCC</v>
          </cell>
          <cell r="J6744" t="str">
            <v>PAY-ORCC</v>
          </cell>
          <cell r="K6744" t="str">
            <v>ORCC PAYMENT</v>
          </cell>
          <cell r="S6744">
            <v>0</v>
          </cell>
          <cell r="T6744">
            <v>0</v>
          </cell>
          <cell r="U6744">
            <v>0</v>
          </cell>
          <cell r="V6744">
            <v>0</v>
          </cell>
          <cell r="W6744">
            <v>0</v>
          </cell>
          <cell r="X6744">
            <v>0</v>
          </cell>
          <cell r="Y6744">
            <v>0</v>
          </cell>
          <cell r="Z6744">
            <v>0</v>
          </cell>
          <cell r="AA6744">
            <v>0</v>
          </cell>
          <cell r="AB6744">
            <v>0</v>
          </cell>
          <cell r="AC6744">
            <v>0</v>
          </cell>
          <cell r="AD6744">
            <v>-767.16</v>
          </cell>
        </row>
        <row r="6745">
          <cell r="B6745" t="str">
            <v>KITSAP CO -REGULATEDPAYMENTSPAY-RPPS</v>
          </cell>
          <cell r="J6745" t="str">
            <v>PAY-RPPS</v>
          </cell>
          <cell r="K6745" t="str">
            <v>RPSS PAYMENT</v>
          </cell>
          <cell r="S6745">
            <v>0</v>
          </cell>
          <cell r="T6745">
            <v>0</v>
          </cell>
          <cell r="U6745">
            <v>0</v>
          </cell>
          <cell r="V6745">
            <v>0</v>
          </cell>
          <cell r="W6745">
            <v>0</v>
          </cell>
          <cell r="X6745">
            <v>0</v>
          </cell>
          <cell r="Y6745">
            <v>0</v>
          </cell>
          <cell r="Z6745">
            <v>0</v>
          </cell>
          <cell r="AA6745">
            <v>0</v>
          </cell>
          <cell r="AB6745">
            <v>0</v>
          </cell>
          <cell r="AC6745">
            <v>0</v>
          </cell>
          <cell r="AD6745">
            <v>-2897.4</v>
          </cell>
        </row>
        <row r="6746">
          <cell r="B6746" t="str">
            <v>KITSAP CO -REGULATEDPAYMENTSPAYMET</v>
          </cell>
          <cell r="J6746" t="str">
            <v>PAYMET</v>
          </cell>
          <cell r="K6746" t="str">
            <v>METAVANTE ONLINE PAYMENT</v>
          </cell>
          <cell r="S6746">
            <v>0</v>
          </cell>
          <cell r="T6746">
            <v>0</v>
          </cell>
          <cell r="U6746">
            <v>0</v>
          </cell>
          <cell r="V6746">
            <v>0</v>
          </cell>
          <cell r="W6746">
            <v>0</v>
          </cell>
          <cell r="X6746">
            <v>0</v>
          </cell>
          <cell r="Y6746">
            <v>0</v>
          </cell>
          <cell r="Z6746">
            <v>0</v>
          </cell>
          <cell r="AA6746">
            <v>0</v>
          </cell>
          <cell r="AB6746">
            <v>0</v>
          </cell>
          <cell r="AC6746">
            <v>0</v>
          </cell>
          <cell r="AD6746">
            <v>-1155.3800000000001</v>
          </cell>
        </row>
        <row r="6747">
          <cell r="B6747" t="str">
            <v>KITSAP CO -REGULATEDPAYMENTSPAYUSBL</v>
          </cell>
          <cell r="J6747" t="str">
            <v>PAYUSBL</v>
          </cell>
          <cell r="K6747" t="str">
            <v>PAYMENT THANK YOU</v>
          </cell>
          <cell r="S6747">
            <v>0</v>
          </cell>
          <cell r="T6747">
            <v>0</v>
          </cell>
          <cell r="U6747">
            <v>0</v>
          </cell>
          <cell r="V6747">
            <v>0</v>
          </cell>
          <cell r="W6747">
            <v>0</v>
          </cell>
          <cell r="X6747">
            <v>0</v>
          </cell>
          <cell r="Y6747">
            <v>0</v>
          </cell>
          <cell r="Z6747">
            <v>0</v>
          </cell>
          <cell r="AA6747">
            <v>0</v>
          </cell>
          <cell r="AB6747">
            <v>0</v>
          </cell>
          <cell r="AC6747">
            <v>0</v>
          </cell>
          <cell r="AD6747">
            <v>-27133.74</v>
          </cell>
        </row>
        <row r="6748">
          <cell r="B6748" t="str">
            <v>KITSAP CO -REGULATEDPAYMENTSRET-KOL</v>
          </cell>
          <cell r="J6748" t="str">
            <v>RET-KOL</v>
          </cell>
          <cell r="K6748" t="str">
            <v>ONLINE PAYMENT RETURN</v>
          </cell>
          <cell r="S6748">
            <v>0</v>
          </cell>
          <cell r="T6748">
            <v>0</v>
          </cell>
          <cell r="U6748">
            <v>0</v>
          </cell>
          <cell r="V6748">
            <v>0</v>
          </cell>
          <cell r="W6748">
            <v>0</v>
          </cell>
          <cell r="X6748">
            <v>0</v>
          </cell>
          <cell r="Y6748">
            <v>0</v>
          </cell>
          <cell r="Z6748">
            <v>0</v>
          </cell>
          <cell r="AA6748">
            <v>0</v>
          </cell>
          <cell r="AB6748">
            <v>0</v>
          </cell>
          <cell r="AC6748">
            <v>0</v>
          </cell>
          <cell r="AD6748">
            <v>111.68</v>
          </cell>
        </row>
        <row r="6749">
          <cell r="B6749" t="str">
            <v>KITSAP CO -REGULATEDPAYMENTSCC-KOL</v>
          </cell>
          <cell r="J6749" t="str">
            <v>CC-KOL</v>
          </cell>
          <cell r="K6749" t="str">
            <v>ONLINE PAYMENT-CC</v>
          </cell>
          <cell r="S6749">
            <v>0</v>
          </cell>
          <cell r="T6749">
            <v>0</v>
          </cell>
          <cell r="U6749">
            <v>0</v>
          </cell>
          <cell r="V6749">
            <v>0</v>
          </cell>
          <cell r="W6749">
            <v>0</v>
          </cell>
          <cell r="X6749">
            <v>0</v>
          </cell>
          <cell r="Y6749">
            <v>0</v>
          </cell>
          <cell r="Z6749">
            <v>0</v>
          </cell>
          <cell r="AA6749">
            <v>0</v>
          </cell>
          <cell r="AB6749">
            <v>0</v>
          </cell>
          <cell r="AC6749">
            <v>0</v>
          </cell>
          <cell r="AD6749">
            <v>-11267.61</v>
          </cell>
        </row>
        <row r="6750">
          <cell r="B6750" t="str">
            <v>KITSAP CO -REGULATEDPAYMENTSCCREF-KOL</v>
          </cell>
          <cell r="J6750" t="str">
            <v>CCREF-KOL</v>
          </cell>
          <cell r="K6750" t="str">
            <v>CREDIT CARD REFUND</v>
          </cell>
          <cell r="S6750">
            <v>0</v>
          </cell>
          <cell r="T6750">
            <v>0</v>
          </cell>
          <cell r="U6750">
            <v>0</v>
          </cell>
          <cell r="V6750">
            <v>0</v>
          </cell>
          <cell r="W6750">
            <v>0</v>
          </cell>
          <cell r="X6750">
            <v>0</v>
          </cell>
          <cell r="Y6750">
            <v>0</v>
          </cell>
          <cell r="Z6750">
            <v>0</v>
          </cell>
          <cell r="AA6750">
            <v>0</v>
          </cell>
          <cell r="AB6750">
            <v>0</v>
          </cell>
          <cell r="AC6750">
            <v>0</v>
          </cell>
          <cell r="AD6750">
            <v>985.86</v>
          </cell>
        </row>
        <row r="6751">
          <cell r="B6751" t="str">
            <v>KITSAP CO -REGULATEDPAYMENTSPAY</v>
          </cell>
          <cell r="J6751" t="str">
            <v>PAY</v>
          </cell>
          <cell r="K6751" t="str">
            <v>PAYMENT-THANK YOU!</v>
          </cell>
          <cell r="S6751">
            <v>0</v>
          </cell>
          <cell r="T6751">
            <v>0</v>
          </cell>
          <cell r="U6751">
            <v>0</v>
          </cell>
          <cell r="V6751">
            <v>0</v>
          </cell>
          <cell r="W6751">
            <v>0</v>
          </cell>
          <cell r="X6751">
            <v>0</v>
          </cell>
          <cell r="Y6751">
            <v>0</v>
          </cell>
          <cell r="Z6751">
            <v>0</v>
          </cell>
          <cell r="AA6751">
            <v>0</v>
          </cell>
          <cell r="AB6751">
            <v>0</v>
          </cell>
          <cell r="AC6751">
            <v>0</v>
          </cell>
          <cell r="AD6751">
            <v>-9028.2900000000009</v>
          </cell>
        </row>
        <row r="6752">
          <cell r="B6752" t="str">
            <v>KITSAP CO -REGULATEDPAYMENTSPAY-CFREE</v>
          </cell>
          <cell r="J6752" t="str">
            <v>PAY-CFREE</v>
          </cell>
          <cell r="K6752" t="str">
            <v>PAYMENT-THANK YOU</v>
          </cell>
          <cell r="S6752">
            <v>0</v>
          </cell>
          <cell r="T6752">
            <v>0</v>
          </cell>
          <cell r="U6752">
            <v>0</v>
          </cell>
          <cell r="V6752">
            <v>0</v>
          </cell>
          <cell r="W6752">
            <v>0</v>
          </cell>
          <cell r="X6752">
            <v>0</v>
          </cell>
          <cell r="Y6752">
            <v>0</v>
          </cell>
          <cell r="Z6752">
            <v>0</v>
          </cell>
          <cell r="AA6752">
            <v>0</v>
          </cell>
          <cell r="AB6752">
            <v>0</v>
          </cell>
          <cell r="AC6752">
            <v>0</v>
          </cell>
          <cell r="AD6752">
            <v>-952.9</v>
          </cell>
        </row>
        <row r="6753">
          <cell r="B6753" t="str">
            <v>KITSAP CO -REGULATEDPAYMENTSPAY-KOL</v>
          </cell>
          <cell r="J6753" t="str">
            <v>PAY-KOL</v>
          </cell>
          <cell r="K6753" t="str">
            <v>PAYMENT-THANK YOU - OL</v>
          </cell>
          <cell r="S6753">
            <v>0</v>
          </cell>
          <cell r="T6753">
            <v>0</v>
          </cell>
          <cell r="U6753">
            <v>0</v>
          </cell>
          <cell r="V6753">
            <v>0</v>
          </cell>
          <cell r="W6753">
            <v>0</v>
          </cell>
          <cell r="X6753">
            <v>0</v>
          </cell>
          <cell r="Y6753">
            <v>0</v>
          </cell>
          <cell r="Z6753">
            <v>0</v>
          </cell>
          <cell r="AA6753">
            <v>0</v>
          </cell>
          <cell r="AB6753">
            <v>0</v>
          </cell>
          <cell r="AC6753">
            <v>0</v>
          </cell>
          <cell r="AD6753">
            <v>-5524.68</v>
          </cell>
        </row>
        <row r="6754">
          <cell r="B6754" t="str">
            <v>KITSAP CO -REGULATEDPAYMENTSPAY-NATL</v>
          </cell>
          <cell r="J6754" t="str">
            <v>PAY-NATL</v>
          </cell>
          <cell r="K6754" t="str">
            <v>PAYMENT THANK YOU</v>
          </cell>
          <cell r="S6754">
            <v>0</v>
          </cell>
          <cell r="T6754">
            <v>0</v>
          </cell>
          <cell r="U6754">
            <v>0</v>
          </cell>
          <cell r="V6754">
            <v>0</v>
          </cell>
          <cell r="W6754">
            <v>0</v>
          </cell>
          <cell r="X6754">
            <v>0</v>
          </cell>
          <cell r="Y6754">
            <v>0</v>
          </cell>
          <cell r="Z6754">
            <v>0</v>
          </cell>
          <cell r="AA6754">
            <v>0</v>
          </cell>
          <cell r="AB6754">
            <v>0</v>
          </cell>
          <cell r="AC6754">
            <v>0</v>
          </cell>
          <cell r="AD6754">
            <v>-929.72</v>
          </cell>
        </row>
        <row r="6755">
          <cell r="B6755" t="str">
            <v>KITSAP CO -REGULATEDPAYMENTSPAY-OAK</v>
          </cell>
          <cell r="J6755" t="str">
            <v>PAY-OAK</v>
          </cell>
          <cell r="K6755" t="str">
            <v>OAKLEAF PAYMENT</v>
          </cell>
          <cell r="S6755">
            <v>0</v>
          </cell>
          <cell r="T6755">
            <v>0</v>
          </cell>
          <cell r="U6755">
            <v>0</v>
          </cell>
          <cell r="V6755">
            <v>0</v>
          </cell>
          <cell r="W6755">
            <v>0</v>
          </cell>
          <cell r="X6755">
            <v>0</v>
          </cell>
          <cell r="Y6755">
            <v>0</v>
          </cell>
          <cell r="Z6755">
            <v>0</v>
          </cell>
          <cell r="AA6755">
            <v>0</v>
          </cell>
          <cell r="AB6755">
            <v>0</v>
          </cell>
          <cell r="AC6755">
            <v>0</v>
          </cell>
          <cell r="AD6755">
            <v>-997.78</v>
          </cell>
        </row>
        <row r="6756">
          <cell r="B6756" t="str">
            <v>KITSAP CO -REGULATEDPAYMENTSPAY-ORCC</v>
          </cell>
          <cell r="J6756" t="str">
            <v>PAY-ORCC</v>
          </cell>
          <cell r="K6756" t="str">
            <v>ORCC PAYMENT</v>
          </cell>
          <cell r="S6756">
            <v>0</v>
          </cell>
          <cell r="T6756">
            <v>0</v>
          </cell>
          <cell r="U6756">
            <v>0</v>
          </cell>
          <cell r="V6756">
            <v>0</v>
          </cell>
          <cell r="W6756">
            <v>0</v>
          </cell>
          <cell r="X6756">
            <v>0</v>
          </cell>
          <cell r="Y6756">
            <v>0</v>
          </cell>
          <cell r="Z6756">
            <v>0</v>
          </cell>
          <cell r="AA6756">
            <v>0</v>
          </cell>
          <cell r="AB6756">
            <v>0</v>
          </cell>
          <cell r="AC6756">
            <v>0</v>
          </cell>
          <cell r="AD6756">
            <v>-124.8</v>
          </cell>
        </row>
        <row r="6757">
          <cell r="B6757" t="str">
            <v>KITSAP CO -REGULATEDPAYMENTSPAY-RPPS</v>
          </cell>
          <cell r="J6757" t="str">
            <v>PAY-RPPS</v>
          </cell>
          <cell r="K6757" t="str">
            <v>RPSS PAYMENT</v>
          </cell>
          <cell r="S6757">
            <v>0</v>
          </cell>
          <cell r="T6757">
            <v>0</v>
          </cell>
          <cell r="U6757">
            <v>0</v>
          </cell>
          <cell r="V6757">
            <v>0</v>
          </cell>
          <cell r="W6757">
            <v>0</v>
          </cell>
          <cell r="X6757">
            <v>0</v>
          </cell>
          <cell r="Y6757">
            <v>0</v>
          </cell>
          <cell r="Z6757">
            <v>0</v>
          </cell>
          <cell r="AA6757">
            <v>0</v>
          </cell>
          <cell r="AB6757">
            <v>0</v>
          </cell>
          <cell r="AC6757">
            <v>0</v>
          </cell>
          <cell r="AD6757">
            <v>-469.73</v>
          </cell>
        </row>
        <row r="6758">
          <cell r="B6758" t="str">
            <v>KITSAP CO -REGULATEDPAYMENTSPAYL</v>
          </cell>
          <cell r="J6758" t="str">
            <v>PAYL</v>
          </cell>
          <cell r="K6758" t="str">
            <v>PAYMENT-THANK YOU!</v>
          </cell>
          <cell r="S6758">
            <v>0</v>
          </cell>
          <cell r="T6758">
            <v>0</v>
          </cell>
          <cell r="U6758">
            <v>0</v>
          </cell>
          <cell r="V6758">
            <v>0</v>
          </cell>
          <cell r="W6758">
            <v>0</v>
          </cell>
          <cell r="X6758">
            <v>0</v>
          </cell>
          <cell r="Y6758">
            <v>0</v>
          </cell>
          <cell r="Z6758">
            <v>0</v>
          </cell>
          <cell r="AA6758">
            <v>0</v>
          </cell>
          <cell r="AB6758">
            <v>0</v>
          </cell>
          <cell r="AC6758">
            <v>0</v>
          </cell>
          <cell r="AD6758">
            <v>-1959.14</v>
          </cell>
        </row>
        <row r="6759">
          <cell r="B6759" t="str">
            <v>KITSAP CO -REGULATEDPAYMENTSPAYMET</v>
          </cell>
          <cell r="J6759" t="str">
            <v>PAYMET</v>
          </cell>
          <cell r="K6759" t="str">
            <v>METAVANTE ONLINE PAYMENT</v>
          </cell>
          <cell r="S6759">
            <v>0</v>
          </cell>
          <cell r="T6759">
            <v>0</v>
          </cell>
          <cell r="U6759">
            <v>0</v>
          </cell>
          <cell r="V6759">
            <v>0</v>
          </cell>
          <cell r="W6759">
            <v>0</v>
          </cell>
          <cell r="X6759">
            <v>0</v>
          </cell>
          <cell r="Y6759">
            <v>0</v>
          </cell>
          <cell r="Z6759">
            <v>0</v>
          </cell>
          <cell r="AA6759">
            <v>0</v>
          </cell>
          <cell r="AB6759">
            <v>0</v>
          </cell>
          <cell r="AC6759">
            <v>0</v>
          </cell>
          <cell r="AD6759">
            <v>-11.26</v>
          </cell>
        </row>
        <row r="6760">
          <cell r="B6760" t="str">
            <v>KITSAP CO -REGULATEDPAYMENTSPAYUSBL</v>
          </cell>
          <cell r="J6760" t="str">
            <v>PAYUSBL</v>
          </cell>
          <cell r="K6760" t="str">
            <v>PAYMENT THANK YOU</v>
          </cell>
          <cell r="S6760">
            <v>0</v>
          </cell>
          <cell r="T6760">
            <v>0</v>
          </cell>
          <cell r="U6760">
            <v>0</v>
          </cell>
          <cell r="V6760">
            <v>0</v>
          </cell>
          <cell r="W6760">
            <v>0</v>
          </cell>
          <cell r="X6760">
            <v>0</v>
          </cell>
          <cell r="Y6760">
            <v>0</v>
          </cell>
          <cell r="Z6760">
            <v>0</v>
          </cell>
          <cell r="AA6760">
            <v>0</v>
          </cell>
          <cell r="AB6760">
            <v>0</v>
          </cell>
          <cell r="AC6760">
            <v>0</v>
          </cell>
          <cell r="AD6760">
            <v>-18580.689999999999</v>
          </cell>
        </row>
        <row r="6761">
          <cell r="B6761" t="str">
            <v>KITSAP CO -REGULATEDPAYMENTSRET-KOL</v>
          </cell>
          <cell r="J6761" t="str">
            <v>RET-KOL</v>
          </cell>
          <cell r="K6761" t="str">
            <v>ONLINE PAYMENT RETURN</v>
          </cell>
          <cell r="S6761">
            <v>0</v>
          </cell>
          <cell r="T6761">
            <v>0</v>
          </cell>
          <cell r="U6761">
            <v>0</v>
          </cell>
          <cell r="V6761">
            <v>0</v>
          </cell>
          <cell r="W6761">
            <v>0</v>
          </cell>
          <cell r="X6761">
            <v>0</v>
          </cell>
          <cell r="Y6761">
            <v>0</v>
          </cell>
          <cell r="Z6761">
            <v>0</v>
          </cell>
          <cell r="AA6761">
            <v>0</v>
          </cell>
          <cell r="AB6761">
            <v>0</v>
          </cell>
          <cell r="AC6761">
            <v>0</v>
          </cell>
          <cell r="AD6761">
            <v>234.9</v>
          </cell>
        </row>
        <row r="6762">
          <cell r="B6762" t="str">
            <v>KITSAP CO -REGULATEDRESIDENTIAL35RE1</v>
          </cell>
          <cell r="J6762" t="str">
            <v>35RE1</v>
          </cell>
          <cell r="K6762" t="str">
            <v>1-35 GAL CART EOW SVC</v>
          </cell>
          <cell r="S6762">
            <v>0</v>
          </cell>
          <cell r="T6762">
            <v>0</v>
          </cell>
          <cell r="U6762">
            <v>0</v>
          </cell>
          <cell r="V6762">
            <v>0</v>
          </cell>
          <cell r="W6762">
            <v>0</v>
          </cell>
          <cell r="X6762">
            <v>0</v>
          </cell>
          <cell r="Y6762">
            <v>0</v>
          </cell>
          <cell r="Z6762">
            <v>0</v>
          </cell>
          <cell r="AA6762">
            <v>0</v>
          </cell>
          <cell r="AB6762">
            <v>0</v>
          </cell>
          <cell r="AC6762">
            <v>0</v>
          </cell>
          <cell r="AD6762">
            <v>92.01</v>
          </cell>
        </row>
        <row r="6763">
          <cell r="B6763" t="str">
            <v>KITSAP CO -REGULATEDRESIDENTIAL35RW1</v>
          </cell>
          <cell r="J6763" t="str">
            <v>35RW1</v>
          </cell>
          <cell r="K6763" t="str">
            <v>1-35 GAL CART WEEKLY SVC</v>
          </cell>
          <cell r="S6763">
            <v>0</v>
          </cell>
          <cell r="T6763">
            <v>0</v>
          </cell>
          <cell r="U6763">
            <v>0</v>
          </cell>
          <cell r="V6763">
            <v>0</v>
          </cell>
          <cell r="W6763">
            <v>0</v>
          </cell>
          <cell r="X6763">
            <v>0</v>
          </cell>
          <cell r="Y6763">
            <v>0</v>
          </cell>
          <cell r="Z6763">
            <v>0</v>
          </cell>
          <cell r="AA6763">
            <v>0</v>
          </cell>
          <cell r="AB6763">
            <v>0</v>
          </cell>
          <cell r="AC6763">
            <v>0</v>
          </cell>
          <cell r="AD6763">
            <v>194.48</v>
          </cell>
        </row>
        <row r="6764">
          <cell r="B6764" t="str">
            <v>KITSAP CO -REGULATEDRESIDENTIAL48RE1</v>
          </cell>
          <cell r="J6764" t="str">
            <v>48RE1</v>
          </cell>
          <cell r="K6764" t="str">
            <v>1-48 GAL EOW</v>
          </cell>
          <cell r="S6764">
            <v>0</v>
          </cell>
          <cell r="T6764">
            <v>0</v>
          </cell>
          <cell r="U6764">
            <v>0</v>
          </cell>
          <cell r="V6764">
            <v>0</v>
          </cell>
          <cell r="W6764">
            <v>0</v>
          </cell>
          <cell r="X6764">
            <v>0</v>
          </cell>
          <cell r="Y6764">
            <v>0</v>
          </cell>
          <cell r="Z6764">
            <v>0</v>
          </cell>
          <cell r="AA6764">
            <v>0</v>
          </cell>
          <cell r="AB6764">
            <v>0</v>
          </cell>
          <cell r="AC6764">
            <v>0</v>
          </cell>
          <cell r="AD6764">
            <v>38.630000000000003</v>
          </cell>
        </row>
        <row r="6765">
          <cell r="B6765" t="str">
            <v>KITSAP CO -REGULATEDRESIDENTIAL48RW1</v>
          </cell>
          <cell r="J6765" t="str">
            <v>48RW1</v>
          </cell>
          <cell r="K6765" t="str">
            <v>1-48 GAL WEEKLY</v>
          </cell>
          <cell r="S6765">
            <v>0</v>
          </cell>
          <cell r="T6765">
            <v>0</v>
          </cell>
          <cell r="U6765">
            <v>0</v>
          </cell>
          <cell r="V6765">
            <v>0</v>
          </cell>
          <cell r="W6765">
            <v>0</v>
          </cell>
          <cell r="X6765">
            <v>0</v>
          </cell>
          <cell r="Y6765">
            <v>0</v>
          </cell>
          <cell r="Z6765">
            <v>0</v>
          </cell>
          <cell r="AA6765">
            <v>0</v>
          </cell>
          <cell r="AB6765">
            <v>0</v>
          </cell>
          <cell r="AC6765">
            <v>0</v>
          </cell>
          <cell r="AD6765">
            <v>112.15</v>
          </cell>
        </row>
        <row r="6766">
          <cell r="B6766" t="str">
            <v>KITSAP CO -REGULATEDRESIDENTIAL64RE1</v>
          </cell>
          <cell r="J6766" t="str">
            <v>64RE1</v>
          </cell>
          <cell r="K6766" t="str">
            <v>1-64 GAL EOW</v>
          </cell>
          <cell r="S6766">
            <v>0</v>
          </cell>
          <cell r="T6766">
            <v>0</v>
          </cell>
          <cell r="U6766">
            <v>0</v>
          </cell>
          <cell r="V6766">
            <v>0</v>
          </cell>
          <cell r="W6766">
            <v>0</v>
          </cell>
          <cell r="X6766">
            <v>0</v>
          </cell>
          <cell r="Y6766">
            <v>0</v>
          </cell>
          <cell r="Z6766">
            <v>0</v>
          </cell>
          <cell r="AA6766">
            <v>0</v>
          </cell>
          <cell r="AB6766">
            <v>0</v>
          </cell>
          <cell r="AC6766">
            <v>0</v>
          </cell>
          <cell r="AD6766">
            <v>145.62</v>
          </cell>
        </row>
        <row r="6767">
          <cell r="B6767" t="str">
            <v>KITSAP CO -REGULATEDRESIDENTIAL64RW1</v>
          </cell>
          <cell r="J6767" t="str">
            <v>64RW1</v>
          </cell>
          <cell r="K6767" t="str">
            <v>1-64 GAL CART WEEKLY SVC</v>
          </cell>
          <cell r="S6767">
            <v>0</v>
          </cell>
          <cell r="T6767">
            <v>0</v>
          </cell>
          <cell r="U6767">
            <v>0</v>
          </cell>
          <cell r="V6767">
            <v>0</v>
          </cell>
          <cell r="W6767">
            <v>0</v>
          </cell>
          <cell r="X6767">
            <v>0</v>
          </cell>
          <cell r="Y6767">
            <v>0</v>
          </cell>
          <cell r="Z6767">
            <v>0</v>
          </cell>
          <cell r="AA6767">
            <v>0</v>
          </cell>
          <cell r="AB6767">
            <v>0</v>
          </cell>
          <cell r="AC6767">
            <v>0</v>
          </cell>
          <cell r="AD6767">
            <v>306.77</v>
          </cell>
        </row>
        <row r="6768">
          <cell r="B6768" t="str">
            <v>KITSAP CO -REGULATEDRESIDENTIAL96RE1</v>
          </cell>
          <cell r="J6768" t="str">
            <v>96RE1</v>
          </cell>
          <cell r="K6768" t="str">
            <v>1-96 GAL EOW</v>
          </cell>
          <cell r="S6768">
            <v>0</v>
          </cell>
          <cell r="T6768">
            <v>0</v>
          </cell>
          <cell r="U6768">
            <v>0</v>
          </cell>
          <cell r="V6768">
            <v>0</v>
          </cell>
          <cell r="W6768">
            <v>0</v>
          </cell>
          <cell r="X6768">
            <v>0</v>
          </cell>
          <cell r="Y6768">
            <v>0</v>
          </cell>
          <cell r="Z6768">
            <v>0</v>
          </cell>
          <cell r="AA6768">
            <v>0</v>
          </cell>
          <cell r="AB6768">
            <v>0</v>
          </cell>
          <cell r="AC6768">
            <v>0</v>
          </cell>
          <cell r="AD6768">
            <v>65.09</v>
          </cell>
        </row>
        <row r="6769">
          <cell r="B6769" t="str">
            <v>KITSAP CO -REGULATEDRESIDENTIAL96RW1</v>
          </cell>
          <cell r="J6769" t="str">
            <v>96RW1</v>
          </cell>
          <cell r="K6769" t="str">
            <v>1-96 GAL CART WEEKLY SVC</v>
          </cell>
          <cell r="S6769">
            <v>0</v>
          </cell>
          <cell r="T6769">
            <v>0</v>
          </cell>
          <cell r="U6769">
            <v>0</v>
          </cell>
          <cell r="V6769">
            <v>0</v>
          </cell>
          <cell r="W6769">
            <v>0</v>
          </cell>
          <cell r="X6769">
            <v>0</v>
          </cell>
          <cell r="Y6769">
            <v>0</v>
          </cell>
          <cell r="Z6769">
            <v>0</v>
          </cell>
          <cell r="AA6769">
            <v>0</v>
          </cell>
          <cell r="AB6769">
            <v>0</v>
          </cell>
          <cell r="AC6769">
            <v>0</v>
          </cell>
          <cell r="AD6769">
            <v>254.24</v>
          </cell>
        </row>
        <row r="6770">
          <cell r="B6770" t="str">
            <v>KITSAP CO -REGULATEDRESIDENTIALRECYCLECR</v>
          </cell>
          <cell r="J6770" t="str">
            <v>RECYCLECR</v>
          </cell>
          <cell r="K6770" t="str">
            <v>VALUE OF RECYCLABLES</v>
          </cell>
          <cell r="S6770">
            <v>0</v>
          </cell>
          <cell r="T6770">
            <v>0</v>
          </cell>
          <cell r="U6770">
            <v>0</v>
          </cell>
          <cell r="V6770">
            <v>0</v>
          </cell>
          <cell r="W6770">
            <v>0</v>
          </cell>
          <cell r="X6770">
            <v>0</v>
          </cell>
          <cell r="Y6770">
            <v>0</v>
          </cell>
          <cell r="Z6770">
            <v>0</v>
          </cell>
          <cell r="AA6770">
            <v>0</v>
          </cell>
          <cell r="AB6770">
            <v>0</v>
          </cell>
          <cell r="AC6770">
            <v>0</v>
          </cell>
          <cell r="AD6770">
            <v>162.76</v>
          </cell>
        </row>
        <row r="6771">
          <cell r="B6771" t="str">
            <v>KITSAP CO -REGULATEDRESIDENTIALRECYR</v>
          </cell>
          <cell r="J6771" t="str">
            <v>RECYR</v>
          </cell>
          <cell r="K6771" t="str">
            <v>RESIDENTIAL RECYCLE</v>
          </cell>
          <cell r="S6771">
            <v>0</v>
          </cell>
          <cell r="T6771">
            <v>0</v>
          </cell>
          <cell r="U6771">
            <v>0</v>
          </cell>
          <cell r="V6771">
            <v>0</v>
          </cell>
          <cell r="W6771">
            <v>0</v>
          </cell>
          <cell r="X6771">
            <v>0</v>
          </cell>
          <cell r="Y6771">
            <v>0</v>
          </cell>
          <cell r="Z6771">
            <v>0</v>
          </cell>
          <cell r="AA6771">
            <v>0</v>
          </cell>
          <cell r="AB6771">
            <v>0</v>
          </cell>
          <cell r="AC6771">
            <v>0</v>
          </cell>
          <cell r="AD6771">
            <v>458.3</v>
          </cell>
        </row>
        <row r="6772">
          <cell r="B6772" t="str">
            <v>KITSAP CO -REGULATEDRESIDENTIAL35RE1</v>
          </cell>
          <cell r="J6772" t="str">
            <v>35RE1</v>
          </cell>
          <cell r="K6772" t="str">
            <v>1-35 GAL CART EOW SVC</v>
          </cell>
          <cell r="S6772">
            <v>0</v>
          </cell>
          <cell r="T6772">
            <v>0</v>
          </cell>
          <cell r="U6772">
            <v>0</v>
          </cell>
          <cell r="V6772">
            <v>0</v>
          </cell>
          <cell r="W6772">
            <v>0</v>
          </cell>
          <cell r="X6772">
            <v>0</v>
          </cell>
          <cell r="Y6772">
            <v>0</v>
          </cell>
          <cell r="Z6772">
            <v>0</v>
          </cell>
          <cell r="AA6772">
            <v>0</v>
          </cell>
          <cell r="AB6772">
            <v>0</v>
          </cell>
          <cell r="AC6772">
            <v>0</v>
          </cell>
          <cell r="AD6772">
            <v>-23.25</v>
          </cell>
        </row>
        <row r="6773">
          <cell r="B6773" t="str">
            <v>KITSAP CO -REGULATEDRESIDENTIAL35ROCC1</v>
          </cell>
          <cell r="J6773" t="str">
            <v>35ROCC1</v>
          </cell>
          <cell r="K6773" t="str">
            <v>1-35 GAL ON CALL PICKUP</v>
          </cell>
          <cell r="S6773">
            <v>0</v>
          </cell>
          <cell r="T6773">
            <v>0</v>
          </cell>
          <cell r="U6773">
            <v>0</v>
          </cell>
          <cell r="V6773">
            <v>0</v>
          </cell>
          <cell r="W6773">
            <v>0</v>
          </cell>
          <cell r="X6773">
            <v>0</v>
          </cell>
          <cell r="Y6773">
            <v>0</v>
          </cell>
          <cell r="Z6773">
            <v>0</v>
          </cell>
          <cell r="AA6773">
            <v>0</v>
          </cell>
          <cell r="AB6773">
            <v>0</v>
          </cell>
          <cell r="AC6773">
            <v>0</v>
          </cell>
          <cell r="AD6773">
            <v>0</v>
          </cell>
        </row>
        <row r="6774">
          <cell r="B6774" t="str">
            <v>KITSAP CO -REGULATEDRESIDENTIAL35RW1</v>
          </cell>
          <cell r="J6774" t="str">
            <v>35RW1</v>
          </cell>
          <cell r="K6774" t="str">
            <v>1-35 GAL CART WEEKLY SVC</v>
          </cell>
          <cell r="S6774">
            <v>0</v>
          </cell>
          <cell r="T6774">
            <v>0</v>
          </cell>
          <cell r="U6774">
            <v>0</v>
          </cell>
          <cell r="V6774">
            <v>0</v>
          </cell>
          <cell r="W6774">
            <v>0</v>
          </cell>
          <cell r="X6774">
            <v>0</v>
          </cell>
          <cell r="Y6774">
            <v>0</v>
          </cell>
          <cell r="Z6774">
            <v>0</v>
          </cell>
          <cell r="AA6774">
            <v>0</v>
          </cell>
          <cell r="AB6774">
            <v>0</v>
          </cell>
          <cell r="AC6774">
            <v>0</v>
          </cell>
          <cell r="AD6774">
            <v>-104.72</v>
          </cell>
        </row>
        <row r="6775">
          <cell r="B6775" t="str">
            <v>KITSAP CO -REGULATEDRESIDENTIAL48RW1</v>
          </cell>
          <cell r="J6775" t="str">
            <v>48RW1</v>
          </cell>
          <cell r="K6775" t="str">
            <v>1-48 GAL WEEKLY</v>
          </cell>
          <cell r="S6775">
            <v>0</v>
          </cell>
          <cell r="T6775">
            <v>0</v>
          </cell>
          <cell r="U6775">
            <v>0</v>
          </cell>
          <cell r="V6775">
            <v>0</v>
          </cell>
          <cell r="W6775">
            <v>0</v>
          </cell>
          <cell r="X6775">
            <v>0</v>
          </cell>
          <cell r="Y6775">
            <v>0</v>
          </cell>
          <cell r="Z6775">
            <v>0</v>
          </cell>
          <cell r="AA6775">
            <v>0</v>
          </cell>
          <cell r="AB6775">
            <v>0</v>
          </cell>
          <cell r="AC6775">
            <v>0</v>
          </cell>
          <cell r="AD6775">
            <v>-23.35</v>
          </cell>
        </row>
        <row r="6776">
          <cell r="B6776" t="str">
            <v>KITSAP CO -REGULATEDRESIDENTIAL64RE1</v>
          </cell>
          <cell r="J6776" t="str">
            <v>64RE1</v>
          </cell>
          <cell r="K6776" t="str">
            <v>1-64 GAL EOW</v>
          </cell>
          <cell r="S6776">
            <v>0</v>
          </cell>
          <cell r="T6776">
            <v>0</v>
          </cell>
          <cell r="U6776">
            <v>0</v>
          </cell>
          <cell r="V6776">
            <v>0</v>
          </cell>
          <cell r="W6776">
            <v>0</v>
          </cell>
          <cell r="X6776">
            <v>0</v>
          </cell>
          <cell r="Y6776">
            <v>0</v>
          </cell>
          <cell r="Z6776">
            <v>0</v>
          </cell>
          <cell r="AA6776">
            <v>0</v>
          </cell>
          <cell r="AB6776">
            <v>0</v>
          </cell>
          <cell r="AC6776">
            <v>0</v>
          </cell>
          <cell r="AD6776">
            <v>-12.66</v>
          </cell>
        </row>
        <row r="6777">
          <cell r="B6777" t="str">
            <v>KITSAP CO -REGULATEDRESIDENTIAL64ROCC1</v>
          </cell>
          <cell r="J6777" t="str">
            <v>64ROCC1</v>
          </cell>
          <cell r="K6777" t="str">
            <v>1-64 GAL ON CALL PICKUP</v>
          </cell>
          <cell r="S6777">
            <v>0</v>
          </cell>
          <cell r="T6777">
            <v>0</v>
          </cell>
          <cell r="U6777">
            <v>0</v>
          </cell>
          <cell r="V6777">
            <v>0</v>
          </cell>
          <cell r="W6777">
            <v>0</v>
          </cell>
          <cell r="X6777">
            <v>0</v>
          </cell>
          <cell r="Y6777">
            <v>0</v>
          </cell>
          <cell r="Z6777">
            <v>0</v>
          </cell>
          <cell r="AA6777">
            <v>0</v>
          </cell>
          <cell r="AB6777">
            <v>0</v>
          </cell>
          <cell r="AC6777">
            <v>0</v>
          </cell>
          <cell r="AD6777">
            <v>8.98</v>
          </cell>
        </row>
        <row r="6778">
          <cell r="B6778" t="str">
            <v>KITSAP CO -REGULATEDRESIDENTIAL64RW1</v>
          </cell>
          <cell r="J6778" t="str">
            <v>64RW1</v>
          </cell>
          <cell r="K6778" t="str">
            <v>1-64 GAL CART WEEKLY SVC</v>
          </cell>
          <cell r="S6778">
            <v>0</v>
          </cell>
          <cell r="T6778">
            <v>0</v>
          </cell>
          <cell r="U6778">
            <v>0</v>
          </cell>
          <cell r="V6778">
            <v>0</v>
          </cell>
          <cell r="W6778">
            <v>0</v>
          </cell>
          <cell r="X6778">
            <v>0</v>
          </cell>
          <cell r="Y6778">
            <v>0</v>
          </cell>
          <cell r="Z6778">
            <v>0</v>
          </cell>
          <cell r="AA6778">
            <v>0</v>
          </cell>
          <cell r="AB6778">
            <v>0</v>
          </cell>
          <cell r="AC6778">
            <v>0</v>
          </cell>
          <cell r="AD6778">
            <v>-195.28</v>
          </cell>
        </row>
        <row r="6779">
          <cell r="B6779" t="str">
            <v>KITSAP CO -REGULATEDRESIDENTIAL96ROCC1</v>
          </cell>
          <cell r="J6779" t="str">
            <v>96ROCC1</v>
          </cell>
          <cell r="K6779" t="str">
            <v>1-96 GAL ON CALL PICKUP</v>
          </cell>
          <cell r="S6779">
            <v>0</v>
          </cell>
          <cell r="T6779">
            <v>0</v>
          </cell>
          <cell r="U6779">
            <v>0</v>
          </cell>
          <cell r="V6779">
            <v>0</v>
          </cell>
          <cell r="W6779">
            <v>0</v>
          </cell>
          <cell r="X6779">
            <v>0</v>
          </cell>
          <cell r="Y6779">
            <v>0</v>
          </cell>
          <cell r="Z6779">
            <v>0</v>
          </cell>
          <cell r="AA6779">
            <v>0</v>
          </cell>
          <cell r="AB6779">
            <v>0</v>
          </cell>
          <cell r="AC6779">
            <v>0</v>
          </cell>
          <cell r="AD6779">
            <v>10.98</v>
          </cell>
        </row>
        <row r="6780">
          <cell r="B6780" t="str">
            <v>KITSAP CO -REGULATEDRESIDENTIAL96RW1</v>
          </cell>
          <cell r="J6780" t="str">
            <v>96RW1</v>
          </cell>
          <cell r="K6780" t="str">
            <v>1-96 GAL CART WEEKLY SVC</v>
          </cell>
          <cell r="S6780">
            <v>0</v>
          </cell>
          <cell r="T6780">
            <v>0</v>
          </cell>
          <cell r="U6780">
            <v>0</v>
          </cell>
          <cell r="V6780">
            <v>0</v>
          </cell>
          <cell r="W6780">
            <v>0</v>
          </cell>
          <cell r="X6780">
            <v>0</v>
          </cell>
          <cell r="Y6780">
            <v>0</v>
          </cell>
          <cell r="Z6780">
            <v>0</v>
          </cell>
          <cell r="AA6780">
            <v>0</v>
          </cell>
          <cell r="AB6780">
            <v>0</v>
          </cell>
          <cell r="AC6780">
            <v>0</v>
          </cell>
          <cell r="AD6780">
            <v>-49.3</v>
          </cell>
        </row>
        <row r="6781">
          <cell r="B6781" t="str">
            <v>KITSAP CO -REGULATEDRESIDENTIALEXPUR</v>
          </cell>
          <cell r="J6781" t="str">
            <v>EXPUR</v>
          </cell>
          <cell r="K6781" t="str">
            <v>EXTRA PICKUP</v>
          </cell>
          <cell r="S6781">
            <v>0</v>
          </cell>
          <cell r="T6781">
            <v>0</v>
          </cell>
          <cell r="U6781">
            <v>0</v>
          </cell>
          <cell r="V6781">
            <v>0</v>
          </cell>
          <cell r="W6781">
            <v>0</v>
          </cell>
          <cell r="X6781">
            <v>0</v>
          </cell>
          <cell r="Y6781">
            <v>0</v>
          </cell>
          <cell r="Z6781">
            <v>0</v>
          </cell>
          <cell r="AA6781">
            <v>0</v>
          </cell>
          <cell r="AB6781">
            <v>0</v>
          </cell>
          <cell r="AC6781">
            <v>0</v>
          </cell>
          <cell r="AD6781">
            <v>161.34</v>
          </cell>
        </row>
        <row r="6782">
          <cell r="B6782" t="str">
            <v>KITSAP CO -REGULATEDRESIDENTIALEXTRAR</v>
          </cell>
          <cell r="J6782" t="str">
            <v>EXTRAR</v>
          </cell>
          <cell r="K6782" t="str">
            <v>EXTRA CAN/BAGS</v>
          </cell>
          <cell r="S6782">
            <v>0</v>
          </cell>
          <cell r="T6782">
            <v>0</v>
          </cell>
          <cell r="U6782">
            <v>0</v>
          </cell>
          <cell r="V6782">
            <v>0</v>
          </cell>
          <cell r="W6782">
            <v>0</v>
          </cell>
          <cell r="X6782">
            <v>0</v>
          </cell>
          <cell r="Y6782">
            <v>0</v>
          </cell>
          <cell r="Z6782">
            <v>0</v>
          </cell>
          <cell r="AA6782">
            <v>0</v>
          </cell>
          <cell r="AB6782">
            <v>0</v>
          </cell>
          <cell r="AC6782">
            <v>0</v>
          </cell>
          <cell r="AD6782">
            <v>825.43</v>
          </cell>
        </row>
        <row r="6783">
          <cell r="B6783" t="str">
            <v>KITSAP CO -REGULATEDRESIDENTIALOFOWR</v>
          </cell>
          <cell r="J6783" t="str">
            <v>OFOWR</v>
          </cell>
          <cell r="K6783" t="str">
            <v>OVERFILL/OVERWEIGHT CHG</v>
          </cell>
          <cell r="S6783">
            <v>0</v>
          </cell>
          <cell r="T6783">
            <v>0</v>
          </cell>
          <cell r="U6783">
            <v>0</v>
          </cell>
          <cell r="V6783">
            <v>0</v>
          </cell>
          <cell r="W6783">
            <v>0</v>
          </cell>
          <cell r="X6783">
            <v>0</v>
          </cell>
          <cell r="Y6783">
            <v>0</v>
          </cell>
          <cell r="Z6783">
            <v>0</v>
          </cell>
          <cell r="AA6783">
            <v>0</v>
          </cell>
          <cell r="AB6783">
            <v>0</v>
          </cell>
          <cell r="AC6783">
            <v>0</v>
          </cell>
          <cell r="AD6783">
            <v>414.81</v>
          </cell>
        </row>
        <row r="6784">
          <cell r="B6784" t="str">
            <v>KITSAP CO -REGULATEDRESIDENTIALRECYCLECR</v>
          </cell>
          <cell r="J6784" t="str">
            <v>RECYCLECR</v>
          </cell>
          <cell r="K6784" t="str">
            <v>VALUE OF RECYCLABLES</v>
          </cell>
          <cell r="S6784">
            <v>0</v>
          </cell>
          <cell r="T6784">
            <v>0</v>
          </cell>
          <cell r="U6784">
            <v>0</v>
          </cell>
          <cell r="V6784">
            <v>0</v>
          </cell>
          <cell r="W6784">
            <v>0</v>
          </cell>
          <cell r="X6784">
            <v>0</v>
          </cell>
          <cell r="Y6784">
            <v>0</v>
          </cell>
          <cell r="Z6784">
            <v>0</v>
          </cell>
          <cell r="AA6784">
            <v>0</v>
          </cell>
          <cell r="AB6784">
            <v>0</v>
          </cell>
          <cell r="AC6784">
            <v>0</v>
          </cell>
          <cell r="AD6784">
            <v>-20.09</v>
          </cell>
        </row>
        <row r="6785">
          <cell r="B6785" t="str">
            <v>KITSAP CO -REGULATEDRESIDENTIALRECYR</v>
          </cell>
          <cell r="J6785" t="str">
            <v>RECYR</v>
          </cell>
          <cell r="K6785" t="str">
            <v>RESIDENTIAL RECYCLE</v>
          </cell>
          <cell r="S6785">
            <v>0</v>
          </cell>
          <cell r="T6785">
            <v>0</v>
          </cell>
          <cell r="U6785">
            <v>0</v>
          </cell>
          <cell r="V6785">
            <v>0</v>
          </cell>
          <cell r="W6785">
            <v>0</v>
          </cell>
          <cell r="X6785">
            <v>0</v>
          </cell>
          <cell r="Y6785">
            <v>0</v>
          </cell>
          <cell r="Z6785">
            <v>0</v>
          </cell>
          <cell r="AA6785">
            <v>0</v>
          </cell>
          <cell r="AB6785">
            <v>0</v>
          </cell>
          <cell r="AC6785">
            <v>0</v>
          </cell>
          <cell r="AD6785">
            <v>-77.319999999999993</v>
          </cell>
        </row>
        <row r="6786">
          <cell r="B6786" t="str">
            <v>KITSAP CO -REGULATEDRESIDENTIALREDELIVER</v>
          </cell>
          <cell r="J6786" t="str">
            <v>REDELIVER</v>
          </cell>
          <cell r="K6786" t="str">
            <v>DELIVERY CHARGE</v>
          </cell>
          <cell r="S6786">
            <v>0</v>
          </cell>
          <cell r="T6786">
            <v>0</v>
          </cell>
          <cell r="U6786">
            <v>0</v>
          </cell>
          <cell r="V6786">
            <v>0</v>
          </cell>
          <cell r="W6786">
            <v>0</v>
          </cell>
          <cell r="X6786">
            <v>0</v>
          </cell>
          <cell r="Y6786">
            <v>0</v>
          </cell>
          <cell r="Z6786">
            <v>0</v>
          </cell>
          <cell r="AA6786">
            <v>0</v>
          </cell>
          <cell r="AB6786">
            <v>0</v>
          </cell>
          <cell r="AC6786">
            <v>0</v>
          </cell>
          <cell r="AD6786">
            <v>16.940000000000001</v>
          </cell>
        </row>
        <row r="6787">
          <cell r="B6787" t="str">
            <v>KITSAP CO -REGULATEDRESIDENTIALRESTART</v>
          </cell>
          <cell r="J6787" t="str">
            <v>RESTART</v>
          </cell>
          <cell r="K6787" t="str">
            <v>SERVICE RESTART FEE</v>
          </cell>
          <cell r="S6787">
            <v>0</v>
          </cell>
          <cell r="T6787">
            <v>0</v>
          </cell>
          <cell r="U6787">
            <v>0</v>
          </cell>
          <cell r="V6787">
            <v>0</v>
          </cell>
          <cell r="W6787">
            <v>0</v>
          </cell>
          <cell r="X6787">
            <v>0</v>
          </cell>
          <cell r="Y6787">
            <v>0</v>
          </cell>
          <cell r="Z6787">
            <v>0</v>
          </cell>
          <cell r="AA6787">
            <v>0</v>
          </cell>
          <cell r="AB6787">
            <v>0</v>
          </cell>
          <cell r="AC6787">
            <v>0</v>
          </cell>
          <cell r="AD6787">
            <v>258.89</v>
          </cell>
        </row>
        <row r="6788">
          <cell r="B6788" t="str">
            <v>KITSAP CO -REGULATEDRESIDENTIALDRVNRE1RECYMA</v>
          </cell>
          <cell r="J6788" t="str">
            <v>DRVNRE1RECYMA</v>
          </cell>
          <cell r="K6788" t="str">
            <v>DRIVE IN UP TO 250 EOW-RE</v>
          </cell>
          <cell r="S6788">
            <v>0</v>
          </cell>
          <cell r="T6788">
            <v>0</v>
          </cell>
          <cell r="U6788">
            <v>0</v>
          </cell>
          <cell r="V6788">
            <v>0</v>
          </cell>
          <cell r="W6788">
            <v>0</v>
          </cell>
          <cell r="X6788">
            <v>0</v>
          </cell>
          <cell r="Y6788">
            <v>0</v>
          </cell>
          <cell r="Z6788">
            <v>0</v>
          </cell>
          <cell r="AA6788">
            <v>0</v>
          </cell>
          <cell r="AB6788">
            <v>0</v>
          </cell>
          <cell r="AC6788">
            <v>0</v>
          </cell>
          <cell r="AD6788">
            <v>36.82</v>
          </cell>
        </row>
        <row r="6789">
          <cell r="B6789" t="str">
            <v>KITSAP CO -REGULATEDRESIDENTIAL35ROCC1</v>
          </cell>
          <cell r="J6789" t="str">
            <v>35ROCC1</v>
          </cell>
          <cell r="K6789" t="str">
            <v>1-35 GAL ON CALL PICKUP</v>
          </cell>
          <cell r="S6789">
            <v>0</v>
          </cell>
          <cell r="T6789">
            <v>0</v>
          </cell>
          <cell r="U6789">
            <v>0</v>
          </cell>
          <cell r="V6789">
            <v>0</v>
          </cell>
          <cell r="W6789">
            <v>0</v>
          </cell>
          <cell r="X6789">
            <v>0</v>
          </cell>
          <cell r="Y6789">
            <v>0</v>
          </cell>
          <cell r="Z6789">
            <v>0</v>
          </cell>
          <cell r="AA6789">
            <v>0</v>
          </cell>
          <cell r="AB6789">
            <v>0</v>
          </cell>
          <cell r="AC6789">
            <v>0</v>
          </cell>
          <cell r="AD6789">
            <v>256.2</v>
          </cell>
        </row>
        <row r="6790">
          <cell r="B6790" t="str">
            <v>KITSAP CO -REGULATEDRESIDENTIAL48ROCC1</v>
          </cell>
          <cell r="J6790" t="str">
            <v>48ROCC1</v>
          </cell>
          <cell r="K6790" t="str">
            <v>1-48 GAL ON CALL PICKUP</v>
          </cell>
          <cell r="S6790">
            <v>0</v>
          </cell>
          <cell r="T6790">
            <v>0</v>
          </cell>
          <cell r="U6790">
            <v>0</v>
          </cell>
          <cell r="V6790">
            <v>0</v>
          </cell>
          <cell r="W6790">
            <v>0</v>
          </cell>
          <cell r="X6790">
            <v>0</v>
          </cell>
          <cell r="Y6790">
            <v>0</v>
          </cell>
          <cell r="Z6790">
            <v>0</v>
          </cell>
          <cell r="AA6790">
            <v>0</v>
          </cell>
          <cell r="AB6790">
            <v>0</v>
          </cell>
          <cell r="AC6790">
            <v>0</v>
          </cell>
          <cell r="AD6790">
            <v>22.92</v>
          </cell>
        </row>
        <row r="6791">
          <cell r="B6791" t="str">
            <v>KITSAP CO -REGULATEDRESIDENTIAL64ROCC1</v>
          </cell>
          <cell r="J6791" t="str">
            <v>64ROCC1</v>
          </cell>
          <cell r="K6791" t="str">
            <v>1-64 GAL ON CALL PICKUP</v>
          </cell>
          <cell r="S6791">
            <v>0</v>
          </cell>
          <cell r="T6791">
            <v>0</v>
          </cell>
          <cell r="U6791">
            <v>0</v>
          </cell>
          <cell r="V6791">
            <v>0</v>
          </cell>
          <cell r="W6791">
            <v>0</v>
          </cell>
          <cell r="X6791">
            <v>0</v>
          </cell>
          <cell r="Y6791">
            <v>0</v>
          </cell>
          <cell r="Z6791">
            <v>0</v>
          </cell>
          <cell r="AA6791">
            <v>0</v>
          </cell>
          <cell r="AB6791">
            <v>0</v>
          </cell>
          <cell r="AC6791">
            <v>0</v>
          </cell>
          <cell r="AD6791">
            <v>17.96</v>
          </cell>
        </row>
        <row r="6792">
          <cell r="B6792" t="str">
            <v>KITSAP CO -REGULATEDRESIDENTIAL96ROCC1</v>
          </cell>
          <cell r="J6792" t="str">
            <v>96ROCC1</v>
          </cell>
          <cell r="K6792" t="str">
            <v>1-96 GAL ON CALL PICKUP</v>
          </cell>
          <cell r="S6792">
            <v>0</v>
          </cell>
          <cell r="T6792">
            <v>0</v>
          </cell>
          <cell r="U6792">
            <v>0</v>
          </cell>
          <cell r="V6792">
            <v>0</v>
          </cell>
          <cell r="W6792">
            <v>0</v>
          </cell>
          <cell r="X6792">
            <v>0</v>
          </cell>
          <cell r="Y6792">
            <v>0</v>
          </cell>
          <cell r="Z6792">
            <v>0</v>
          </cell>
          <cell r="AA6792">
            <v>0</v>
          </cell>
          <cell r="AB6792">
            <v>0</v>
          </cell>
          <cell r="AC6792">
            <v>0</v>
          </cell>
          <cell r="AD6792">
            <v>109.8</v>
          </cell>
        </row>
        <row r="6793">
          <cell r="B6793" t="str">
            <v>KITSAP CO -REGULATEDRESIDENTIALOFOWR</v>
          </cell>
          <cell r="J6793" t="str">
            <v>OFOWR</v>
          </cell>
          <cell r="K6793" t="str">
            <v>OVERFILL/OVERWEIGHT CHG</v>
          </cell>
          <cell r="S6793">
            <v>0</v>
          </cell>
          <cell r="T6793">
            <v>0</v>
          </cell>
          <cell r="U6793">
            <v>0</v>
          </cell>
          <cell r="V6793">
            <v>0</v>
          </cell>
          <cell r="W6793">
            <v>0</v>
          </cell>
          <cell r="X6793">
            <v>0</v>
          </cell>
          <cell r="Y6793">
            <v>0</v>
          </cell>
          <cell r="Z6793">
            <v>0</v>
          </cell>
          <cell r="AA6793">
            <v>0</v>
          </cell>
          <cell r="AB6793">
            <v>0</v>
          </cell>
          <cell r="AC6793">
            <v>0</v>
          </cell>
          <cell r="AD6793">
            <v>4.1900000000000004</v>
          </cell>
        </row>
        <row r="6794">
          <cell r="B6794" t="str">
            <v>KITSAP CO -REGULATEDROLLOFFROLID</v>
          </cell>
          <cell r="J6794" t="str">
            <v>ROLID</v>
          </cell>
          <cell r="K6794" t="str">
            <v>ROLL OFF-LID</v>
          </cell>
          <cell r="S6794">
            <v>0</v>
          </cell>
          <cell r="T6794">
            <v>0</v>
          </cell>
          <cell r="U6794">
            <v>0</v>
          </cell>
          <cell r="V6794">
            <v>0</v>
          </cell>
          <cell r="W6794">
            <v>0</v>
          </cell>
          <cell r="X6794">
            <v>0</v>
          </cell>
          <cell r="Y6794">
            <v>0</v>
          </cell>
          <cell r="Z6794">
            <v>0</v>
          </cell>
          <cell r="AA6794">
            <v>0</v>
          </cell>
          <cell r="AB6794">
            <v>0</v>
          </cell>
          <cell r="AC6794">
            <v>0</v>
          </cell>
          <cell r="AD6794">
            <v>43.68</v>
          </cell>
        </row>
        <row r="6795">
          <cell r="B6795" t="str">
            <v>KITSAP CO -REGULATEDROLLOFFRORENT10D</v>
          </cell>
          <cell r="J6795" t="str">
            <v>RORENT10D</v>
          </cell>
          <cell r="K6795" t="str">
            <v>10YD ROLL OFF DAILY RENT</v>
          </cell>
          <cell r="S6795">
            <v>0</v>
          </cell>
          <cell r="T6795">
            <v>0</v>
          </cell>
          <cell r="U6795">
            <v>0</v>
          </cell>
          <cell r="V6795">
            <v>0</v>
          </cell>
          <cell r="W6795">
            <v>0</v>
          </cell>
          <cell r="X6795">
            <v>0</v>
          </cell>
          <cell r="Y6795">
            <v>0</v>
          </cell>
          <cell r="Z6795">
            <v>0</v>
          </cell>
          <cell r="AA6795">
            <v>0</v>
          </cell>
          <cell r="AB6795">
            <v>0</v>
          </cell>
          <cell r="AC6795">
            <v>0</v>
          </cell>
          <cell r="AD6795">
            <v>139.5</v>
          </cell>
        </row>
        <row r="6796">
          <cell r="B6796" t="str">
            <v>KITSAP CO -REGULATEDROLLOFFRORENT20D</v>
          </cell>
          <cell r="J6796" t="str">
            <v>RORENT20D</v>
          </cell>
          <cell r="K6796" t="str">
            <v>20YD ROLL OFF-DAILY RENT</v>
          </cell>
          <cell r="S6796">
            <v>0</v>
          </cell>
          <cell r="T6796">
            <v>0</v>
          </cell>
          <cell r="U6796">
            <v>0</v>
          </cell>
          <cell r="V6796">
            <v>0</v>
          </cell>
          <cell r="W6796">
            <v>0</v>
          </cell>
          <cell r="X6796">
            <v>0</v>
          </cell>
          <cell r="Y6796">
            <v>0</v>
          </cell>
          <cell r="Z6796">
            <v>0</v>
          </cell>
          <cell r="AA6796">
            <v>0</v>
          </cell>
          <cell r="AB6796">
            <v>0</v>
          </cell>
          <cell r="AC6796">
            <v>0</v>
          </cell>
          <cell r="AD6796">
            <v>1694.82</v>
          </cell>
        </row>
        <row r="6797">
          <cell r="B6797" t="str">
            <v>KITSAP CO -REGULATEDROLLOFFRORENT20M</v>
          </cell>
          <cell r="J6797" t="str">
            <v>RORENT20M</v>
          </cell>
          <cell r="K6797" t="str">
            <v>20YD ROLL OFF-MNTHLY RENT</v>
          </cell>
          <cell r="S6797">
            <v>0</v>
          </cell>
          <cell r="T6797">
            <v>0</v>
          </cell>
          <cell r="U6797">
            <v>0</v>
          </cell>
          <cell r="V6797">
            <v>0</v>
          </cell>
          <cell r="W6797">
            <v>0</v>
          </cell>
          <cell r="X6797">
            <v>0</v>
          </cell>
          <cell r="Y6797">
            <v>0</v>
          </cell>
          <cell r="Z6797">
            <v>0</v>
          </cell>
          <cell r="AA6797">
            <v>0</v>
          </cell>
          <cell r="AB6797">
            <v>0</v>
          </cell>
          <cell r="AC6797">
            <v>0</v>
          </cell>
          <cell r="AD6797">
            <v>97.48</v>
          </cell>
        </row>
        <row r="6798">
          <cell r="B6798" t="str">
            <v>KITSAP CO -REGULATEDROLLOFFRORENT40D</v>
          </cell>
          <cell r="J6798" t="str">
            <v>RORENT40D</v>
          </cell>
          <cell r="K6798" t="str">
            <v>40YD ROLL OFF-DAILY RENT</v>
          </cell>
          <cell r="S6798">
            <v>0</v>
          </cell>
          <cell r="T6798">
            <v>0</v>
          </cell>
          <cell r="U6798">
            <v>0</v>
          </cell>
          <cell r="V6798">
            <v>0</v>
          </cell>
          <cell r="W6798">
            <v>0</v>
          </cell>
          <cell r="X6798">
            <v>0</v>
          </cell>
          <cell r="Y6798">
            <v>0</v>
          </cell>
          <cell r="Z6798">
            <v>0</v>
          </cell>
          <cell r="AA6798">
            <v>0</v>
          </cell>
          <cell r="AB6798">
            <v>0</v>
          </cell>
          <cell r="AC6798">
            <v>0</v>
          </cell>
          <cell r="AD6798">
            <v>283.8</v>
          </cell>
        </row>
        <row r="6799">
          <cell r="B6799" t="str">
            <v>KITSAP CO -REGULATEDROLLOFFRORENT40M</v>
          </cell>
          <cell r="J6799" t="str">
            <v>RORENT40M</v>
          </cell>
          <cell r="K6799" t="str">
            <v>40YD ROLL OFF-MNTHLY RENT</v>
          </cell>
          <cell r="S6799">
            <v>0</v>
          </cell>
          <cell r="T6799">
            <v>0</v>
          </cell>
          <cell r="U6799">
            <v>0</v>
          </cell>
          <cell r="V6799">
            <v>0</v>
          </cell>
          <cell r="W6799">
            <v>0</v>
          </cell>
          <cell r="X6799">
            <v>0</v>
          </cell>
          <cell r="Y6799">
            <v>0</v>
          </cell>
          <cell r="Z6799">
            <v>0</v>
          </cell>
          <cell r="AA6799">
            <v>0</v>
          </cell>
          <cell r="AB6799">
            <v>0</v>
          </cell>
          <cell r="AC6799">
            <v>0</v>
          </cell>
          <cell r="AD6799">
            <v>165.74</v>
          </cell>
        </row>
        <row r="6800">
          <cell r="B6800" t="str">
            <v>KITSAP CO -REGULATEDROLLOFFCPHAUL15</v>
          </cell>
          <cell r="J6800" t="str">
            <v>CPHAUL15</v>
          </cell>
          <cell r="K6800" t="str">
            <v>15YD COMPACTOR-HAUL</v>
          </cell>
          <cell r="S6800">
            <v>0</v>
          </cell>
          <cell r="T6800">
            <v>0</v>
          </cell>
          <cell r="U6800">
            <v>0</v>
          </cell>
          <cell r="V6800">
            <v>0</v>
          </cell>
          <cell r="W6800">
            <v>0</v>
          </cell>
          <cell r="X6800">
            <v>0</v>
          </cell>
          <cell r="Y6800">
            <v>0</v>
          </cell>
          <cell r="Z6800">
            <v>0</v>
          </cell>
          <cell r="AA6800">
            <v>0</v>
          </cell>
          <cell r="AB6800">
            <v>0</v>
          </cell>
          <cell r="AC6800">
            <v>0</v>
          </cell>
          <cell r="AD6800">
            <v>292.33999999999997</v>
          </cell>
        </row>
        <row r="6801">
          <cell r="B6801" t="str">
            <v>KITSAP CO -REGULATEDROLLOFFCPHAUL20</v>
          </cell>
          <cell r="J6801" t="str">
            <v>CPHAUL20</v>
          </cell>
          <cell r="K6801" t="str">
            <v>20YD COMPACTOR-HAUL</v>
          </cell>
          <cell r="S6801">
            <v>0</v>
          </cell>
          <cell r="T6801">
            <v>0</v>
          </cell>
          <cell r="U6801">
            <v>0</v>
          </cell>
          <cell r="V6801">
            <v>0</v>
          </cell>
          <cell r="W6801">
            <v>0</v>
          </cell>
          <cell r="X6801">
            <v>0</v>
          </cell>
          <cell r="Y6801">
            <v>0</v>
          </cell>
          <cell r="Z6801">
            <v>0</v>
          </cell>
          <cell r="AA6801">
            <v>0</v>
          </cell>
          <cell r="AB6801">
            <v>0</v>
          </cell>
          <cell r="AC6801">
            <v>0</v>
          </cell>
          <cell r="AD6801">
            <v>155.93</v>
          </cell>
        </row>
        <row r="6802">
          <cell r="B6802" t="str">
            <v>KITSAP CO -REGULATEDROLLOFFCPHAUL25</v>
          </cell>
          <cell r="J6802" t="str">
            <v>CPHAUL25</v>
          </cell>
          <cell r="K6802" t="str">
            <v>25YD COMPACTOR-HAUL</v>
          </cell>
          <cell r="S6802">
            <v>0</v>
          </cell>
          <cell r="T6802">
            <v>0</v>
          </cell>
          <cell r="U6802">
            <v>0</v>
          </cell>
          <cell r="V6802">
            <v>0</v>
          </cell>
          <cell r="W6802">
            <v>0</v>
          </cell>
          <cell r="X6802">
            <v>0</v>
          </cell>
          <cell r="Y6802">
            <v>0</v>
          </cell>
          <cell r="Z6802">
            <v>0</v>
          </cell>
          <cell r="AA6802">
            <v>0</v>
          </cell>
          <cell r="AB6802">
            <v>0</v>
          </cell>
          <cell r="AC6802">
            <v>0</v>
          </cell>
          <cell r="AD6802">
            <v>341.38</v>
          </cell>
        </row>
        <row r="6803">
          <cell r="B6803" t="str">
            <v>KITSAP CO -REGULATEDROLLOFFCPHAUL30</v>
          </cell>
          <cell r="J6803" t="str">
            <v>CPHAUL30</v>
          </cell>
          <cell r="K6803" t="str">
            <v>30YD COMPACTOR-HAUL</v>
          </cell>
          <cell r="S6803">
            <v>0</v>
          </cell>
          <cell r="T6803">
            <v>0</v>
          </cell>
          <cell r="U6803">
            <v>0</v>
          </cell>
          <cell r="V6803">
            <v>0</v>
          </cell>
          <cell r="W6803">
            <v>0</v>
          </cell>
          <cell r="X6803">
            <v>0</v>
          </cell>
          <cell r="Y6803">
            <v>0</v>
          </cell>
          <cell r="Z6803">
            <v>0</v>
          </cell>
          <cell r="AA6803">
            <v>0</v>
          </cell>
          <cell r="AB6803">
            <v>0</v>
          </cell>
          <cell r="AC6803">
            <v>0</v>
          </cell>
          <cell r="AD6803">
            <v>389.2</v>
          </cell>
        </row>
        <row r="6804">
          <cell r="B6804" t="str">
            <v>KITSAP CO -REGULATEDROLLOFFCPHAUL35</v>
          </cell>
          <cell r="J6804" t="str">
            <v>CPHAUL35</v>
          </cell>
          <cell r="K6804" t="str">
            <v>35YD COMPACTOR-HAUL</v>
          </cell>
          <cell r="S6804">
            <v>0</v>
          </cell>
          <cell r="T6804">
            <v>0</v>
          </cell>
          <cell r="U6804">
            <v>0</v>
          </cell>
          <cell r="V6804">
            <v>0</v>
          </cell>
          <cell r="W6804">
            <v>0</v>
          </cell>
          <cell r="X6804">
            <v>0</v>
          </cell>
          <cell r="Y6804">
            <v>0</v>
          </cell>
          <cell r="Z6804">
            <v>0</v>
          </cell>
          <cell r="AA6804">
            <v>0</v>
          </cell>
          <cell r="AB6804">
            <v>0</v>
          </cell>
          <cell r="AC6804">
            <v>0</v>
          </cell>
          <cell r="AD6804">
            <v>672.27</v>
          </cell>
        </row>
        <row r="6805">
          <cell r="B6805" t="str">
            <v>KITSAP CO -REGULATEDROLLOFFDISPOLY-TON</v>
          </cell>
          <cell r="J6805" t="str">
            <v>DISPOLY-TON</v>
          </cell>
          <cell r="K6805" t="str">
            <v>OLYMPIC LANDFILL PER TON</v>
          </cell>
          <cell r="S6805">
            <v>0</v>
          </cell>
          <cell r="T6805">
            <v>0</v>
          </cell>
          <cell r="U6805">
            <v>0</v>
          </cell>
          <cell r="V6805">
            <v>0</v>
          </cell>
          <cell r="W6805">
            <v>0</v>
          </cell>
          <cell r="X6805">
            <v>0</v>
          </cell>
          <cell r="Y6805">
            <v>0</v>
          </cell>
          <cell r="Z6805">
            <v>0</v>
          </cell>
          <cell r="AA6805">
            <v>0</v>
          </cell>
          <cell r="AB6805">
            <v>0</v>
          </cell>
          <cell r="AC6805">
            <v>0</v>
          </cell>
          <cell r="AD6805">
            <v>7076.25</v>
          </cell>
        </row>
        <row r="6806">
          <cell r="B6806" t="str">
            <v>KITSAP CO -REGULATEDROLLOFFRODEL</v>
          </cell>
          <cell r="J6806" t="str">
            <v>RODEL</v>
          </cell>
          <cell r="K6806" t="str">
            <v>ROLL OFF-DELIVERY</v>
          </cell>
          <cell r="S6806">
            <v>0</v>
          </cell>
          <cell r="T6806">
            <v>0</v>
          </cell>
          <cell r="U6806">
            <v>0</v>
          </cell>
          <cell r="V6806">
            <v>0</v>
          </cell>
          <cell r="W6806">
            <v>0</v>
          </cell>
          <cell r="X6806">
            <v>0</v>
          </cell>
          <cell r="Y6806">
            <v>0</v>
          </cell>
          <cell r="Z6806">
            <v>0</v>
          </cell>
          <cell r="AA6806">
            <v>0</v>
          </cell>
          <cell r="AB6806">
            <v>0</v>
          </cell>
          <cell r="AC6806">
            <v>0</v>
          </cell>
          <cell r="AD6806">
            <v>467.76</v>
          </cell>
        </row>
        <row r="6807">
          <cell r="B6807" t="str">
            <v>KITSAP CO -REGULATEDROLLOFFROHAUL10</v>
          </cell>
          <cell r="J6807" t="str">
            <v>ROHAUL10</v>
          </cell>
          <cell r="K6807" t="str">
            <v>10YD ROLL OFF HAUL</v>
          </cell>
          <cell r="S6807">
            <v>0</v>
          </cell>
          <cell r="T6807">
            <v>0</v>
          </cell>
          <cell r="U6807">
            <v>0</v>
          </cell>
          <cell r="V6807">
            <v>0</v>
          </cell>
          <cell r="W6807">
            <v>0</v>
          </cell>
          <cell r="X6807">
            <v>0</v>
          </cell>
          <cell r="Y6807">
            <v>0</v>
          </cell>
          <cell r="Z6807">
            <v>0</v>
          </cell>
          <cell r="AA6807">
            <v>0</v>
          </cell>
          <cell r="AB6807">
            <v>0</v>
          </cell>
          <cell r="AC6807">
            <v>0</v>
          </cell>
          <cell r="AD6807">
            <v>83.93</v>
          </cell>
        </row>
        <row r="6808">
          <cell r="B6808" t="str">
            <v>KITSAP CO -REGULATEDROLLOFFROHAUL20</v>
          </cell>
          <cell r="J6808" t="str">
            <v>ROHAUL20</v>
          </cell>
          <cell r="K6808" t="str">
            <v>20YD ROLL OFF-HAUL</v>
          </cell>
          <cell r="S6808">
            <v>0</v>
          </cell>
          <cell r="T6808">
            <v>0</v>
          </cell>
          <cell r="U6808">
            <v>0</v>
          </cell>
          <cell r="V6808">
            <v>0</v>
          </cell>
          <cell r="W6808">
            <v>0</v>
          </cell>
          <cell r="X6808">
            <v>0</v>
          </cell>
          <cell r="Y6808">
            <v>0</v>
          </cell>
          <cell r="Z6808">
            <v>0</v>
          </cell>
          <cell r="AA6808">
            <v>0</v>
          </cell>
          <cell r="AB6808">
            <v>0</v>
          </cell>
          <cell r="AC6808">
            <v>0</v>
          </cell>
          <cell r="AD6808">
            <v>682.36</v>
          </cell>
        </row>
        <row r="6809">
          <cell r="B6809" t="str">
            <v>KITSAP CO -REGULATEDROLLOFFROHAUL20T</v>
          </cell>
          <cell r="J6809" t="str">
            <v>ROHAUL20T</v>
          </cell>
          <cell r="K6809" t="str">
            <v>20YD ROLL OFF TEMP HAUL</v>
          </cell>
          <cell r="S6809">
            <v>0</v>
          </cell>
          <cell r="T6809">
            <v>0</v>
          </cell>
          <cell r="U6809">
            <v>0</v>
          </cell>
          <cell r="V6809">
            <v>0</v>
          </cell>
          <cell r="W6809">
            <v>0</v>
          </cell>
          <cell r="X6809">
            <v>0</v>
          </cell>
          <cell r="Y6809">
            <v>0</v>
          </cell>
          <cell r="Z6809">
            <v>0</v>
          </cell>
          <cell r="AA6809">
            <v>0</v>
          </cell>
          <cell r="AB6809">
            <v>0</v>
          </cell>
          <cell r="AC6809">
            <v>0</v>
          </cell>
          <cell r="AD6809">
            <v>877.32</v>
          </cell>
        </row>
        <row r="6810">
          <cell r="B6810" t="str">
            <v>KITSAP CO -REGULATEDROLLOFFROHAUL30</v>
          </cell>
          <cell r="J6810" t="str">
            <v>ROHAUL30</v>
          </cell>
          <cell r="K6810" t="str">
            <v>30YD ROLL OFF-HAUL</v>
          </cell>
          <cell r="S6810">
            <v>0</v>
          </cell>
          <cell r="T6810">
            <v>0</v>
          </cell>
          <cell r="U6810">
            <v>0</v>
          </cell>
          <cell r="V6810">
            <v>0</v>
          </cell>
          <cell r="W6810">
            <v>0</v>
          </cell>
          <cell r="X6810">
            <v>0</v>
          </cell>
          <cell r="Y6810">
            <v>0</v>
          </cell>
          <cell r="Z6810">
            <v>0</v>
          </cell>
          <cell r="AA6810">
            <v>0</v>
          </cell>
          <cell r="AB6810">
            <v>0</v>
          </cell>
          <cell r="AC6810">
            <v>0</v>
          </cell>
          <cell r="AD6810">
            <v>126.4</v>
          </cell>
        </row>
        <row r="6811">
          <cell r="B6811" t="str">
            <v>KITSAP CO -REGULATEDROLLOFFROMILE</v>
          </cell>
          <cell r="J6811" t="str">
            <v>ROMILE</v>
          </cell>
          <cell r="K6811" t="str">
            <v>ROLL OFF-MILEAGE</v>
          </cell>
          <cell r="S6811">
            <v>0</v>
          </cell>
          <cell r="T6811">
            <v>0</v>
          </cell>
          <cell r="U6811">
            <v>0</v>
          </cell>
          <cell r="V6811">
            <v>0</v>
          </cell>
          <cell r="W6811">
            <v>0</v>
          </cell>
          <cell r="X6811">
            <v>0</v>
          </cell>
          <cell r="Y6811">
            <v>0</v>
          </cell>
          <cell r="Z6811">
            <v>0</v>
          </cell>
          <cell r="AA6811">
            <v>0</v>
          </cell>
          <cell r="AB6811">
            <v>0</v>
          </cell>
          <cell r="AC6811">
            <v>0</v>
          </cell>
          <cell r="AD6811">
            <v>26.73</v>
          </cell>
        </row>
        <row r="6812">
          <cell r="B6812" t="str">
            <v>KITSAP CO -REGULATEDROLLOFFRORENT20D</v>
          </cell>
          <cell r="J6812" t="str">
            <v>RORENT20D</v>
          </cell>
          <cell r="K6812" t="str">
            <v>20YD ROLL OFF-DAILY RENT</v>
          </cell>
          <cell r="S6812">
            <v>0</v>
          </cell>
          <cell r="T6812">
            <v>0</v>
          </cell>
          <cell r="U6812">
            <v>0</v>
          </cell>
          <cell r="V6812">
            <v>0</v>
          </cell>
          <cell r="W6812">
            <v>0</v>
          </cell>
          <cell r="X6812">
            <v>0</v>
          </cell>
          <cell r="Y6812">
            <v>0</v>
          </cell>
          <cell r="Z6812">
            <v>0</v>
          </cell>
          <cell r="AA6812">
            <v>0</v>
          </cell>
          <cell r="AB6812">
            <v>0</v>
          </cell>
          <cell r="AC6812">
            <v>0</v>
          </cell>
          <cell r="AD6812">
            <v>330.55</v>
          </cell>
        </row>
        <row r="6813">
          <cell r="B6813" t="str">
            <v>KITSAP CO -REGULATEDSURCFUEL-RES MASON</v>
          </cell>
          <cell r="J6813" t="str">
            <v>FUEL-RES MASON</v>
          </cell>
          <cell r="K6813" t="str">
            <v>FUEL &amp; MATERIAL SURCHARGE</v>
          </cell>
          <cell r="S6813">
            <v>0</v>
          </cell>
          <cell r="T6813">
            <v>0</v>
          </cell>
          <cell r="U6813">
            <v>0</v>
          </cell>
          <cell r="V6813">
            <v>0</v>
          </cell>
          <cell r="W6813">
            <v>0</v>
          </cell>
          <cell r="X6813">
            <v>0</v>
          </cell>
          <cell r="Y6813">
            <v>0</v>
          </cell>
          <cell r="Z6813">
            <v>0</v>
          </cell>
          <cell r="AA6813">
            <v>0</v>
          </cell>
          <cell r="AB6813">
            <v>0</v>
          </cell>
          <cell r="AC6813">
            <v>0</v>
          </cell>
          <cell r="AD6813">
            <v>0</v>
          </cell>
        </row>
        <row r="6814">
          <cell r="B6814" t="str">
            <v>KITSAP CO -REGULATEDSURCFUEL-COM MASON</v>
          </cell>
          <cell r="J6814" t="str">
            <v>FUEL-COM MASON</v>
          </cell>
          <cell r="K6814" t="str">
            <v>FUEL &amp; MATERIAL SURCHARGE</v>
          </cell>
          <cell r="S6814">
            <v>0</v>
          </cell>
          <cell r="T6814">
            <v>0</v>
          </cell>
          <cell r="U6814">
            <v>0</v>
          </cell>
          <cell r="V6814">
            <v>0</v>
          </cell>
          <cell r="W6814">
            <v>0</v>
          </cell>
          <cell r="X6814">
            <v>0</v>
          </cell>
          <cell r="Y6814">
            <v>0</v>
          </cell>
          <cell r="Z6814">
            <v>0</v>
          </cell>
          <cell r="AA6814">
            <v>0</v>
          </cell>
          <cell r="AB6814">
            <v>0</v>
          </cell>
          <cell r="AC6814">
            <v>0</v>
          </cell>
          <cell r="AD6814">
            <v>0</v>
          </cell>
        </row>
        <row r="6815">
          <cell r="B6815" t="str">
            <v>KITSAP CO -REGULATEDSURCFUEL-RECY MASON</v>
          </cell>
          <cell r="J6815" t="str">
            <v>FUEL-RECY MASON</v>
          </cell>
          <cell r="K6815" t="str">
            <v>FUEL &amp; MATERIAL SURCHARGE</v>
          </cell>
          <cell r="S6815">
            <v>0</v>
          </cell>
          <cell r="T6815">
            <v>0</v>
          </cell>
          <cell r="U6815">
            <v>0</v>
          </cell>
          <cell r="V6815">
            <v>0</v>
          </cell>
          <cell r="W6815">
            <v>0</v>
          </cell>
          <cell r="X6815">
            <v>0</v>
          </cell>
          <cell r="Y6815">
            <v>0</v>
          </cell>
          <cell r="Z6815">
            <v>0</v>
          </cell>
          <cell r="AA6815">
            <v>0</v>
          </cell>
          <cell r="AB6815">
            <v>0</v>
          </cell>
          <cell r="AC6815">
            <v>0</v>
          </cell>
          <cell r="AD6815">
            <v>0</v>
          </cell>
        </row>
        <row r="6816">
          <cell r="B6816" t="str">
            <v>KITSAP CO -REGULATEDSURCFUEL-RES MASON</v>
          </cell>
          <cell r="J6816" t="str">
            <v>FUEL-RES MASON</v>
          </cell>
          <cell r="K6816" t="str">
            <v>FUEL &amp; MATERIAL SURCHARGE</v>
          </cell>
          <cell r="S6816">
            <v>0</v>
          </cell>
          <cell r="T6816">
            <v>0</v>
          </cell>
          <cell r="U6816">
            <v>0</v>
          </cell>
          <cell r="V6816">
            <v>0</v>
          </cell>
          <cell r="W6816">
            <v>0</v>
          </cell>
          <cell r="X6816">
            <v>0</v>
          </cell>
          <cell r="Y6816">
            <v>0</v>
          </cell>
          <cell r="Z6816">
            <v>0</v>
          </cell>
          <cell r="AA6816">
            <v>0</v>
          </cell>
          <cell r="AB6816">
            <v>0</v>
          </cell>
          <cell r="AC6816">
            <v>0</v>
          </cell>
          <cell r="AD6816">
            <v>0</v>
          </cell>
        </row>
        <row r="6817">
          <cell r="B6817" t="str">
            <v>KITSAP CO -REGULATEDSURCFUEL-RO MASON</v>
          </cell>
          <cell r="J6817" t="str">
            <v>FUEL-RO MASON</v>
          </cell>
          <cell r="K6817" t="str">
            <v>FUEL &amp; MATERIAL SURCHARGE</v>
          </cell>
          <cell r="S6817">
            <v>0</v>
          </cell>
          <cell r="T6817">
            <v>0</v>
          </cell>
          <cell r="U6817">
            <v>0</v>
          </cell>
          <cell r="V6817">
            <v>0</v>
          </cell>
          <cell r="W6817">
            <v>0</v>
          </cell>
          <cell r="X6817">
            <v>0</v>
          </cell>
          <cell r="Y6817">
            <v>0</v>
          </cell>
          <cell r="Z6817">
            <v>0</v>
          </cell>
          <cell r="AA6817">
            <v>0</v>
          </cell>
          <cell r="AB6817">
            <v>0</v>
          </cell>
          <cell r="AC6817">
            <v>0</v>
          </cell>
          <cell r="AD6817">
            <v>0</v>
          </cell>
        </row>
        <row r="6818">
          <cell r="B6818" t="str">
            <v>KITSAP CO -REGULATEDSURCFUEL-RECY MASON</v>
          </cell>
          <cell r="J6818" t="str">
            <v>FUEL-RECY MASON</v>
          </cell>
          <cell r="K6818" t="str">
            <v>FUEL &amp; MATERIAL SURCHARGE</v>
          </cell>
          <cell r="S6818">
            <v>0</v>
          </cell>
          <cell r="T6818">
            <v>0</v>
          </cell>
          <cell r="U6818">
            <v>0</v>
          </cell>
          <cell r="V6818">
            <v>0</v>
          </cell>
          <cell r="W6818">
            <v>0</v>
          </cell>
          <cell r="X6818">
            <v>0</v>
          </cell>
          <cell r="Y6818">
            <v>0</v>
          </cell>
          <cell r="Z6818">
            <v>0</v>
          </cell>
          <cell r="AA6818">
            <v>0</v>
          </cell>
          <cell r="AB6818">
            <v>0</v>
          </cell>
          <cell r="AC6818">
            <v>0</v>
          </cell>
          <cell r="AD6818">
            <v>0</v>
          </cell>
        </row>
        <row r="6819">
          <cell r="B6819" t="str">
            <v>KITSAP CO -REGULATEDSURCFUEL-RES MASON</v>
          </cell>
          <cell r="J6819" t="str">
            <v>FUEL-RES MASON</v>
          </cell>
          <cell r="K6819" t="str">
            <v>FUEL &amp; MATERIAL SURCHARGE</v>
          </cell>
          <cell r="S6819">
            <v>0</v>
          </cell>
          <cell r="T6819">
            <v>0</v>
          </cell>
          <cell r="U6819">
            <v>0</v>
          </cell>
          <cell r="V6819">
            <v>0</v>
          </cell>
          <cell r="W6819">
            <v>0</v>
          </cell>
          <cell r="X6819">
            <v>0</v>
          </cell>
          <cell r="Y6819">
            <v>0</v>
          </cell>
          <cell r="Z6819">
            <v>0</v>
          </cell>
          <cell r="AA6819">
            <v>0</v>
          </cell>
          <cell r="AB6819">
            <v>0</v>
          </cell>
          <cell r="AC6819">
            <v>0</v>
          </cell>
          <cell r="AD6819">
            <v>0</v>
          </cell>
        </row>
        <row r="6820">
          <cell r="B6820" t="str">
            <v>KITSAP CO -REGULATEDSURCFUEL-COM MASON</v>
          </cell>
          <cell r="J6820" t="str">
            <v>FUEL-COM MASON</v>
          </cell>
          <cell r="K6820" t="str">
            <v>FUEL &amp; MATERIAL SURCHARGE</v>
          </cell>
          <cell r="S6820">
            <v>0</v>
          </cell>
          <cell r="T6820">
            <v>0</v>
          </cell>
          <cell r="U6820">
            <v>0</v>
          </cell>
          <cell r="V6820">
            <v>0</v>
          </cell>
          <cell r="W6820">
            <v>0</v>
          </cell>
          <cell r="X6820">
            <v>0</v>
          </cell>
          <cell r="Y6820">
            <v>0</v>
          </cell>
          <cell r="Z6820">
            <v>0</v>
          </cell>
          <cell r="AA6820">
            <v>0</v>
          </cell>
          <cell r="AB6820">
            <v>0</v>
          </cell>
          <cell r="AC6820">
            <v>0</v>
          </cell>
          <cell r="AD6820">
            <v>0</v>
          </cell>
        </row>
        <row r="6821">
          <cell r="B6821" t="str">
            <v>KITSAP CO -REGULATEDSURCFUEL-RECY MASON</v>
          </cell>
          <cell r="J6821" t="str">
            <v>FUEL-RECY MASON</v>
          </cell>
          <cell r="K6821" t="str">
            <v>FUEL &amp; MATERIAL SURCHARGE</v>
          </cell>
          <cell r="S6821">
            <v>0</v>
          </cell>
          <cell r="T6821">
            <v>0</v>
          </cell>
          <cell r="U6821">
            <v>0</v>
          </cell>
          <cell r="V6821">
            <v>0</v>
          </cell>
          <cell r="W6821">
            <v>0</v>
          </cell>
          <cell r="X6821">
            <v>0</v>
          </cell>
          <cell r="Y6821">
            <v>0</v>
          </cell>
          <cell r="Z6821">
            <v>0</v>
          </cell>
          <cell r="AA6821">
            <v>0</v>
          </cell>
          <cell r="AB6821">
            <v>0</v>
          </cell>
          <cell r="AC6821">
            <v>0</v>
          </cell>
          <cell r="AD6821">
            <v>0</v>
          </cell>
        </row>
        <row r="6822">
          <cell r="B6822" t="str">
            <v>KITSAP CO -REGULATEDSURCFUEL-RES MASON</v>
          </cell>
          <cell r="J6822" t="str">
            <v>FUEL-RES MASON</v>
          </cell>
          <cell r="K6822" t="str">
            <v>FUEL &amp; MATERIAL SURCHARGE</v>
          </cell>
          <cell r="S6822">
            <v>0</v>
          </cell>
          <cell r="T6822">
            <v>0</v>
          </cell>
          <cell r="U6822">
            <v>0</v>
          </cell>
          <cell r="V6822">
            <v>0</v>
          </cell>
          <cell r="W6822">
            <v>0</v>
          </cell>
          <cell r="X6822">
            <v>0</v>
          </cell>
          <cell r="Y6822">
            <v>0</v>
          </cell>
          <cell r="Z6822">
            <v>0</v>
          </cell>
          <cell r="AA6822">
            <v>0</v>
          </cell>
          <cell r="AB6822">
            <v>0</v>
          </cell>
          <cell r="AC6822">
            <v>0</v>
          </cell>
          <cell r="AD6822">
            <v>0</v>
          </cell>
        </row>
        <row r="6823">
          <cell r="B6823" t="str">
            <v>KITSAP CO -REGULATEDSURCFUEL-RO MASON</v>
          </cell>
          <cell r="J6823" t="str">
            <v>FUEL-RO MASON</v>
          </cell>
          <cell r="K6823" t="str">
            <v>FUEL &amp; MATERIAL SURCHARGE</v>
          </cell>
          <cell r="S6823">
            <v>0</v>
          </cell>
          <cell r="T6823">
            <v>0</v>
          </cell>
          <cell r="U6823">
            <v>0</v>
          </cell>
          <cell r="V6823">
            <v>0</v>
          </cell>
          <cell r="W6823">
            <v>0</v>
          </cell>
          <cell r="X6823">
            <v>0</v>
          </cell>
          <cell r="Y6823">
            <v>0</v>
          </cell>
          <cell r="Z6823">
            <v>0</v>
          </cell>
          <cell r="AA6823">
            <v>0</v>
          </cell>
          <cell r="AB6823">
            <v>0</v>
          </cell>
          <cell r="AC6823">
            <v>0</v>
          </cell>
          <cell r="AD6823">
            <v>0</v>
          </cell>
        </row>
        <row r="6824">
          <cell r="B6824" t="str">
            <v>KITSAP CO -REGULATEDTAXESREF</v>
          </cell>
          <cell r="J6824" t="str">
            <v>REF</v>
          </cell>
          <cell r="K6824" t="str">
            <v>3.6% WA Refuse Tax</v>
          </cell>
          <cell r="S6824">
            <v>0</v>
          </cell>
          <cell r="T6824">
            <v>0</v>
          </cell>
          <cell r="U6824">
            <v>0</v>
          </cell>
          <cell r="V6824">
            <v>0</v>
          </cell>
          <cell r="W6824">
            <v>0</v>
          </cell>
          <cell r="X6824">
            <v>0</v>
          </cell>
          <cell r="Y6824">
            <v>0</v>
          </cell>
          <cell r="Z6824">
            <v>0</v>
          </cell>
          <cell r="AA6824">
            <v>0</v>
          </cell>
          <cell r="AB6824">
            <v>0</v>
          </cell>
          <cell r="AC6824">
            <v>0</v>
          </cell>
          <cell r="AD6824">
            <v>1.1499999999999999</v>
          </cell>
        </row>
        <row r="6825">
          <cell r="B6825" t="str">
            <v>KITSAP CO -REGULATEDTAXESREF</v>
          </cell>
          <cell r="J6825" t="str">
            <v>REF</v>
          </cell>
          <cell r="K6825" t="str">
            <v>3.6% WA Refuse Tax</v>
          </cell>
          <cell r="S6825">
            <v>0</v>
          </cell>
          <cell r="T6825">
            <v>0</v>
          </cell>
          <cell r="U6825">
            <v>0</v>
          </cell>
          <cell r="V6825">
            <v>0</v>
          </cell>
          <cell r="W6825">
            <v>0</v>
          </cell>
          <cell r="X6825">
            <v>0</v>
          </cell>
          <cell r="Y6825">
            <v>0</v>
          </cell>
          <cell r="Z6825">
            <v>0</v>
          </cell>
          <cell r="AA6825">
            <v>0</v>
          </cell>
          <cell r="AB6825">
            <v>0</v>
          </cell>
          <cell r="AC6825">
            <v>0</v>
          </cell>
          <cell r="AD6825">
            <v>989.17</v>
          </cell>
        </row>
        <row r="6826">
          <cell r="B6826" t="str">
            <v>KITSAP CO -REGULATEDTAXESSALES TAX</v>
          </cell>
          <cell r="J6826" t="str">
            <v>SALES TAX</v>
          </cell>
          <cell r="K6826" t="str">
            <v>8.5% Sales Tax</v>
          </cell>
          <cell r="S6826">
            <v>0</v>
          </cell>
          <cell r="T6826">
            <v>0</v>
          </cell>
          <cell r="U6826">
            <v>0</v>
          </cell>
          <cell r="V6826">
            <v>0</v>
          </cell>
          <cell r="W6826">
            <v>0</v>
          </cell>
          <cell r="X6826">
            <v>0</v>
          </cell>
          <cell r="Y6826">
            <v>0</v>
          </cell>
          <cell r="Z6826">
            <v>0</v>
          </cell>
          <cell r="AA6826">
            <v>0</v>
          </cell>
          <cell r="AB6826">
            <v>0</v>
          </cell>
          <cell r="AC6826">
            <v>0</v>
          </cell>
          <cell r="AD6826">
            <v>296.44</v>
          </cell>
        </row>
        <row r="6827">
          <cell r="B6827" t="str">
            <v>KITSAP CO -REGULATEDTAXESREF</v>
          </cell>
          <cell r="J6827" t="str">
            <v>REF</v>
          </cell>
          <cell r="K6827" t="str">
            <v>3.6% WA Refuse Tax</v>
          </cell>
          <cell r="S6827">
            <v>0</v>
          </cell>
          <cell r="T6827">
            <v>0</v>
          </cell>
          <cell r="U6827">
            <v>0</v>
          </cell>
          <cell r="V6827">
            <v>0</v>
          </cell>
          <cell r="W6827">
            <v>0</v>
          </cell>
          <cell r="X6827">
            <v>0</v>
          </cell>
          <cell r="Y6827">
            <v>0</v>
          </cell>
          <cell r="Z6827">
            <v>0</v>
          </cell>
          <cell r="AA6827">
            <v>0</v>
          </cell>
          <cell r="AB6827">
            <v>0</v>
          </cell>
          <cell r="AC6827">
            <v>0</v>
          </cell>
          <cell r="AD6827">
            <v>78.540000000000006</v>
          </cell>
        </row>
        <row r="6828">
          <cell r="B6828" t="str">
            <v>KITSAP CO -REGULATEDTAXESREF</v>
          </cell>
          <cell r="J6828" t="str">
            <v>REF</v>
          </cell>
          <cell r="K6828" t="str">
            <v>3.6% WA Refuse Tax</v>
          </cell>
          <cell r="S6828">
            <v>0</v>
          </cell>
          <cell r="T6828">
            <v>0</v>
          </cell>
          <cell r="U6828">
            <v>0</v>
          </cell>
          <cell r="V6828">
            <v>0</v>
          </cell>
          <cell r="W6828">
            <v>0</v>
          </cell>
          <cell r="X6828">
            <v>0</v>
          </cell>
          <cell r="Y6828">
            <v>0</v>
          </cell>
          <cell r="Z6828">
            <v>0</v>
          </cell>
          <cell r="AA6828">
            <v>0</v>
          </cell>
          <cell r="AB6828">
            <v>0</v>
          </cell>
          <cell r="AC6828">
            <v>0</v>
          </cell>
          <cell r="AD6828">
            <v>14.65</v>
          </cell>
        </row>
        <row r="6829">
          <cell r="B6829" t="str">
            <v>KITSAP CO -REGULATEDTAXESSALES TAX</v>
          </cell>
          <cell r="J6829" t="str">
            <v>SALES TAX</v>
          </cell>
          <cell r="K6829" t="str">
            <v>8.5% Sales Tax</v>
          </cell>
          <cell r="S6829">
            <v>0</v>
          </cell>
          <cell r="T6829">
            <v>0</v>
          </cell>
          <cell r="U6829">
            <v>0</v>
          </cell>
          <cell r="V6829">
            <v>0</v>
          </cell>
          <cell r="W6829">
            <v>0</v>
          </cell>
          <cell r="X6829">
            <v>0</v>
          </cell>
          <cell r="Y6829">
            <v>0</v>
          </cell>
          <cell r="Z6829">
            <v>0</v>
          </cell>
          <cell r="AA6829">
            <v>0</v>
          </cell>
          <cell r="AB6829">
            <v>0</v>
          </cell>
          <cell r="AC6829">
            <v>0</v>
          </cell>
          <cell r="AD6829">
            <v>1.62</v>
          </cell>
        </row>
        <row r="6830">
          <cell r="B6830" t="str">
            <v>KITSAP CO -REGULATEDTAXESREF</v>
          </cell>
          <cell r="J6830" t="str">
            <v>REF</v>
          </cell>
          <cell r="K6830" t="str">
            <v>3.6% WA Refuse Tax</v>
          </cell>
          <cell r="S6830">
            <v>0</v>
          </cell>
          <cell r="T6830">
            <v>0</v>
          </cell>
          <cell r="U6830">
            <v>0</v>
          </cell>
          <cell r="V6830">
            <v>0</v>
          </cell>
          <cell r="W6830">
            <v>0</v>
          </cell>
          <cell r="X6830">
            <v>0</v>
          </cell>
          <cell r="Y6830">
            <v>0</v>
          </cell>
          <cell r="Z6830">
            <v>0</v>
          </cell>
          <cell r="AA6830">
            <v>0</v>
          </cell>
          <cell r="AB6830">
            <v>0</v>
          </cell>
          <cell r="AC6830">
            <v>0</v>
          </cell>
          <cell r="AD6830">
            <v>319.01</v>
          </cell>
        </row>
        <row r="6831">
          <cell r="B6831" t="str">
            <v>KITSAP CO -REGULATEDTAXESSALES TAX</v>
          </cell>
          <cell r="J6831" t="str">
            <v>SALES TAX</v>
          </cell>
          <cell r="K6831" t="str">
            <v>8.5% Sales Tax</v>
          </cell>
          <cell r="S6831">
            <v>0</v>
          </cell>
          <cell r="T6831">
            <v>0</v>
          </cell>
          <cell r="U6831">
            <v>0</v>
          </cell>
          <cell r="V6831">
            <v>0</v>
          </cell>
          <cell r="W6831">
            <v>0</v>
          </cell>
          <cell r="X6831">
            <v>0</v>
          </cell>
          <cell r="Y6831">
            <v>0</v>
          </cell>
          <cell r="Z6831">
            <v>0</v>
          </cell>
          <cell r="AA6831">
            <v>0</v>
          </cell>
          <cell r="AB6831">
            <v>0</v>
          </cell>
          <cell r="AC6831">
            <v>0</v>
          </cell>
          <cell r="AD6831">
            <v>270.33</v>
          </cell>
        </row>
        <row r="6832">
          <cell r="B6832" t="str">
            <v>KITSAP CO-UNREGULATEDACCOUNTING ADJUSTMENTSFINCHG</v>
          </cell>
          <cell r="J6832" t="str">
            <v>FINCHG</v>
          </cell>
          <cell r="K6832" t="str">
            <v>LATE FEE</v>
          </cell>
          <cell r="S6832">
            <v>0</v>
          </cell>
          <cell r="T6832">
            <v>0</v>
          </cell>
          <cell r="U6832">
            <v>0</v>
          </cell>
          <cell r="V6832">
            <v>0</v>
          </cell>
          <cell r="W6832">
            <v>0</v>
          </cell>
          <cell r="X6832">
            <v>0</v>
          </cell>
          <cell r="Y6832">
            <v>0</v>
          </cell>
          <cell r="Z6832">
            <v>0</v>
          </cell>
          <cell r="AA6832">
            <v>0</v>
          </cell>
          <cell r="AB6832">
            <v>0</v>
          </cell>
          <cell r="AC6832">
            <v>0</v>
          </cell>
          <cell r="AD6832">
            <v>10.25</v>
          </cell>
        </row>
        <row r="6833">
          <cell r="B6833" t="str">
            <v>KITSAP CO-UNREGULATEDACCOUNTING ADJUSTMENTSMM</v>
          </cell>
          <cell r="J6833" t="str">
            <v>MM</v>
          </cell>
          <cell r="K6833" t="str">
            <v>MOVE MONEY</v>
          </cell>
          <cell r="S6833">
            <v>0</v>
          </cell>
          <cell r="T6833">
            <v>0</v>
          </cell>
          <cell r="U6833">
            <v>0</v>
          </cell>
          <cell r="V6833">
            <v>0</v>
          </cell>
          <cell r="W6833">
            <v>0</v>
          </cell>
          <cell r="X6833">
            <v>0</v>
          </cell>
          <cell r="Y6833">
            <v>0</v>
          </cell>
          <cell r="Z6833">
            <v>0</v>
          </cell>
          <cell r="AA6833">
            <v>0</v>
          </cell>
          <cell r="AB6833">
            <v>0</v>
          </cell>
          <cell r="AC6833">
            <v>0</v>
          </cell>
          <cell r="AD6833">
            <v>-112.92</v>
          </cell>
        </row>
        <row r="6834">
          <cell r="B6834" t="str">
            <v>KITSAP CO-UNREGULATEDCOMMERCIAL - REARLOADUNLOCKRECY</v>
          </cell>
          <cell r="J6834" t="str">
            <v>UNLOCKRECY</v>
          </cell>
          <cell r="K6834" t="str">
            <v>UNLOCK / UNLATCH RECY</v>
          </cell>
          <cell r="S6834">
            <v>0</v>
          </cell>
          <cell r="T6834">
            <v>0</v>
          </cell>
          <cell r="U6834">
            <v>0</v>
          </cell>
          <cell r="V6834">
            <v>0</v>
          </cell>
          <cell r="W6834">
            <v>0</v>
          </cell>
          <cell r="X6834">
            <v>0</v>
          </cell>
          <cell r="Y6834">
            <v>0</v>
          </cell>
          <cell r="Z6834">
            <v>0</v>
          </cell>
          <cell r="AA6834">
            <v>0</v>
          </cell>
          <cell r="AB6834">
            <v>0</v>
          </cell>
          <cell r="AC6834">
            <v>0</v>
          </cell>
          <cell r="AD6834">
            <v>10.119999999999999</v>
          </cell>
        </row>
        <row r="6835">
          <cell r="B6835" t="str">
            <v>KITSAP CO-UNREGULATEDCOMMERCIAL RECYCLE96CRCOGE1</v>
          </cell>
          <cell r="J6835" t="str">
            <v>96CRCOGE1</v>
          </cell>
          <cell r="K6835" t="str">
            <v>96 COMMINGLE WG-EOW</v>
          </cell>
          <cell r="S6835">
            <v>0</v>
          </cell>
          <cell r="T6835">
            <v>0</v>
          </cell>
          <cell r="U6835">
            <v>0</v>
          </cell>
          <cell r="V6835">
            <v>0</v>
          </cell>
          <cell r="W6835">
            <v>0</v>
          </cell>
          <cell r="X6835">
            <v>0</v>
          </cell>
          <cell r="Y6835">
            <v>0</v>
          </cell>
          <cell r="Z6835">
            <v>0</v>
          </cell>
          <cell r="AA6835">
            <v>0</v>
          </cell>
          <cell r="AB6835">
            <v>0</v>
          </cell>
          <cell r="AC6835">
            <v>0</v>
          </cell>
          <cell r="AD6835">
            <v>108.25</v>
          </cell>
        </row>
        <row r="6836">
          <cell r="B6836" t="str">
            <v>KITSAP CO-UNREGULATEDCOMMERCIAL RECYCLE96CRCOGM1</v>
          </cell>
          <cell r="J6836" t="str">
            <v>96CRCOGM1</v>
          </cell>
          <cell r="K6836" t="str">
            <v>96 COMMINGLE WGMNTHLY</v>
          </cell>
          <cell r="S6836">
            <v>0</v>
          </cell>
          <cell r="T6836">
            <v>0</v>
          </cell>
          <cell r="U6836">
            <v>0</v>
          </cell>
          <cell r="V6836">
            <v>0</v>
          </cell>
          <cell r="W6836">
            <v>0</v>
          </cell>
          <cell r="X6836">
            <v>0</v>
          </cell>
          <cell r="Y6836">
            <v>0</v>
          </cell>
          <cell r="Z6836">
            <v>0</v>
          </cell>
          <cell r="AA6836">
            <v>0</v>
          </cell>
          <cell r="AB6836">
            <v>0</v>
          </cell>
          <cell r="AC6836">
            <v>0</v>
          </cell>
          <cell r="AD6836">
            <v>100.02</v>
          </cell>
        </row>
        <row r="6837">
          <cell r="B6837" t="str">
            <v>KITSAP CO-UNREGULATEDCOMMERCIAL RECYCLE96CRCOGW1</v>
          </cell>
          <cell r="J6837" t="str">
            <v>96CRCOGW1</v>
          </cell>
          <cell r="K6837" t="str">
            <v>96 COMMINGLE WG-WEEKLY</v>
          </cell>
          <cell r="S6837">
            <v>0</v>
          </cell>
          <cell r="T6837">
            <v>0</v>
          </cell>
          <cell r="U6837">
            <v>0</v>
          </cell>
          <cell r="V6837">
            <v>0</v>
          </cell>
          <cell r="W6837">
            <v>0</v>
          </cell>
          <cell r="X6837">
            <v>0</v>
          </cell>
          <cell r="Y6837">
            <v>0</v>
          </cell>
          <cell r="Z6837">
            <v>0</v>
          </cell>
          <cell r="AA6837">
            <v>0</v>
          </cell>
          <cell r="AB6837">
            <v>0</v>
          </cell>
          <cell r="AC6837">
            <v>0</v>
          </cell>
          <cell r="AD6837">
            <v>477.29</v>
          </cell>
        </row>
        <row r="6838">
          <cell r="B6838" t="str">
            <v>KITSAP CO-UNREGULATEDCOMMERCIAL RECYCLE96CRCONGE1</v>
          </cell>
          <cell r="J6838" t="str">
            <v>96CRCONGE1</v>
          </cell>
          <cell r="K6838" t="str">
            <v>96 COMMINGLE NG-EOW</v>
          </cell>
          <cell r="S6838">
            <v>0</v>
          </cell>
          <cell r="T6838">
            <v>0</v>
          </cell>
          <cell r="U6838">
            <v>0</v>
          </cell>
          <cell r="V6838">
            <v>0</v>
          </cell>
          <cell r="W6838">
            <v>0</v>
          </cell>
          <cell r="X6838">
            <v>0</v>
          </cell>
          <cell r="Y6838">
            <v>0</v>
          </cell>
          <cell r="Z6838">
            <v>0</v>
          </cell>
          <cell r="AA6838">
            <v>0</v>
          </cell>
          <cell r="AB6838">
            <v>0</v>
          </cell>
          <cell r="AC6838">
            <v>0</v>
          </cell>
          <cell r="AD6838">
            <v>431.97</v>
          </cell>
        </row>
        <row r="6839">
          <cell r="B6839" t="str">
            <v>KITSAP CO-UNREGULATEDCOMMERCIAL RECYCLE96CRCONGM1</v>
          </cell>
          <cell r="J6839" t="str">
            <v>96CRCONGM1</v>
          </cell>
          <cell r="K6839" t="str">
            <v>96 COMMINGLE NG-MNTHLY</v>
          </cell>
          <cell r="S6839">
            <v>0</v>
          </cell>
          <cell r="T6839">
            <v>0</v>
          </cell>
          <cell r="U6839">
            <v>0</v>
          </cell>
          <cell r="V6839">
            <v>0</v>
          </cell>
          <cell r="W6839">
            <v>0</v>
          </cell>
          <cell r="X6839">
            <v>0</v>
          </cell>
          <cell r="Y6839">
            <v>0</v>
          </cell>
          <cell r="Z6839">
            <v>0</v>
          </cell>
          <cell r="AA6839">
            <v>0</v>
          </cell>
          <cell r="AB6839">
            <v>0</v>
          </cell>
          <cell r="AC6839">
            <v>0</v>
          </cell>
          <cell r="AD6839">
            <v>133.36000000000001</v>
          </cell>
        </row>
        <row r="6840">
          <cell r="B6840" t="str">
            <v>KITSAP CO-UNREGULATEDCOMMERCIAL RECYCLE96CRCONGW1</v>
          </cell>
          <cell r="J6840" t="str">
            <v>96CRCONGW1</v>
          </cell>
          <cell r="K6840" t="str">
            <v>96 COMMINGLE NG-WEEKLY</v>
          </cell>
          <cell r="S6840">
            <v>0</v>
          </cell>
          <cell r="T6840">
            <v>0</v>
          </cell>
          <cell r="U6840">
            <v>0</v>
          </cell>
          <cell r="V6840">
            <v>0</v>
          </cell>
          <cell r="W6840">
            <v>0</v>
          </cell>
          <cell r="X6840">
            <v>0</v>
          </cell>
          <cell r="Y6840">
            <v>0</v>
          </cell>
          <cell r="Z6840">
            <v>0</v>
          </cell>
          <cell r="AA6840">
            <v>0</v>
          </cell>
          <cell r="AB6840">
            <v>0</v>
          </cell>
          <cell r="AC6840">
            <v>0</v>
          </cell>
          <cell r="AD6840">
            <v>649.29</v>
          </cell>
        </row>
        <row r="6841">
          <cell r="B6841" t="str">
            <v xml:space="preserve">KITSAP CO-UNREGULATEDCOMMERCIAL RECYCLER2YDOCCE </v>
          </cell>
          <cell r="J6841" t="str">
            <v xml:space="preserve">R2YDOCCE </v>
          </cell>
          <cell r="K6841" t="str">
            <v>2YD OCC-EOW</v>
          </cell>
          <cell r="S6841">
            <v>0</v>
          </cell>
          <cell r="T6841">
            <v>0</v>
          </cell>
          <cell r="U6841">
            <v>0</v>
          </cell>
          <cell r="V6841">
            <v>0</v>
          </cell>
          <cell r="W6841">
            <v>0</v>
          </cell>
          <cell r="X6841">
            <v>0</v>
          </cell>
          <cell r="Y6841">
            <v>0</v>
          </cell>
          <cell r="Z6841">
            <v>0</v>
          </cell>
          <cell r="AA6841">
            <v>0</v>
          </cell>
          <cell r="AB6841">
            <v>0</v>
          </cell>
          <cell r="AC6841">
            <v>0</v>
          </cell>
          <cell r="AD6841">
            <v>563.28</v>
          </cell>
        </row>
        <row r="6842">
          <cell r="B6842" t="str">
            <v>KITSAP CO-UNREGULATEDCOMMERCIAL RECYCLER2YDOCCEX</v>
          </cell>
          <cell r="J6842" t="str">
            <v>R2YDOCCEX</v>
          </cell>
          <cell r="K6842" t="str">
            <v>2YD OCC-EXTRA CONTAINER</v>
          </cell>
          <cell r="S6842">
            <v>0</v>
          </cell>
          <cell r="T6842">
            <v>0</v>
          </cell>
          <cell r="U6842">
            <v>0</v>
          </cell>
          <cell r="V6842">
            <v>0</v>
          </cell>
          <cell r="W6842">
            <v>0</v>
          </cell>
          <cell r="X6842">
            <v>0</v>
          </cell>
          <cell r="Y6842">
            <v>0</v>
          </cell>
          <cell r="Z6842">
            <v>0</v>
          </cell>
          <cell r="AA6842">
            <v>0</v>
          </cell>
          <cell r="AB6842">
            <v>0</v>
          </cell>
          <cell r="AC6842">
            <v>0</v>
          </cell>
          <cell r="AD6842">
            <v>169.22</v>
          </cell>
        </row>
        <row r="6843">
          <cell r="B6843" t="str">
            <v>KITSAP CO-UNREGULATEDCOMMERCIAL RECYCLER2YDOCCM</v>
          </cell>
          <cell r="J6843" t="str">
            <v>R2YDOCCM</v>
          </cell>
          <cell r="K6843" t="str">
            <v>2YD OCC-MNTHLY</v>
          </cell>
          <cell r="S6843">
            <v>0</v>
          </cell>
          <cell r="T6843">
            <v>0</v>
          </cell>
          <cell r="U6843">
            <v>0</v>
          </cell>
          <cell r="V6843">
            <v>0</v>
          </cell>
          <cell r="W6843">
            <v>0</v>
          </cell>
          <cell r="X6843">
            <v>0</v>
          </cell>
          <cell r="Y6843">
            <v>0</v>
          </cell>
          <cell r="Z6843">
            <v>0</v>
          </cell>
          <cell r="AA6843">
            <v>0</v>
          </cell>
          <cell r="AB6843">
            <v>0</v>
          </cell>
          <cell r="AC6843">
            <v>0</v>
          </cell>
          <cell r="AD6843">
            <v>252.56</v>
          </cell>
        </row>
        <row r="6844">
          <cell r="B6844" t="str">
            <v>KITSAP CO-UNREGULATEDCOMMERCIAL RECYCLER2YDOCCW</v>
          </cell>
          <cell r="J6844" t="str">
            <v>R2YDOCCW</v>
          </cell>
          <cell r="K6844" t="str">
            <v>2YD OCC-WEEKLY</v>
          </cell>
          <cell r="S6844">
            <v>0</v>
          </cell>
          <cell r="T6844">
            <v>0</v>
          </cell>
          <cell r="U6844">
            <v>0</v>
          </cell>
          <cell r="V6844">
            <v>0</v>
          </cell>
          <cell r="W6844">
            <v>0</v>
          </cell>
          <cell r="X6844">
            <v>0</v>
          </cell>
          <cell r="Y6844">
            <v>0</v>
          </cell>
          <cell r="Z6844">
            <v>0</v>
          </cell>
          <cell r="AA6844">
            <v>0</v>
          </cell>
          <cell r="AB6844">
            <v>0</v>
          </cell>
          <cell r="AC6844">
            <v>0</v>
          </cell>
          <cell r="AD6844">
            <v>1533.35</v>
          </cell>
        </row>
        <row r="6845">
          <cell r="B6845" t="str">
            <v>KITSAP CO-UNREGULATEDCOMMERCIAL RECYCLERECYLOCK</v>
          </cell>
          <cell r="J6845" t="str">
            <v>RECYLOCK</v>
          </cell>
          <cell r="K6845" t="str">
            <v>LOCK/UNLOCK RECYCLING</v>
          </cell>
          <cell r="S6845">
            <v>0</v>
          </cell>
          <cell r="T6845">
            <v>0</v>
          </cell>
          <cell r="U6845">
            <v>0</v>
          </cell>
          <cell r="V6845">
            <v>0</v>
          </cell>
          <cell r="W6845">
            <v>0</v>
          </cell>
          <cell r="X6845">
            <v>0</v>
          </cell>
          <cell r="Y6845">
            <v>0</v>
          </cell>
          <cell r="Z6845">
            <v>0</v>
          </cell>
          <cell r="AA6845">
            <v>0</v>
          </cell>
          <cell r="AB6845">
            <v>0</v>
          </cell>
          <cell r="AC6845">
            <v>0</v>
          </cell>
          <cell r="AD6845">
            <v>22.77</v>
          </cell>
        </row>
        <row r="6846">
          <cell r="B6846" t="str">
            <v>KITSAP CO-UNREGULATEDCOMMERCIAL RECYCLE96CRCONGOC</v>
          </cell>
          <cell r="J6846" t="str">
            <v>96CRCONGOC</v>
          </cell>
          <cell r="K6846" t="str">
            <v>96 COMMINGLE NGON CALL</v>
          </cell>
          <cell r="S6846">
            <v>0</v>
          </cell>
          <cell r="T6846">
            <v>0</v>
          </cell>
          <cell r="U6846">
            <v>0</v>
          </cell>
          <cell r="V6846">
            <v>0</v>
          </cell>
          <cell r="W6846">
            <v>0</v>
          </cell>
          <cell r="X6846">
            <v>0</v>
          </cell>
          <cell r="Y6846">
            <v>0</v>
          </cell>
          <cell r="Z6846">
            <v>0</v>
          </cell>
          <cell r="AA6846">
            <v>0</v>
          </cell>
          <cell r="AB6846">
            <v>0</v>
          </cell>
          <cell r="AC6846">
            <v>0</v>
          </cell>
          <cell r="AD6846">
            <v>16.670000000000002</v>
          </cell>
        </row>
        <row r="6847">
          <cell r="B6847" t="str">
            <v>KITSAP CO-UNREGULATEDCOMMERCIAL RECYCLEDEL-REC</v>
          </cell>
          <cell r="J6847" t="str">
            <v>DEL-REC</v>
          </cell>
          <cell r="K6847" t="str">
            <v>DELIVER RECYCLE BIN</v>
          </cell>
          <cell r="S6847">
            <v>0</v>
          </cell>
          <cell r="T6847">
            <v>0</v>
          </cell>
          <cell r="U6847">
            <v>0</v>
          </cell>
          <cell r="V6847">
            <v>0</v>
          </cell>
          <cell r="W6847">
            <v>0</v>
          </cell>
          <cell r="X6847">
            <v>0</v>
          </cell>
          <cell r="Y6847">
            <v>0</v>
          </cell>
          <cell r="Z6847">
            <v>0</v>
          </cell>
          <cell r="AA6847">
            <v>0</v>
          </cell>
          <cell r="AB6847">
            <v>0</v>
          </cell>
          <cell r="AC6847">
            <v>0</v>
          </cell>
          <cell r="AD6847">
            <v>10</v>
          </cell>
        </row>
        <row r="6848">
          <cell r="B6848" t="str">
            <v>KITSAP CO-UNREGULATEDCOMMERCIAL RECYCLERECYLOCK</v>
          </cell>
          <cell r="J6848" t="str">
            <v>RECYLOCK</v>
          </cell>
          <cell r="K6848" t="str">
            <v>LOCK/UNLOCK RECYCLING</v>
          </cell>
          <cell r="S6848">
            <v>0</v>
          </cell>
          <cell r="T6848">
            <v>0</v>
          </cell>
          <cell r="U6848">
            <v>0</v>
          </cell>
          <cell r="V6848">
            <v>0</v>
          </cell>
          <cell r="W6848">
            <v>0</v>
          </cell>
          <cell r="X6848">
            <v>0</v>
          </cell>
          <cell r="Y6848">
            <v>0</v>
          </cell>
          <cell r="Z6848">
            <v>0</v>
          </cell>
          <cell r="AA6848">
            <v>0</v>
          </cell>
          <cell r="AB6848">
            <v>0</v>
          </cell>
          <cell r="AC6848">
            <v>0</v>
          </cell>
          <cell r="AD6848">
            <v>2.5299999999999998</v>
          </cell>
        </row>
        <row r="6849">
          <cell r="B6849" t="str">
            <v>KITSAP CO-UNREGULATEDCOMMERCIAL RECYCLEROLLOUTOCC</v>
          </cell>
          <cell r="J6849" t="str">
            <v>ROLLOUTOCC</v>
          </cell>
          <cell r="K6849" t="str">
            <v>ROLL OUT FEE - RECYCLE</v>
          </cell>
          <cell r="S6849">
            <v>0</v>
          </cell>
          <cell r="T6849">
            <v>0</v>
          </cell>
          <cell r="U6849">
            <v>0</v>
          </cell>
          <cell r="V6849">
            <v>0</v>
          </cell>
          <cell r="W6849">
            <v>0</v>
          </cell>
          <cell r="X6849">
            <v>0</v>
          </cell>
          <cell r="Y6849">
            <v>0</v>
          </cell>
          <cell r="Z6849">
            <v>0</v>
          </cell>
          <cell r="AA6849">
            <v>0</v>
          </cell>
          <cell r="AB6849">
            <v>0</v>
          </cell>
          <cell r="AC6849">
            <v>0</v>
          </cell>
          <cell r="AD6849">
            <v>104.4</v>
          </cell>
        </row>
        <row r="6850">
          <cell r="B6850" t="str">
            <v>KITSAP CO-UNREGULATEDCOMMERCIAL RECYCLEWLKNRECY</v>
          </cell>
          <cell r="J6850" t="str">
            <v>WLKNRECY</v>
          </cell>
          <cell r="K6850" t="str">
            <v>WALK IN RECYCLE</v>
          </cell>
          <cell r="S6850">
            <v>0</v>
          </cell>
          <cell r="T6850">
            <v>0</v>
          </cell>
          <cell r="U6850">
            <v>0</v>
          </cell>
          <cell r="V6850">
            <v>0</v>
          </cell>
          <cell r="W6850">
            <v>0</v>
          </cell>
          <cell r="X6850">
            <v>0</v>
          </cell>
          <cell r="Y6850">
            <v>0</v>
          </cell>
          <cell r="Z6850">
            <v>0</v>
          </cell>
          <cell r="AA6850">
            <v>0</v>
          </cell>
          <cell r="AB6850">
            <v>0</v>
          </cell>
          <cell r="AC6850">
            <v>0</v>
          </cell>
          <cell r="AD6850">
            <v>47.88</v>
          </cell>
        </row>
        <row r="6851">
          <cell r="B6851" t="str">
            <v>KITSAP CO-UNREGULATEDPAYMENTSCC-KOL</v>
          </cell>
          <cell r="J6851" t="str">
            <v>CC-KOL</v>
          </cell>
          <cell r="K6851" t="str">
            <v>ONLINE PAYMENT-CC</v>
          </cell>
          <cell r="S6851">
            <v>0</v>
          </cell>
          <cell r="T6851">
            <v>0</v>
          </cell>
          <cell r="U6851">
            <v>0</v>
          </cell>
          <cell r="V6851">
            <v>0</v>
          </cell>
          <cell r="W6851">
            <v>0</v>
          </cell>
          <cell r="X6851">
            <v>0</v>
          </cell>
          <cell r="Y6851">
            <v>0</v>
          </cell>
          <cell r="Z6851">
            <v>0</v>
          </cell>
          <cell r="AA6851">
            <v>0</v>
          </cell>
          <cell r="AB6851">
            <v>0</v>
          </cell>
          <cell r="AC6851">
            <v>0</v>
          </cell>
          <cell r="AD6851">
            <v>-1156.1400000000001</v>
          </cell>
        </row>
        <row r="6852">
          <cell r="B6852" t="str">
            <v>KITSAP CO-UNREGULATEDPAYMENTSPAY</v>
          </cell>
          <cell r="J6852" t="str">
            <v>PAY</v>
          </cell>
          <cell r="K6852" t="str">
            <v>PAYMENT-THANK YOU!</v>
          </cell>
          <cell r="S6852">
            <v>0</v>
          </cell>
          <cell r="T6852">
            <v>0</v>
          </cell>
          <cell r="U6852">
            <v>0</v>
          </cell>
          <cell r="V6852">
            <v>0</v>
          </cell>
          <cell r="W6852">
            <v>0</v>
          </cell>
          <cell r="X6852">
            <v>0</v>
          </cell>
          <cell r="Y6852">
            <v>0</v>
          </cell>
          <cell r="Z6852">
            <v>0</v>
          </cell>
          <cell r="AA6852">
            <v>0</v>
          </cell>
          <cell r="AB6852">
            <v>0</v>
          </cell>
          <cell r="AC6852">
            <v>0</v>
          </cell>
          <cell r="AD6852">
            <v>-2094.2600000000002</v>
          </cell>
        </row>
        <row r="6853">
          <cell r="B6853" t="str">
            <v>KITSAP CO-UNREGULATEDPAYMENTSPAY-CFREE</v>
          </cell>
          <cell r="J6853" t="str">
            <v>PAY-CFREE</v>
          </cell>
          <cell r="K6853" t="str">
            <v>PAYMENT-THANK YOU</v>
          </cell>
          <cell r="S6853">
            <v>0</v>
          </cell>
          <cell r="T6853">
            <v>0</v>
          </cell>
          <cell r="U6853">
            <v>0</v>
          </cell>
          <cell r="V6853">
            <v>0</v>
          </cell>
          <cell r="W6853">
            <v>0</v>
          </cell>
          <cell r="X6853">
            <v>0</v>
          </cell>
          <cell r="Y6853">
            <v>0</v>
          </cell>
          <cell r="Z6853">
            <v>0</v>
          </cell>
          <cell r="AA6853">
            <v>0</v>
          </cell>
          <cell r="AB6853">
            <v>0</v>
          </cell>
          <cell r="AC6853">
            <v>0</v>
          </cell>
          <cell r="AD6853">
            <v>-209.46</v>
          </cell>
        </row>
        <row r="6854">
          <cell r="B6854" t="str">
            <v>KITSAP CO-UNREGULATEDPAYMENTSPAY-KOL</v>
          </cell>
          <cell r="J6854" t="str">
            <v>PAY-KOL</v>
          </cell>
          <cell r="K6854" t="str">
            <v>PAYMENT-THANK YOU - OL</v>
          </cell>
          <cell r="S6854">
            <v>0</v>
          </cell>
          <cell r="T6854">
            <v>0</v>
          </cell>
          <cell r="U6854">
            <v>0</v>
          </cell>
          <cell r="V6854">
            <v>0</v>
          </cell>
          <cell r="W6854">
            <v>0</v>
          </cell>
          <cell r="X6854">
            <v>0</v>
          </cell>
          <cell r="Y6854">
            <v>0</v>
          </cell>
          <cell r="Z6854">
            <v>0</v>
          </cell>
          <cell r="AA6854">
            <v>0</v>
          </cell>
          <cell r="AB6854">
            <v>0</v>
          </cell>
          <cell r="AC6854">
            <v>0</v>
          </cell>
          <cell r="AD6854">
            <v>-751.11</v>
          </cell>
        </row>
        <row r="6855">
          <cell r="B6855" t="str">
            <v>KITSAP CO-UNREGULATEDPAYMENTSPAY-OAK</v>
          </cell>
          <cell r="J6855" t="str">
            <v>PAY-OAK</v>
          </cell>
          <cell r="K6855" t="str">
            <v>OAKLEAF PAYMENT</v>
          </cell>
          <cell r="S6855">
            <v>0</v>
          </cell>
          <cell r="T6855">
            <v>0</v>
          </cell>
          <cell r="U6855">
            <v>0</v>
          </cell>
          <cell r="V6855">
            <v>0</v>
          </cell>
          <cell r="W6855">
            <v>0</v>
          </cell>
          <cell r="X6855">
            <v>0</v>
          </cell>
          <cell r="Y6855">
            <v>0</v>
          </cell>
          <cell r="Z6855">
            <v>0</v>
          </cell>
          <cell r="AA6855">
            <v>0</v>
          </cell>
          <cell r="AB6855">
            <v>0</v>
          </cell>
          <cell r="AC6855">
            <v>0</v>
          </cell>
          <cell r="AD6855">
            <v>-331.4</v>
          </cell>
        </row>
        <row r="6856">
          <cell r="B6856" t="str">
            <v>KITSAP CO-UNREGULATEDPAYMENTSPAY-RPPS</v>
          </cell>
          <cell r="J6856" t="str">
            <v>PAY-RPPS</v>
          </cell>
          <cell r="K6856" t="str">
            <v>RPSS PAYMENT</v>
          </cell>
          <cell r="S6856">
            <v>0</v>
          </cell>
          <cell r="T6856">
            <v>0</v>
          </cell>
          <cell r="U6856">
            <v>0</v>
          </cell>
          <cell r="V6856">
            <v>0</v>
          </cell>
          <cell r="W6856">
            <v>0</v>
          </cell>
          <cell r="X6856">
            <v>0</v>
          </cell>
          <cell r="Y6856">
            <v>0</v>
          </cell>
          <cell r="Z6856">
            <v>0</v>
          </cell>
          <cell r="AA6856">
            <v>0</v>
          </cell>
          <cell r="AB6856">
            <v>0</v>
          </cell>
          <cell r="AC6856">
            <v>0</v>
          </cell>
          <cell r="AD6856">
            <v>-112.87</v>
          </cell>
        </row>
        <row r="6857">
          <cell r="B6857" t="str">
            <v>KITSAP CO-UNREGULATEDPAYMENTSPAYL</v>
          </cell>
          <cell r="J6857" t="str">
            <v>PAYL</v>
          </cell>
          <cell r="K6857" t="str">
            <v>PAYMENT-THANK YOU!</v>
          </cell>
          <cell r="S6857">
            <v>0</v>
          </cell>
          <cell r="T6857">
            <v>0</v>
          </cell>
          <cell r="U6857">
            <v>0</v>
          </cell>
          <cell r="V6857">
            <v>0</v>
          </cell>
          <cell r="W6857">
            <v>0</v>
          </cell>
          <cell r="X6857">
            <v>0</v>
          </cell>
          <cell r="Y6857">
            <v>0</v>
          </cell>
          <cell r="Z6857">
            <v>0</v>
          </cell>
          <cell r="AA6857">
            <v>0</v>
          </cell>
          <cell r="AB6857">
            <v>0</v>
          </cell>
          <cell r="AC6857">
            <v>0</v>
          </cell>
          <cell r="AD6857">
            <v>-135.57</v>
          </cell>
        </row>
        <row r="6858">
          <cell r="B6858" t="str">
            <v>KITSAP CO-UNREGULATEDPAYMENTSPAYUSBL</v>
          </cell>
          <cell r="J6858" t="str">
            <v>PAYUSBL</v>
          </cell>
          <cell r="K6858" t="str">
            <v>PAYMENT THANK YOU</v>
          </cell>
          <cell r="S6858">
            <v>0</v>
          </cell>
          <cell r="T6858">
            <v>0</v>
          </cell>
          <cell r="U6858">
            <v>0</v>
          </cell>
          <cell r="V6858">
            <v>0</v>
          </cell>
          <cell r="W6858">
            <v>0</v>
          </cell>
          <cell r="X6858">
            <v>0</v>
          </cell>
          <cell r="Y6858">
            <v>0</v>
          </cell>
          <cell r="Z6858">
            <v>0</v>
          </cell>
          <cell r="AA6858">
            <v>0</v>
          </cell>
          <cell r="AB6858">
            <v>0</v>
          </cell>
          <cell r="AC6858">
            <v>0</v>
          </cell>
          <cell r="AD6858">
            <v>-1901.45</v>
          </cell>
        </row>
        <row r="6859">
          <cell r="B6859" t="str">
            <v>KITSAP CO-UNREGULATEDROLLOFFROLIDRECY</v>
          </cell>
          <cell r="J6859" t="str">
            <v>ROLIDRECY</v>
          </cell>
          <cell r="K6859" t="str">
            <v>ROLL OFF LID-RECYCLE</v>
          </cell>
          <cell r="S6859">
            <v>0</v>
          </cell>
          <cell r="T6859">
            <v>0</v>
          </cell>
          <cell r="U6859">
            <v>0</v>
          </cell>
          <cell r="V6859">
            <v>0</v>
          </cell>
          <cell r="W6859">
            <v>0</v>
          </cell>
          <cell r="X6859">
            <v>0</v>
          </cell>
          <cell r="Y6859">
            <v>0</v>
          </cell>
          <cell r="Z6859">
            <v>0</v>
          </cell>
          <cell r="AA6859">
            <v>0</v>
          </cell>
          <cell r="AB6859">
            <v>0</v>
          </cell>
          <cell r="AC6859">
            <v>0</v>
          </cell>
          <cell r="AD6859">
            <v>14.56</v>
          </cell>
        </row>
        <row r="6860">
          <cell r="B6860" t="str">
            <v>KITSAP CO-UNREGULATEDROLLOFFRORENT20DRECY</v>
          </cell>
          <cell r="J6860" t="str">
            <v>RORENT20DRECY</v>
          </cell>
          <cell r="K6860" t="str">
            <v>ROLL OFF RENT DAILY-RECYL</v>
          </cell>
          <cell r="S6860">
            <v>0</v>
          </cell>
          <cell r="T6860">
            <v>0</v>
          </cell>
          <cell r="U6860">
            <v>0</v>
          </cell>
          <cell r="V6860">
            <v>0</v>
          </cell>
          <cell r="W6860">
            <v>0</v>
          </cell>
          <cell r="X6860">
            <v>0</v>
          </cell>
          <cell r="Y6860">
            <v>0</v>
          </cell>
          <cell r="Z6860">
            <v>0</v>
          </cell>
          <cell r="AA6860">
            <v>0</v>
          </cell>
          <cell r="AB6860">
            <v>0</v>
          </cell>
          <cell r="AC6860">
            <v>0</v>
          </cell>
          <cell r="AD6860">
            <v>360.6</v>
          </cell>
        </row>
        <row r="6861">
          <cell r="B6861" t="str">
            <v>KITSAP CO-UNREGULATEDROLLOFFRORENT40DRECY</v>
          </cell>
          <cell r="J6861" t="str">
            <v>RORENT40DRECY</v>
          </cell>
          <cell r="K6861" t="str">
            <v>ROLL OFF RENT DAILY-RECYL</v>
          </cell>
          <cell r="S6861">
            <v>0</v>
          </cell>
          <cell r="T6861">
            <v>0</v>
          </cell>
          <cell r="U6861">
            <v>0</v>
          </cell>
          <cell r="V6861">
            <v>0</v>
          </cell>
          <cell r="W6861">
            <v>0</v>
          </cell>
          <cell r="X6861">
            <v>0</v>
          </cell>
          <cell r="Y6861">
            <v>0</v>
          </cell>
          <cell r="Z6861">
            <v>0</v>
          </cell>
          <cell r="AA6861">
            <v>0</v>
          </cell>
          <cell r="AB6861">
            <v>0</v>
          </cell>
          <cell r="AC6861">
            <v>0</v>
          </cell>
          <cell r="AD6861">
            <v>255.42</v>
          </cell>
        </row>
        <row r="6862">
          <cell r="B6862" t="str">
            <v>KITSAP CO-UNREGULATEDROLLOFFRECYHAUL</v>
          </cell>
          <cell r="J6862" t="str">
            <v>RECYHAUL</v>
          </cell>
          <cell r="K6862" t="str">
            <v>ROLL OFF RECYCLE HAUL</v>
          </cell>
          <cell r="S6862">
            <v>0</v>
          </cell>
          <cell r="T6862">
            <v>0</v>
          </cell>
          <cell r="U6862">
            <v>0</v>
          </cell>
          <cell r="V6862">
            <v>0</v>
          </cell>
          <cell r="W6862">
            <v>0</v>
          </cell>
          <cell r="X6862">
            <v>0</v>
          </cell>
          <cell r="Y6862">
            <v>0</v>
          </cell>
          <cell r="Z6862">
            <v>0</v>
          </cell>
          <cell r="AA6862">
            <v>0</v>
          </cell>
          <cell r="AB6862">
            <v>0</v>
          </cell>
          <cell r="AC6862">
            <v>0</v>
          </cell>
          <cell r="AD6862">
            <v>682.36</v>
          </cell>
        </row>
        <row r="6863">
          <cell r="B6863" t="str">
            <v>KITSAP CO-UNREGULATEDROLLOFFRODELRECY</v>
          </cell>
          <cell r="J6863" t="str">
            <v>RODELRECY</v>
          </cell>
          <cell r="K6863" t="str">
            <v>ROLL OFF DELIVER-RECYCLE</v>
          </cell>
          <cell r="S6863">
            <v>0</v>
          </cell>
          <cell r="T6863">
            <v>0</v>
          </cell>
          <cell r="U6863">
            <v>0</v>
          </cell>
          <cell r="V6863">
            <v>0</v>
          </cell>
          <cell r="W6863">
            <v>0</v>
          </cell>
          <cell r="X6863">
            <v>0</v>
          </cell>
          <cell r="Y6863">
            <v>0</v>
          </cell>
          <cell r="Z6863">
            <v>0</v>
          </cell>
          <cell r="AA6863">
            <v>0</v>
          </cell>
          <cell r="AB6863">
            <v>0</v>
          </cell>
          <cell r="AC6863">
            <v>0</v>
          </cell>
          <cell r="AD6863">
            <v>77.959999999999994</v>
          </cell>
        </row>
        <row r="6864">
          <cell r="B6864" t="str">
            <v>KITSAP CO-UNREGULATEDSURCFUEL-RECY MASON</v>
          </cell>
          <cell r="J6864" t="str">
            <v>FUEL-RECY MASON</v>
          </cell>
          <cell r="K6864" t="str">
            <v>FUEL &amp; MATERIAL SURCHARGE</v>
          </cell>
          <cell r="S6864">
            <v>0</v>
          </cell>
          <cell r="T6864">
            <v>0</v>
          </cell>
          <cell r="U6864">
            <v>0</v>
          </cell>
          <cell r="V6864">
            <v>0</v>
          </cell>
          <cell r="W6864">
            <v>0</v>
          </cell>
          <cell r="X6864">
            <v>0</v>
          </cell>
          <cell r="Y6864">
            <v>0</v>
          </cell>
          <cell r="Z6864">
            <v>0</v>
          </cell>
          <cell r="AA6864">
            <v>0</v>
          </cell>
          <cell r="AB6864">
            <v>0</v>
          </cell>
          <cell r="AC6864">
            <v>0</v>
          </cell>
          <cell r="AD6864">
            <v>0</v>
          </cell>
        </row>
        <row r="6865">
          <cell r="B6865" t="str">
            <v>KITSAP CO-UNREGULATEDSURCFUEL-RECY MASON</v>
          </cell>
          <cell r="J6865" t="str">
            <v>FUEL-RECY MASON</v>
          </cell>
          <cell r="K6865" t="str">
            <v>FUEL &amp; MATERIAL SURCHARGE</v>
          </cell>
          <cell r="S6865">
            <v>0</v>
          </cell>
          <cell r="T6865">
            <v>0</v>
          </cell>
          <cell r="U6865">
            <v>0</v>
          </cell>
          <cell r="V6865">
            <v>0</v>
          </cell>
          <cell r="W6865">
            <v>0</v>
          </cell>
          <cell r="X6865">
            <v>0</v>
          </cell>
          <cell r="Y6865">
            <v>0</v>
          </cell>
          <cell r="Z6865">
            <v>0</v>
          </cell>
          <cell r="AA6865">
            <v>0</v>
          </cell>
          <cell r="AB6865">
            <v>0</v>
          </cell>
          <cell r="AC6865">
            <v>0</v>
          </cell>
          <cell r="AD6865">
            <v>0</v>
          </cell>
        </row>
        <row r="6866">
          <cell r="B6866" t="str">
            <v>KITSAP CO-UNREGULATEDTAXESSALES TAX</v>
          </cell>
          <cell r="J6866" t="str">
            <v>SALES TAX</v>
          </cell>
          <cell r="K6866" t="str">
            <v>8.5% Sales Tax</v>
          </cell>
          <cell r="S6866">
            <v>0</v>
          </cell>
          <cell r="T6866">
            <v>0</v>
          </cell>
          <cell r="U6866">
            <v>0</v>
          </cell>
          <cell r="V6866">
            <v>0</v>
          </cell>
          <cell r="W6866">
            <v>0</v>
          </cell>
          <cell r="X6866">
            <v>0</v>
          </cell>
          <cell r="Y6866">
            <v>0</v>
          </cell>
          <cell r="Z6866">
            <v>0</v>
          </cell>
          <cell r="AA6866">
            <v>0</v>
          </cell>
          <cell r="AB6866">
            <v>0</v>
          </cell>
          <cell r="AC6866">
            <v>0</v>
          </cell>
          <cell r="AD6866">
            <v>30.66</v>
          </cell>
        </row>
        <row r="6867">
          <cell r="B6867" t="str">
            <v>MASON CO-REGULATEDACCOUNTING ADJUSTMENTSBDR</v>
          </cell>
          <cell r="J6867" t="str">
            <v>BDR</v>
          </cell>
          <cell r="K6867" t="str">
            <v>BAD DEBT RECOVERY</v>
          </cell>
          <cell r="S6867">
            <v>0</v>
          </cell>
          <cell r="T6867">
            <v>0</v>
          </cell>
          <cell r="U6867">
            <v>0</v>
          </cell>
          <cell r="V6867">
            <v>0</v>
          </cell>
          <cell r="W6867">
            <v>0</v>
          </cell>
          <cell r="X6867">
            <v>0</v>
          </cell>
          <cell r="Y6867">
            <v>0</v>
          </cell>
          <cell r="Z6867">
            <v>0</v>
          </cell>
          <cell r="AA6867">
            <v>0</v>
          </cell>
          <cell r="AB6867">
            <v>0</v>
          </cell>
          <cell r="AC6867">
            <v>0</v>
          </cell>
          <cell r="AD6867">
            <v>128.81</v>
          </cell>
        </row>
        <row r="6868">
          <cell r="B6868" t="str">
            <v>MASON CO-REGULATEDACCOUNTING ADJUSTMENTSFINCHG</v>
          </cell>
          <cell r="J6868" t="str">
            <v>FINCHG</v>
          </cell>
          <cell r="K6868" t="str">
            <v>LATE FEE</v>
          </cell>
          <cell r="S6868">
            <v>0</v>
          </cell>
          <cell r="T6868">
            <v>0</v>
          </cell>
          <cell r="U6868">
            <v>0</v>
          </cell>
          <cell r="V6868">
            <v>0</v>
          </cell>
          <cell r="W6868">
            <v>0</v>
          </cell>
          <cell r="X6868">
            <v>0</v>
          </cell>
          <cell r="Y6868">
            <v>0</v>
          </cell>
          <cell r="Z6868">
            <v>0</v>
          </cell>
          <cell r="AA6868">
            <v>0</v>
          </cell>
          <cell r="AB6868">
            <v>0</v>
          </cell>
          <cell r="AC6868">
            <v>0</v>
          </cell>
          <cell r="AD6868">
            <v>-16</v>
          </cell>
        </row>
        <row r="6869">
          <cell r="B6869" t="str">
            <v>MASON CO-REGULATEDACCOUNTING ADJUSTMENTSMM</v>
          </cell>
          <cell r="J6869" t="str">
            <v>MM</v>
          </cell>
          <cell r="K6869" t="str">
            <v>MOVE MONEY</v>
          </cell>
          <cell r="S6869">
            <v>0</v>
          </cell>
          <cell r="T6869">
            <v>0</v>
          </cell>
          <cell r="U6869">
            <v>0</v>
          </cell>
          <cell r="V6869">
            <v>0</v>
          </cell>
          <cell r="W6869">
            <v>0</v>
          </cell>
          <cell r="X6869">
            <v>0</v>
          </cell>
          <cell r="Y6869">
            <v>0</v>
          </cell>
          <cell r="Z6869">
            <v>0</v>
          </cell>
          <cell r="AA6869">
            <v>0</v>
          </cell>
          <cell r="AB6869">
            <v>0</v>
          </cell>
          <cell r="AC6869">
            <v>0</v>
          </cell>
          <cell r="AD6869">
            <v>-129.08000000000001</v>
          </cell>
        </row>
        <row r="6870">
          <cell r="B6870" t="str">
            <v>MASON CO-REGULATEDACCOUNTING ADJUSTMENTSREFUND</v>
          </cell>
          <cell r="J6870" t="str">
            <v>REFUND</v>
          </cell>
          <cell r="K6870" t="str">
            <v>REFUND</v>
          </cell>
          <cell r="S6870">
            <v>0</v>
          </cell>
          <cell r="T6870">
            <v>0</v>
          </cell>
          <cell r="U6870">
            <v>0</v>
          </cell>
          <cell r="V6870">
            <v>0</v>
          </cell>
          <cell r="W6870">
            <v>0</v>
          </cell>
          <cell r="X6870">
            <v>0</v>
          </cell>
          <cell r="Y6870">
            <v>0</v>
          </cell>
          <cell r="Z6870">
            <v>0</v>
          </cell>
          <cell r="AA6870">
            <v>0</v>
          </cell>
          <cell r="AB6870">
            <v>0</v>
          </cell>
          <cell r="AC6870">
            <v>0</v>
          </cell>
          <cell r="AD6870">
            <v>459.95</v>
          </cell>
        </row>
        <row r="6871">
          <cell r="B6871" t="str">
            <v>MASON CO-REGULATEDACCOUNTING ADJUSTMENTSFINCHG</v>
          </cell>
          <cell r="J6871" t="str">
            <v>FINCHG</v>
          </cell>
          <cell r="K6871" t="str">
            <v>LATE FEE</v>
          </cell>
          <cell r="S6871">
            <v>0</v>
          </cell>
          <cell r="T6871">
            <v>0</v>
          </cell>
          <cell r="U6871">
            <v>0</v>
          </cell>
          <cell r="V6871">
            <v>0</v>
          </cell>
          <cell r="W6871">
            <v>0</v>
          </cell>
          <cell r="X6871">
            <v>0</v>
          </cell>
          <cell r="Y6871">
            <v>0</v>
          </cell>
          <cell r="Z6871">
            <v>0</v>
          </cell>
          <cell r="AA6871">
            <v>0</v>
          </cell>
          <cell r="AB6871">
            <v>0</v>
          </cell>
          <cell r="AC6871">
            <v>0</v>
          </cell>
          <cell r="AD6871">
            <v>217.98</v>
          </cell>
        </row>
        <row r="6872">
          <cell r="B6872" t="str">
            <v>MASON CO-REGULATEDACCOUNTING ADJUSTMENTSBDR</v>
          </cell>
          <cell r="J6872" t="str">
            <v>BDR</v>
          </cell>
          <cell r="K6872" t="str">
            <v>BAD DEBT RECOVERY</v>
          </cell>
          <cell r="S6872">
            <v>0</v>
          </cell>
          <cell r="T6872">
            <v>0</v>
          </cell>
          <cell r="U6872">
            <v>0</v>
          </cell>
          <cell r="V6872">
            <v>0</v>
          </cell>
          <cell r="W6872">
            <v>0</v>
          </cell>
          <cell r="X6872">
            <v>0</v>
          </cell>
          <cell r="Y6872">
            <v>0</v>
          </cell>
          <cell r="Z6872">
            <v>0</v>
          </cell>
          <cell r="AA6872">
            <v>0</v>
          </cell>
          <cell r="AB6872">
            <v>0</v>
          </cell>
          <cell r="AC6872">
            <v>0</v>
          </cell>
          <cell r="AD6872">
            <v>155.47</v>
          </cell>
        </row>
        <row r="6873">
          <cell r="B6873" t="str">
            <v>MASON CO-REGULATEDACCOUNTING ADJUSTMENTSFINCHG</v>
          </cell>
          <cell r="J6873" t="str">
            <v>FINCHG</v>
          </cell>
          <cell r="K6873" t="str">
            <v>LATE FEE</v>
          </cell>
          <cell r="S6873">
            <v>0</v>
          </cell>
          <cell r="T6873">
            <v>0</v>
          </cell>
          <cell r="U6873">
            <v>0</v>
          </cell>
          <cell r="V6873">
            <v>0</v>
          </cell>
          <cell r="W6873">
            <v>0</v>
          </cell>
          <cell r="X6873">
            <v>0</v>
          </cell>
          <cell r="Y6873">
            <v>0</v>
          </cell>
          <cell r="Z6873">
            <v>0</v>
          </cell>
          <cell r="AA6873">
            <v>0</v>
          </cell>
          <cell r="AB6873">
            <v>0</v>
          </cell>
          <cell r="AC6873">
            <v>0</v>
          </cell>
          <cell r="AD6873">
            <v>-175.27</v>
          </cell>
        </row>
        <row r="6874">
          <cell r="B6874" t="str">
            <v>MASON CO-REGULATEDACCOUNTING ADJUSTMENTSMM</v>
          </cell>
          <cell r="J6874" t="str">
            <v>MM</v>
          </cell>
          <cell r="K6874" t="str">
            <v>MOVE MONEY</v>
          </cell>
          <cell r="S6874">
            <v>0</v>
          </cell>
          <cell r="T6874">
            <v>0</v>
          </cell>
          <cell r="U6874">
            <v>0</v>
          </cell>
          <cell r="V6874">
            <v>0</v>
          </cell>
          <cell r="W6874">
            <v>0</v>
          </cell>
          <cell r="X6874">
            <v>0</v>
          </cell>
          <cell r="Y6874">
            <v>0</v>
          </cell>
          <cell r="Z6874">
            <v>0</v>
          </cell>
          <cell r="AA6874">
            <v>0</v>
          </cell>
          <cell r="AB6874">
            <v>0</v>
          </cell>
          <cell r="AC6874">
            <v>0</v>
          </cell>
          <cell r="AD6874">
            <v>-22.26</v>
          </cell>
        </row>
        <row r="6875">
          <cell r="B6875" t="str">
            <v>MASON CO-REGULATEDACCOUNTING ADJUSTMENTSNSF FEES</v>
          </cell>
          <cell r="J6875" t="str">
            <v>NSF FEES</v>
          </cell>
          <cell r="K6875" t="str">
            <v>RETURNED CHECK FEE</v>
          </cell>
          <cell r="S6875">
            <v>0</v>
          </cell>
          <cell r="T6875">
            <v>0</v>
          </cell>
          <cell r="U6875">
            <v>0</v>
          </cell>
          <cell r="V6875">
            <v>0</v>
          </cell>
          <cell r="W6875">
            <v>0</v>
          </cell>
          <cell r="X6875">
            <v>0</v>
          </cell>
          <cell r="Y6875">
            <v>0</v>
          </cell>
          <cell r="Z6875">
            <v>0</v>
          </cell>
          <cell r="AA6875">
            <v>0</v>
          </cell>
          <cell r="AB6875">
            <v>0</v>
          </cell>
          <cell r="AC6875">
            <v>0</v>
          </cell>
          <cell r="AD6875">
            <v>21.55</v>
          </cell>
        </row>
        <row r="6876">
          <cell r="B6876" t="str">
            <v>MASON CO-REGULATEDACCOUNTING ADJUSTMENTSREFUND</v>
          </cell>
          <cell r="J6876" t="str">
            <v>REFUND</v>
          </cell>
          <cell r="K6876" t="str">
            <v>REFUND</v>
          </cell>
          <cell r="S6876">
            <v>0</v>
          </cell>
          <cell r="T6876">
            <v>0</v>
          </cell>
          <cell r="U6876">
            <v>0</v>
          </cell>
          <cell r="V6876">
            <v>0</v>
          </cell>
          <cell r="W6876">
            <v>0</v>
          </cell>
          <cell r="X6876">
            <v>0</v>
          </cell>
          <cell r="Y6876">
            <v>0</v>
          </cell>
          <cell r="Z6876">
            <v>0</v>
          </cell>
          <cell r="AA6876">
            <v>0</v>
          </cell>
          <cell r="AB6876">
            <v>0</v>
          </cell>
          <cell r="AC6876">
            <v>0</v>
          </cell>
          <cell r="AD6876">
            <v>511.35</v>
          </cell>
        </row>
        <row r="6877">
          <cell r="B6877" t="str">
            <v>MASON CO-REGULATEDACCOUNTING ADJUSTMENTSRETCK</v>
          </cell>
          <cell r="J6877" t="str">
            <v>RETCK</v>
          </cell>
          <cell r="K6877" t="str">
            <v>RETURNED CHECK</v>
          </cell>
          <cell r="S6877">
            <v>0</v>
          </cell>
          <cell r="T6877">
            <v>0</v>
          </cell>
          <cell r="U6877">
            <v>0</v>
          </cell>
          <cell r="V6877">
            <v>0</v>
          </cell>
          <cell r="W6877">
            <v>0</v>
          </cell>
          <cell r="X6877">
            <v>0</v>
          </cell>
          <cell r="Y6877">
            <v>0</v>
          </cell>
          <cell r="Z6877">
            <v>0</v>
          </cell>
          <cell r="AA6877">
            <v>0</v>
          </cell>
          <cell r="AB6877">
            <v>0</v>
          </cell>
          <cell r="AC6877">
            <v>0</v>
          </cell>
          <cell r="AD6877">
            <v>70.92</v>
          </cell>
        </row>
        <row r="6878">
          <cell r="B6878" t="str">
            <v>MASON CO-REGULATEDCOMMERCIAL  FRONTLOADWLKNRE1RECYMA</v>
          </cell>
          <cell r="J6878" t="str">
            <v>WLKNRE1RECYMA</v>
          </cell>
          <cell r="K6878" t="str">
            <v>WALK IN 5-25FT EOW-RECYCL</v>
          </cell>
          <cell r="S6878">
            <v>0</v>
          </cell>
          <cell r="T6878">
            <v>0</v>
          </cell>
          <cell r="U6878">
            <v>0</v>
          </cell>
          <cell r="V6878">
            <v>0</v>
          </cell>
          <cell r="W6878">
            <v>0</v>
          </cell>
          <cell r="X6878">
            <v>0</v>
          </cell>
          <cell r="Y6878">
            <v>0</v>
          </cell>
          <cell r="Z6878">
            <v>0</v>
          </cell>
          <cell r="AA6878">
            <v>0</v>
          </cell>
          <cell r="AB6878">
            <v>0</v>
          </cell>
          <cell r="AC6878">
            <v>0</v>
          </cell>
          <cell r="AD6878">
            <v>6.3</v>
          </cell>
        </row>
        <row r="6879">
          <cell r="B6879" t="str">
            <v>MASON CO-REGULATEDCOMMERCIAL  FRONTLOADWLKNRW2RECYMA</v>
          </cell>
          <cell r="J6879" t="str">
            <v>WLKNRW2RECYMA</v>
          </cell>
          <cell r="K6879" t="str">
            <v>WALK IN OVER 25 ADDITIONA</v>
          </cell>
          <cell r="S6879">
            <v>0</v>
          </cell>
          <cell r="T6879">
            <v>0</v>
          </cell>
          <cell r="U6879">
            <v>0</v>
          </cell>
          <cell r="V6879">
            <v>0</v>
          </cell>
          <cell r="W6879">
            <v>0</v>
          </cell>
          <cell r="X6879">
            <v>0</v>
          </cell>
          <cell r="Y6879">
            <v>0</v>
          </cell>
          <cell r="Z6879">
            <v>0</v>
          </cell>
          <cell r="AA6879">
            <v>0</v>
          </cell>
          <cell r="AB6879">
            <v>0</v>
          </cell>
          <cell r="AC6879">
            <v>0</v>
          </cell>
          <cell r="AD6879">
            <v>0.34</v>
          </cell>
        </row>
        <row r="6880">
          <cell r="B6880" t="str">
            <v>MASON CO-REGULATEDCOMMERCIAL - REARLOADCEXYD</v>
          </cell>
          <cell r="J6880" t="str">
            <v>CEXYD</v>
          </cell>
          <cell r="K6880" t="str">
            <v>CMML EXTRA YARDAGE</v>
          </cell>
          <cell r="S6880">
            <v>0</v>
          </cell>
          <cell r="T6880">
            <v>0</v>
          </cell>
          <cell r="U6880">
            <v>0</v>
          </cell>
          <cell r="V6880">
            <v>0</v>
          </cell>
          <cell r="W6880">
            <v>0</v>
          </cell>
          <cell r="X6880">
            <v>0</v>
          </cell>
          <cell r="Y6880">
            <v>0</v>
          </cell>
          <cell r="Z6880">
            <v>0</v>
          </cell>
          <cell r="AA6880">
            <v>0</v>
          </cell>
          <cell r="AB6880">
            <v>0</v>
          </cell>
          <cell r="AC6880">
            <v>0</v>
          </cell>
          <cell r="AD6880">
            <v>-11</v>
          </cell>
        </row>
        <row r="6881">
          <cell r="B6881" t="str">
            <v>MASON CO-REGULATEDCOMMERCIAL - REARLOADCOMCAN</v>
          </cell>
          <cell r="J6881" t="str">
            <v>COMCAN</v>
          </cell>
          <cell r="K6881" t="str">
            <v>COMMERCIAL CAN EXTRA</v>
          </cell>
          <cell r="S6881">
            <v>0</v>
          </cell>
          <cell r="T6881">
            <v>0</v>
          </cell>
          <cell r="U6881">
            <v>0</v>
          </cell>
          <cell r="V6881">
            <v>0</v>
          </cell>
          <cell r="W6881">
            <v>0</v>
          </cell>
          <cell r="X6881">
            <v>0</v>
          </cell>
          <cell r="Y6881">
            <v>0</v>
          </cell>
          <cell r="Z6881">
            <v>0</v>
          </cell>
          <cell r="AA6881">
            <v>0</v>
          </cell>
          <cell r="AB6881">
            <v>0</v>
          </cell>
          <cell r="AC6881">
            <v>0</v>
          </cell>
          <cell r="AD6881">
            <v>4.68</v>
          </cell>
        </row>
        <row r="6882">
          <cell r="B6882" t="str">
            <v>MASON CO-REGULATEDCOMMERCIAL - REARLOADR1.5YDEM</v>
          </cell>
          <cell r="J6882" t="str">
            <v>R1.5YDEM</v>
          </cell>
          <cell r="K6882" t="str">
            <v>1.5 YD 1X EOW</v>
          </cell>
          <cell r="S6882">
            <v>0</v>
          </cell>
          <cell r="T6882">
            <v>0</v>
          </cell>
          <cell r="U6882">
            <v>0</v>
          </cell>
          <cell r="V6882">
            <v>0</v>
          </cell>
          <cell r="W6882">
            <v>0</v>
          </cell>
          <cell r="X6882">
            <v>0</v>
          </cell>
          <cell r="Y6882">
            <v>0</v>
          </cell>
          <cell r="Z6882">
            <v>0</v>
          </cell>
          <cell r="AA6882">
            <v>0</v>
          </cell>
          <cell r="AB6882">
            <v>0</v>
          </cell>
          <cell r="AC6882">
            <v>0</v>
          </cell>
          <cell r="AD6882">
            <v>7797.86</v>
          </cell>
        </row>
        <row r="6883">
          <cell r="B6883" t="str">
            <v>MASON CO-REGULATEDCOMMERCIAL - REARLOADR1.5YDRENTM</v>
          </cell>
          <cell r="J6883" t="str">
            <v>R1.5YDRENTM</v>
          </cell>
          <cell r="K6883" t="str">
            <v>1.5YD CONTAINER RENT-MTH</v>
          </cell>
          <cell r="S6883">
            <v>0</v>
          </cell>
          <cell r="T6883">
            <v>0</v>
          </cell>
          <cell r="U6883">
            <v>0</v>
          </cell>
          <cell r="V6883">
            <v>0</v>
          </cell>
          <cell r="W6883">
            <v>0</v>
          </cell>
          <cell r="X6883">
            <v>0</v>
          </cell>
          <cell r="Y6883">
            <v>0</v>
          </cell>
          <cell r="Z6883">
            <v>0</v>
          </cell>
          <cell r="AA6883">
            <v>0</v>
          </cell>
          <cell r="AB6883">
            <v>0</v>
          </cell>
          <cell r="AC6883">
            <v>0</v>
          </cell>
          <cell r="AD6883">
            <v>2425.71</v>
          </cell>
        </row>
        <row r="6884">
          <cell r="B6884" t="str">
            <v>MASON CO-REGULATEDCOMMERCIAL - REARLOADR1.5YDRENTTM</v>
          </cell>
          <cell r="J6884" t="str">
            <v>R1.5YDRENTTM</v>
          </cell>
          <cell r="K6884" t="str">
            <v>1.5 YD TEMP CONT RENT MON</v>
          </cell>
          <cell r="S6884">
            <v>0</v>
          </cell>
          <cell r="T6884">
            <v>0</v>
          </cell>
          <cell r="U6884">
            <v>0</v>
          </cell>
          <cell r="V6884">
            <v>0</v>
          </cell>
          <cell r="W6884">
            <v>0</v>
          </cell>
          <cell r="X6884">
            <v>0</v>
          </cell>
          <cell r="Y6884">
            <v>0</v>
          </cell>
          <cell r="Z6884">
            <v>0</v>
          </cell>
          <cell r="AA6884">
            <v>0</v>
          </cell>
          <cell r="AB6884">
            <v>0</v>
          </cell>
          <cell r="AC6884">
            <v>0</v>
          </cell>
          <cell r="AD6884">
            <v>15.77</v>
          </cell>
        </row>
        <row r="6885">
          <cell r="B6885" t="str">
            <v>MASON CO-REGULATEDCOMMERCIAL - REARLOADR1.5YDWM</v>
          </cell>
          <cell r="J6885" t="str">
            <v>R1.5YDWM</v>
          </cell>
          <cell r="K6885" t="str">
            <v>1.5 YD 1X WEEKLY</v>
          </cell>
          <cell r="S6885">
            <v>0</v>
          </cell>
          <cell r="T6885">
            <v>0</v>
          </cell>
          <cell r="U6885">
            <v>0</v>
          </cell>
          <cell r="V6885">
            <v>0</v>
          </cell>
          <cell r="W6885">
            <v>0</v>
          </cell>
          <cell r="X6885">
            <v>0</v>
          </cell>
          <cell r="Y6885">
            <v>0</v>
          </cell>
          <cell r="Z6885">
            <v>0</v>
          </cell>
          <cell r="AA6885">
            <v>0</v>
          </cell>
          <cell r="AB6885">
            <v>0</v>
          </cell>
          <cell r="AC6885">
            <v>0</v>
          </cell>
          <cell r="AD6885">
            <v>5282.31</v>
          </cell>
        </row>
        <row r="6886">
          <cell r="B6886" t="str">
            <v>MASON CO-REGULATEDCOMMERCIAL - REARLOADR1YDEM</v>
          </cell>
          <cell r="J6886" t="str">
            <v>R1YDEM</v>
          </cell>
          <cell r="K6886" t="str">
            <v>1 YD 1X EOW</v>
          </cell>
          <cell r="S6886">
            <v>0</v>
          </cell>
          <cell r="T6886">
            <v>0</v>
          </cell>
          <cell r="U6886">
            <v>0</v>
          </cell>
          <cell r="V6886">
            <v>0</v>
          </cell>
          <cell r="W6886">
            <v>0</v>
          </cell>
          <cell r="X6886">
            <v>0</v>
          </cell>
          <cell r="Y6886">
            <v>0</v>
          </cell>
          <cell r="Z6886">
            <v>0</v>
          </cell>
          <cell r="AA6886">
            <v>0</v>
          </cell>
          <cell r="AB6886">
            <v>0</v>
          </cell>
          <cell r="AC6886">
            <v>0</v>
          </cell>
          <cell r="AD6886">
            <v>721.89</v>
          </cell>
        </row>
        <row r="6887">
          <cell r="B6887" t="str">
            <v>MASON CO-REGULATEDCOMMERCIAL - REARLOADR1YDRENTM</v>
          </cell>
          <cell r="J6887" t="str">
            <v>R1YDRENTM</v>
          </cell>
          <cell r="K6887" t="str">
            <v>1YD CONTAINER RENT-MTHLY</v>
          </cell>
          <cell r="S6887">
            <v>0</v>
          </cell>
          <cell r="T6887">
            <v>0</v>
          </cell>
          <cell r="U6887">
            <v>0</v>
          </cell>
          <cell r="V6887">
            <v>0</v>
          </cell>
          <cell r="W6887">
            <v>0</v>
          </cell>
          <cell r="X6887">
            <v>0</v>
          </cell>
          <cell r="Y6887">
            <v>0</v>
          </cell>
          <cell r="Z6887">
            <v>0</v>
          </cell>
          <cell r="AA6887">
            <v>0</v>
          </cell>
          <cell r="AB6887">
            <v>0</v>
          </cell>
          <cell r="AC6887">
            <v>0</v>
          </cell>
          <cell r="AD6887">
            <v>181.26</v>
          </cell>
        </row>
        <row r="6888">
          <cell r="B6888" t="str">
            <v>MASON CO-REGULATEDCOMMERCIAL - REARLOADR1YDWM</v>
          </cell>
          <cell r="J6888" t="str">
            <v>R1YDWM</v>
          </cell>
          <cell r="K6888" t="str">
            <v>1 YD 1X WEEKLY</v>
          </cell>
          <cell r="S6888">
            <v>0</v>
          </cell>
          <cell r="T6888">
            <v>0</v>
          </cell>
          <cell r="U6888">
            <v>0</v>
          </cell>
          <cell r="V6888">
            <v>0</v>
          </cell>
          <cell r="W6888">
            <v>0</v>
          </cell>
          <cell r="X6888">
            <v>0</v>
          </cell>
          <cell r="Y6888">
            <v>0</v>
          </cell>
          <cell r="Z6888">
            <v>0</v>
          </cell>
          <cell r="AA6888">
            <v>0</v>
          </cell>
          <cell r="AB6888">
            <v>0</v>
          </cell>
          <cell r="AC6888">
            <v>0</v>
          </cell>
          <cell r="AD6888">
            <v>147.74</v>
          </cell>
        </row>
        <row r="6889">
          <cell r="B6889" t="str">
            <v>MASON CO-REGULATEDCOMMERCIAL - REARLOADR2YDEM</v>
          </cell>
          <cell r="J6889" t="str">
            <v>R2YDEM</v>
          </cell>
          <cell r="K6889" t="str">
            <v>2 YD 1X EOW</v>
          </cell>
          <cell r="S6889">
            <v>0</v>
          </cell>
          <cell r="T6889">
            <v>0</v>
          </cell>
          <cell r="U6889">
            <v>0</v>
          </cell>
          <cell r="V6889">
            <v>0</v>
          </cell>
          <cell r="W6889">
            <v>0</v>
          </cell>
          <cell r="X6889">
            <v>0</v>
          </cell>
          <cell r="Y6889">
            <v>0</v>
          </cell>
          <cell r="Z6889">
            <v>0</v>
          </cell>
          <cell r="AA6889">
            <v>0</v>
          </cell>
          <cell r="AB6889">
            <v>0</v>
          </cell>
          <cell r="AC6889">
            <v>0</v>
          </cell>
          <cell r="AD6889">
            <v>6132.41</v>
          </cell>
        </row>
        <row r="6890">
          <cell r="B6890" t="str">
            <v>MASON CO-REGULATEDCOMMERCIAL - REARLOADR2YDRENTM</v>
          </cell>
          <cell r="J6890" t="str">
            <v>R2YDRENTM</v>
          </cell>
          <cell r="K6890" t="str">
            <v>2YD CONTAINER RENT-MTHLY</v>
          </cell>
          <cell r="S6890">
            <v>0</v>
          </cell>
          <cell r="T6890">
            <v>0</v>
          </cell>
          <cell r="U6890">
            <v>0</v>
          </cell>
          <cell r="V6890">
            <v>0</v>
          </cell>
          <cell r="W6890">
            <v>0</v>
          </cell>
          <cell r="X6890">
            <v>0</v>
          </cell>
          <cell r="Y6890">
            <v>0</v>
          </cell>
          <cell r="Z6890">
            <v>0</v>
          </cell>
          <cell r="AA6890">
            <v>0</v>
          </cell>
          <cell r="AB6890">
            <v>0</v>
          </cell>
          <cell r="AC6890">
            <v>0</v>
          </cell>
          <cell r="AD6890">
            <v>4518.3999999999996</v>
          </cell>
        </row>
        <row r="6891">
          <cell r="B6891" t="str">
            <v>MASON CO-REGULATEDCOMMERCIAL - REARLOADR2YDRENTT</v>
          </cell>
          <cell r="J6891" t="str">
            <v>R2YDRENTT</v>
          </cell>
          <cell r="K6891" t="str">
            <v>2YD TEMP CONTAINER RENT</v>
          </cell>
          <cell r="S6891">
            <v>0</v>
          </cell>
          <cell r="T6891">
            <v>0</v>
          </cell>
          <cell r="U6891">
            <v>0</v>
          </cell>
          <cell r="V6891">
            <v>0</v>
          </cell>
          <cell r="W6891">
            <v>0</v>
          </cell>
          <cell r="X6891">
            <v>0</v>
          </cell>
          <cell r="Y6891">
            <v>0</v>
          </cell>
          <cell r="Z6891">
            <v>0</v>
          </cell>
          <cell r="AA6891">
            <v>0</v>
          </cell>
          <cell r="AB6891">
            <v>0</v>
          </cell>
          <cell r="AC6891">
            <v>0</v>
          </cell>
          <cell r="AD6891">
            <v>19.940000000000001</v>
          </cell>
        </row>
        <row r="6892">
          <cell r="B6892" t="str">
            <v>MASON CO-REGULATEDCOMMERCIAL - REARLOADR2YDRENTTM</v>
          </cell>
          <cell r="J6892" t="str">
            <v>R2YDRENTTM</v>
          </cell>
          <cell r="K6892" t="str">
            <v>2 YD TEMP CONT RENT MONTH</v>
          </cell>
          <cell r="S6892">
            <v>0</v>
          </cell>
          <cell r="T6892">
            <v>0</v>
          </cell>
          <cell r="U6892">
            <v>0</v>
          </cell>
          <cell r="V6892">
            <v>0</v>
          </cell>
          <cell r="W6892">
            <v>0</v>
          </cell>
          <cell r="X6892">
            <v>0</v>
          </cell>
          <cell r="Y6892">
            <v>0</v>
          </cell>
          <cell r="Z6892">
            <v>0</v>
          </cell>
          <cell r="AA6892">
            <v>0</v>
          </cell>
          <cell r="AB6892">
            <v>0</v>
          </cell>
          <cell r="AC6892">
            <v>0</v>
          </cell>
          <cell r="AD6892">
            <v>61.89</v>
          </cell>
        </row>
        <row r="6893">
          <cell r="B6893" t="str">
            <v>MASON CO-REGULATEDCOMMERCIAL - REARLOADR2YDWM</v>
          </cell>
          <cell r="J6893" t="str">
            <v>R2YDWM</v>
          </cell>
          <cell r="K6893" t="str">
            <v>2 YD 1X WEEKLY</v>
          </cell>
          <cell r="S6893">
            <v>0</v>
          </cell>
          <cell r="T6893">
            <v>0</v>
          </cell>
          <cell r="U6893">
            <v>0</v>
          </cell>
          <cell r="V6893">
            <v>0</v>
          </cell>
          <cell r="W6893">
            <v>0</v>
          </cell>
          <cell r="X6893">
            <v>0</v>
          </cell>
          <cell r="Y6893">
            <v>0</v>
          </cell>
          <cell r="Z6893">
            <v>0</v>
          </cell>
          <cell r="AA6893">
            <v>0</v>
          </cell>
          <cell r="AB6893">
            <v>0</v>
          </cell>
          <cell r="AC6893">
            <v>0</v>
          </cell>
          <cell r="AD6893">
            <v>27278.46</v>
          </cell>
        </row>
        <row r="6894">
          <cell r="B6894" t="str">
            <v>MASON CO-REGULATEDCOMMERCIAL - REARLOADUNLOCKREF</v>
          </cell>
          <cell r="J6894" t="str">
            <v>UNLOCKREF</v>
          </cell>
          <cell r="K6894" t="str">
            <v>UNLOCK / UNLATCH REFUSE</v>
          </cell>
          <cell r="S6894">
            <v>0</v>
          </cell>
          <cell r="T6894">
            <v>0</v>
          </cell>
          <cell r="U6894">
            <v>0</v>
          </cell>
          <cell r="V6894">
            <v>0</v>
          </cell>
          <cell r="W6894">
            <v>0</v>
          </cell>
          <cell r="X6894">
            <v>0</v>
          </cell>
          <cell r="Y6894">
            <v>0</v>
          </cell>
          <cell r="Z6894">
            <v>0</v>
          </cell>
          <cell r="AA6894">
            <v>0</v>
          </cell>
          <cell r="AB6894">
            <v>0</v>
          </cell>
          <cell r="AC6894">
            <v>0</v>
          </cell>
          <cell r="AD6894">
            <v>242.88</v>
          </cell>
        </row>
        <row r="6895">
          <cell r="B6895" t="str">
            <v>MASON CO-REGULATEDCOMMERCIAL - REARLOADCDELC</v>
          </cell>
          <cell r="J6895" t="str">
            <v>CDELC</v>
          </cell>
          <cell r="K6895" t="str">
            <v>CONTAINER DELIVERY CHARGE</v>
          </cell>
          <cell r="S6895">
            <v>0</v>
          </cell>
          <cell r="T6895">
            <v>0</v>
          </cell>
          <cell r="U6895">
            <v>0</v>
          </cell>
          <cell r="V6895">
            <v>0</v>
          </cell>
          <cell r="W6895">
            <v>0</v>
          </cell>
          <cell r="X6895">
            <v>0</v>
          </cell>
          <cell r="Y6895">
            <v>0</v>
          </cell>
          <cell r="Z6895">
            <v>0</v>
          </cell>
          <cell r="AA6895">
            <v>0</v>
          </cell>
          <cell r="AB6895">
            <v>0</v>
          </cell>
          <cell r="AC6895">
            <v>0</v>
          </cell>
          <cell r="AD6895">
            <v>162</v>
          </cell>
        </row>
        <row r="6896">
          <cell r="B6896" t="str">
            <v>MASON CO-REGULATEDCOMMERCIAL - REARLOADCEXYD</v>
          </cell>
          <cell r="J6896" t="str">
            <v>CEXYD</v>
          </cell>
          <cell r="K6896" t="str">
            <v>CMML EXTRA YARDAGE</v>
          </cell>
          <cell r="S6896">
            <v>0</v>
          </cell>
          <cell r="T6896">
            <v>0</v>
          </cell>
          <cell r="U6896">
            <v>0</v>
          </cell>
          <cell r="V6896">
            <v>0</v>
          </cell>
          <cell r="W6896">
            <v>0</v>
          </cell>
          <cell r="X6896">
            <v>0</v>
          </cell>
          <cell r="Y6896">
            <v>0</v>
          </cell>
          <cell r="Z6896">
            <v>0</v>
          </cell>
          <cell r="AA6896">
            <v>0</v>
          </cell>
          <cell r="AB6896">
            <v>0</v>
          </cell>
          <cell r="AC6896">
            <v>0</v>
          </cell>
          <cell r="AD6896">
            <v>1583.68</v>
          </cell>
        </row>
        <row r="6897">
          <cell r="B6897" t="str">
            <v>MASON CO-REGULATEDCOMMERCIAL - REARLOADCOMCAN</v>
          </cell>
          <cell r="J6897" t="str">
            <v>COMCAN</v>
          </cell>
          <cell r="K6897" t="str">
            <v>COMMERCIAL CAN EXTRA</v>
          </cell>
          <cell r="S6897">
            <v>0</v>
          </cell>
          <cell r="T6897">
            <v>0</v>
          </cell>
          <cell r="U6897">
            <v>0</v>
          </cell>
          <cell r="V6897">
            <v>0</v>
          </cell>
          <cell r="W6897">
            <v>0</v>
          </cell>
          <cell r="X6897">
            <v>0</v>
          </cell>
          <cell r="Y6897">
            <v>0</v>
          </cell>
          <cell r="Z6897">
            <v>0</v>
          </cell>
          <cell r="AA6897">
            <v>0</v>
          </cell>
          <cell r="AB6897">
            <v>0</v>
          </cell>
          <cell r="AC6897">
            <v>0</v>
          </cell>
          <cell r="AD6897">
            <v>318.24</v>
          </cell>
        </row>
        <row r="6898">
          <cell r="B6898" t="str">
            <v>MASON CO-REGULATEDCOMMERCIAL - REARLOADR1.5YDEM</v>
          </cell>
          <cell r="J6898" t="str">
            <v>R1.5YDEM</v>
          </cell>
          <cell r="K6898" t="str">
            <v>1.5 YD 1X EOW</v>
          </cell>
          <cell r="S6898">
            <v>0</v>
          </cell>
          <cell r="T6898">
            <v>0</v>
          </cell>
          <cell r="U6898">
            <v>0</v>
          </cell>
          <cell r="V6898">
            <v>0</v>
          </cell>
          <cell r="W6898">
            <v>0</v>
          </cell>
          <cell r="X6898">
            <v>0</v>
          </cell>
          <cell r="Y6898">
            <v>0</v>
          </cell>
          <cell r="Z6898">
            <v>0</v>
          </cell>
          <cell r="AA6898">
            <v>0</v>
          </cell>
          <cell r="AB6898">
            <v>0</v>
          </cell>
          <cell r="AC6898">
            <v>0</v>
          </cell>
          <cell r="AD6898">
            <v>-81.760000000000005</v>
          </cell>
        </row>
        <row r="6899">
          <cell r="B6899" t="str">
            <v>MASON CO-REGULATEDCOMMERCIAL - REARLOADR1.5YDPU</v>
          </cell>
          <cell r="J6899" t="str">
            <v>R1.5YDPU</v>
          </cell>
          <cell r="K6899" t="str">
            <v>1.5YD CONTAINER PICKUP</v>
          </cell>
          <cell r="S6899">
            <v>0</v>
          </cell>
          <cell r="T6899">
            <v>0</v>
          </cell>
          <cell r="U6899">
            <v>0</v>
          </cell>
          <cell r="V6899">
            <v>0</v>
          </cell>
          <cell r="W6899">
            <v>0</v>
          </cell>
          <cell r="X6899">
            <v>0</v>
          </cell>
          <cell r="Y6899">
            <v>0</v>
          </cell>
          <cell r="Z6899">
            <v>0</v>
          </cell>
          <cell r="AA6899">
            <v>0</v>
          </cell>
          <cell r="AB6899">
            <v>0</v>
          </cell>
          <cell r="AC6899">
            <v>0</v>
          </cell>
          <cell r="AD6899">
            <v>37.68</v>
          </cell>
        </row>
        <row r="6900">
          <cell r="B6900" t="str">
            <v>MASON CO-REGULATEDCOMMERCIAL - REARLOADR1.5YDRENTM</v>
          </cell>
          <cell r="J6900" t="str">
            <v>R1.5YDRENTM</v>
          </cell>
          <cell r="K6900" t="str">
            <v>1.5YD CONTAINER RENT-MTH</v>
          </cell>
          <cell r="S6900">
            <v>0</v>
          </cell>
          <cell r="T6900">
            <v>0</v>
          </cell>
          <cell r="U6900">
            <v>0</v>
          </cell>
          <cell r="V6900">
            <v>0</v>
          </cell>
          <cell r="W6900">
            <v>0</v>
          </cell>
          <cell r="X6900">
            <v>0</v>
          </cell>
          <cell r="Y6900">
            <v>0</v>
          </cell>
          <cell r="Z6900">
            <v>0</v>
          </cell>
          <cell r="AA6900">
            <v>0</v>
          </cell>
          <cell r="AB6900">
            <v>0</v>
          </cell>
          <cell r="AC6900">
            <v>0</v>
          </cell>
          <cell r="AD6900">
            <v>-19.079999999999998</v>
          </cell>
        </row>
        <row r="6901">
          <cell r="B6901" t="str">
            <v>MASON CO-REGULATEDCOMMERCIAL - REARLOADR2YDPU</v>
          </cell>
          <cell r="J6901" t="str">
            <v>R2YDPU</v>
          </cell>
          <cell r="K6901" t="str">
            <v>2YD CONTAINER PICKUP</v>
          </cell>
          <cell r="S6901">
            <v>0</v>
          </cell>
          <cell r="T6901">
            <v>0</v>
          </cell>
          <cell r="U6901">
            <v>0</v>
          </cell>
          <cell r="V6901">
            <v>0</v>
          </cell>
          <cell r="W6901">
            <v>0</v>
          </cell>
          <cell r="X6901">
            <v>0</v>
          </cell>
          <cell r="Y6901">
            <v>0</v>
          </cell>
          <cell r="Z6901">
            <v>0</v>
          </cell>
          <cell r="AA6901">
            <v>0</v>
          </cell>
          <cell r="AB6901">
            <v>0</v>
          </cell>
          <cell r="AC6901">
            <v>0</v>
          </cell>
          <cell r="AD6901">
            <v>249</v>
          </cell>
        </row>
        <row r="6902">
          <cell r="B6902" t="str">
            <v>MASON CO-REGULATEDCOMMERCIAL - REARLOADROLLOUTOC</v>
          </cell>
          <cell r="J6902" t="str">
            <v>ROLLOUTOC</v>
          </cell>
          <cell r="K6902" t="str">
            <v>ROLL OUT</v>
          </cell>
          <cell r="S6902">
            <v>0</v>
          </cell>
          <cell r="T6902">
            <v>0</v>
          </cell>
          <cell r="U6902">
            <v>0</v>
          </cell>
          <cell r="V6902">
            <v>0</v>
          </cell>
          <cell r="W6902">
            <v>0</v>
          </cell>
          <cell r="X6902">
            <v>0</v>
          </cell>
          <cell r="Y6902">
            <v>0</v>
          </cell>
          <cell r="Z6902">
            <v>0</v>
          </cell>
          <cell r="AA6902">
            <v>0</v>
          </cell>
          <cell r="AB6902">
            <v>0</v>
          </cell>
          <cell r="AC6902">
            <v>0</v>
          </cell>
          <cell r="AD6902">
            <v>489.18</v>
          </cell>
        </row>
        <row r="6903">
          <cell r="B6903" t="str">
            <v>MASON CO-REGULATEDCOMMERCIAL - REARLOADUNLOCKREF</v>
          </cell>
          <cell r="J6903" t="str">
            <v>UNLOCKREF</v>
          </cell>
          <cell r="K6903" t="str">
            <v>UNLOCK / UNLATCH REFUSE</v>
          </cell>
          <cell r="S6903">
            <v>0</v>
          </cell>
          <cell r="T6903">
            <v>0</v>
          </cell>
          <cell r="U6903">
            <v>0</v>
          </cell>
          <cell r="V6903">
            <v>0</v>
          </cell>
          <cell r="W6903">
            <v>0</v>
          </cell>
          <cell r="X6903">
            <v>0</v>
          </cell>
          <cell r="Y6903">
            <v>0</v>
          </cell>
          <cell r="Z6903">
            <v>0</v>
          </cell>
          <cell r="AA6903">
            <v>0</v>
          </cell>
          <cell r="AB6903">
            <v>0</v>
          </cell>
          <cell r="AC6903">
            <v>0</v>
          </cell>
          <cell r="AD6903">
            <v>10.119999999999999</v>
          </cell>
        </row>
        <row r="6904">
          <cell r="B6904" t="str">
            <v>MASON CO-REGULATEDCOMMERCIAL RECYCLERECYCLERMA</v>
          </cell>
          <cell r="J6904" t="str">
            <v>RECYCLERMA</v>
          </cell>
          <cell r="K6904" t="str">
            <v>VALUE OF RECYCLEABLES</v>
          </cell>
          <cell r="S6904">
            <v>0</v>
          </cell>
          <cell r="T6904">
            <v>0</v>
          </cell>
          <cell r="U6904">
            <v>0</v>
          </cell>
          <cell r="V6904">
            <v>0</v>
          </cell>
          <cell r="W6904">
            <v>0</v>
          </cell>
          <cell r="X6904">
            <v>0</v>
          </cell>
          <cell r="Y6904">
            <v>0</v>
          </cell>
          <cell r="Z6904">
            <v>0</v>
          </cell>
          <cell r="AA6904">
            <v>0</v>
          </cell>
          <cell r="AB6904">
            <v>0</v>
          </cell>
          <cell r="AC6904">
            <v>0</v>
          </cell>
          <cell r="AD6904">
            <v>0.73</v>
          </cell>
        </row>
        <row r="6905">
          <cell r="B6905" t="str">
            <v>MASON CO-REGULATEDCOMMERCIAL RECYCLEWLKNRE1RECY</v>
          </cell>
          <cell r="J6905" t="str">
            <v>WLKNRE1RECY</v>
          </cell>
          <cell r="K6905" t="str">
            <v>WALK IN 5-25FT EOW-RECYCL</v>
          </cell>
          <cell r="S6905">
            <v>0</v>
          </cell>
          <cell r="T6905">
            <v>0</v>
          </cell>
          <cell r="U6905">
            <v>0</v>
          </cell>
          <cell r="V6905">
            <v>0</v>
          </cell>
          <cell r="W6905">
            <v>0</v>
          </cell>
          <cell r="X6905">
            <v>0</v>
          </cell>
          <cell r="Y6905">
            <v>0</v>
          </cell>
          <cell r="Z6905">
            <v>0</v>
          </cell>
          <cell r="AA6905">
            <v>0</v>
          </cell>
          <cell r="AB6905">
            <v>0</v>
          </cell>
          <cell r="AC6905">
            <v>0</v>
          </cell>
          <cell r="AD6905">
            <v>1.89</v>
          </cell>
        </row>
        <row r="6906">
          <cell r="B6906" t="str">
            <v>MASON CO-REGULATEDCOMMERCIAL RECYCLE96CRCOGW1</v>
          </cell>
          <cell r="J6906" t="str">
            <v>96CRCOGW1</v>
          </cell>
          <cell r="K6906" t="str">
            <v>96 COMMINGLE WG-WEEKLY</v>
          </cell>
          <cell r="S6906">
            <v>0</v>
          </cell>
          <cell r="T6906">
            <v>0</v>
          </cell>
          <cell r="U6906">
            <v>0</v>
          </cell>
          <cell r="V6906">
            <v>0</v>
          </cell>
          <cell r="W6906">
            <v>0</v>
          </cell>
          <cell r="X6906">
            <v>0</v>
          </cell>
          <cell r="Y6906">
            <v>0</v>
          </cell>
          <cell r="Z6906">
            <v>0</v>
          </cell>
          <cell r="AA6906">
            <v>0</v>
          </cell>
          <cell r="AB6906">
            <v>0</v>
          </cell>
          <cell r="AC6906">
            <v>0</v>
          </cell>
          <cell r="AD6906">
            <v>28.23</v>
          </cell>
        </row>
        <row r="6907">
          <cell r="B6907" t="str">
            <v>MASON CO-REGULATEDCOMMERCIAL RECYCLE96CRCONGE1</v>
          </cell>
          <cell r="J6907" t="str">
            <v>96CRCONGE1</v>
          </cell>
          <cell r="K6907" t="str">
            <v>96 COMMINGLE NG-EOW</v>
          </cell>
          <cell r="S6907">
            <v>0</v>
          </cell>
          <cell r="T6907">
            <v>0</v>
          </cell>
          <cell r="U6907">
            <v>0</v>
          </cell>
          <cell r="V6907">
            <v>0</v>
          </cell>
          <cell r="W6907">
            <v>0</v>
          </cell>
          <cell r="X6907">
            <v>0</v>
          </cell>
          <cell r="Y6907">
            <v>0</v>
          </cell>
          <cell r="Z6907">
            <v>0</v>
          </cell>
          <cell r="AA6907">
            <v>0</v>
          </cell>
          <cell r="AB6907">
            <v>0</v>
          </cell>
          <cell r="AC6907">
            <v>0</v>
          </cell>
          <cell r="AD6907">
            <v>64.95</v>
          </cell>
        </row>
        <row r="6908">
          <cell r="B6908" t="str">
            <v>MASON CO-REGULATEDCOMMERCIAL RECYCLE96CRCONGM1</v>
          </cell>
          <cell r="J6908" t="str">
            <v>96CRCONGM1</v>
          </cell>
          <cell r="K6908" t="str">
            <v>96 COMMINGLE NG-MNTHLY</v>
          </cell>
          <cell r="S6908">
            <v>0</v>
          </cell>
          <cell r="T6908">
            <v>0</v>
          </cell>
          <cell r="U6908">
            <v>0</v>
          </cell>
          <cell r="V6908">
            <v>0</v>
          </cell>
          <cell r="W6908">
            <v>0</v>
          </cell>
          <cell r="X6908">
            <v>0</v>
          </cell>
          <cell r="Y6908">
            <v>0</v>
          </cell>
          <cell r="Z6908">
            <v>0</v>
          </cell>
          <cell r="AA6908">
            <v>0</v>
          </cell>
          <cell r="AB6908">
            <v>0</v>
          </cell>
          <cell r="AC6908">
            <v>0</v>
          </cell>
          <cell r="AD6908">
            <v>16.670000000000002</v>
          </cell>
        </row>
        <row r="6909">
          <cell r="B6909" t="str">
            <v>MASON CO-REGULATEDCOMMERCIAL RECYCLE96CRCONGW1</v>
          </cell>
          <cell r="J6909" t="str">
            <v>96CRCONGW1</v>
          </cell>
          <cell r="K6909" t="str">
            <v>96 COMMINGLE NG-WEEKLY</v>
          </cell>
          <cell r="S6909">
            <v>0</v>
          </cell>
          <cell r="T6909">
            <v>0</v>
          </cell>
          <cell r="U6909">
            <v>0</v>
          </cell>
          <cell r="V6909">
            <v>0</v>
          </cell>
          <cell r="W6909">
            <v>0</v>
          </cell>
          <cell r="X6909">
            <v>0</v>
          </cell>
          <cell r="Y6909">
            <v>0</v>
          </cell>
          <cell r="Z6909">
            <v>0</v>
          </cell>
          <cell r="AA6909">
            <v>0</v>
          </cell>
          <cell r="AB6909">
            <v>0</v>
          </cell>
          <cell r="AC6909">
            <v>0</v>
          </cell>
          <cell r="AD6909">
            <v>56.46</v>
          </cell>
        </row>
        <row r="6910">
          <cell r="B6910" t="str">
            <v>MASON CO-REGULATEDCOMMERCIAL RECYCLERECYCLERMA</v>
          </cell>
          <cell r="J6910" t="str">
            <v>RECYCLERMA</v>
          </cell>
          <cell r="K6910" t="str">
            <v>VALUE OF RECYCLEABLES</v>
          </cell>
          <cell r="S6910">
            <v>0</v>
          </cell>
          <cell r="T6910">
            <v>0</v>
          </cell>
          <cell r="U6910">
            <v>0</v>
          </cell>
          <cell r="V6910">
            <v>0</v>
          </cell>
          <cell r="W6910">
            <v>0</v>
          </cell>
          <cell r="X6910">
            <v>0</v>
          </cell>
          <cell r="Y6910">
            <v>0</v>
          </cell>
          <cell r="Z6910">
            <v>0</v>
          </cell>
          <cell r="AA6910">
            <v>0</v>
          </cell>
          <cell r="AB6910">
            <v>0</v>
          </cell>
          <cell r="AC6910">
            <v>0</v>
          </cell>
          <cell r="AD6910">
            <v>1478.21</v>
          </cell>
        </row>
        <row r="6911">
          <cell r="B6911" t="str">
            <v>MASON CO-REGULATEDCOMMERCIAL RECYCLERECYCRMA</v>
          </cell>
          <cell r="J6911" t="str">
            <v>RECYCRMA</v>
          </cell>
          <cell r="K6911" t="str">
            <v>RECYCLE MONTHLY ARREARS</v>
          </cell>
          <cell r="S6911">
            <v>0</v>
          </cell>
          <cell r="T6911">
            <v>0</v>
          </cell>
          <cell r="U6911">
            <v>0</v>
          </cell>
          <cell r="V6911">
            <v>0</v>
          </cell>
          <cell r="W6911">
            <v>0</v>
          </cell>
          <cell r="X6911">
            <v>0</v>
          </cell>
          <cell r="Y6911">
            <v>0</v>
          </cell>
          <cell r="Z6911">
            <v>0</v>
          </cell>
          <cell r="AA6911">
            <v>0</v>
          </cell>
          <cell r="AB6911">
            <v>0</v>
          </cell>
          <cell r="AC6911">
            <v>0</v>
          </cell>
          <cell r="AD6911">
            <v>4210.84</v>
          </cell>
        </row>
        <row r="6912">
          <cell r="B6912" t="str">
            <v>MASON CO-REGULATEDCOMMERCIAL RECYCLERECYRNBMA</v>
          </cell>
          <cell r="J6912" t="str">
            <v>RECYRNBMA</v>
          </cell>
          <cell r="K6912" t="str">
            <v>RECYCLE NO BIN MONTHLY AR</v>
          </cell>
          <cell r="S6912">
            <v>0</v>
          </cell>
          <cell r="T6912">
            <v>0</v>
          </cell>
          <cell r="U6912">
            <v>0</v>
          </cell>
          <cell r="V6912">
            <v>0</v>
          </cell>
          <cell r="W6912">
            <v>0</v>
          </cell>
          <cell r="X6912">
            <v>0</v>
          </cell>
          <cell r="Y6912">
            <v>0</v>
          </cell>
          <cell r="Z6912">
            <v>0</v>
          </cell>
          <cell r="AA6912">
            <v>0</v>
          </cell>
          <cell r="AB6912">
            <v>0</v>
          </cell>
          <cell r="AC6912">
            <v>0</v>
          </cell>
          <cell r="AD6912">
            <v>8.33</v>
          </cell>
        </row>
        <row r="6913">
          <cell r="B6913" t="str">
            <v>MASON CO-REGULATEDCOMMERCIAL RECYCLERECYCRMA</v>
          </cell>
          <cell r="J6913" t="str">
            <v>RECYCRMA</v>
          </cell>
          <cell r="K6913" t="str">
            <v>RECYCLE MONTHLY ARREARS</v>
          </cell>
          <cell r="S6913">
            <v>0</v>
          </cell>
          <cell r="T6913">
            <v>0</v>
          </cell>
          <cell r="U6913">
            <v>0</v>
          </cell>
          <cell r="V6913">
            <v>0</v>
          </cell>
          <cell r="W6913">
            <v>0</v>
          </cell>
          <cell r="X6913">
            <v>0</v>
          </cell>
          <cell r="Y6913">
            <v>0</v>
          </cell>
          <cell r="Z6913">
            <v>0</v>
          </cell>
          <cell r="AA6913">
            <v>0</v>
          </cell>
          <cell r="AB6913">
            <v>0</v>
          </cell>
          <cell r="AC6913">
            <v>0</v>
          </cell>
          <cell r="AD6913">
            <v>-26.65</v>
          </cell>
        </row>
        <row r="6914">
          <cell r="B6914" t="str">
            <v>MASON CO-REGULATEDPAYMENTSCC-KOL</v>
          </cell>
          <cell r="J6914" t="str">
            <v>CC-KOL</v>
          </cell>
          <cell r="K6914" t="str">
            <v>ONLINE PAYMENT-CC</v>
          </cell>
          <cell r="S6914">
            <v>0</v>
          </cell>
          <cell r="T6914">
            <v>0</v>
          </cell>
          <cell r="U6914">
            <v>0</v>
          </cell>
          <cell r="V6914">
            <v>0</v>
          </cell>
          <cell r="W6914">
            <v>0</v>
          </cell>
          <cell r="X6914">
            <v>0</v>
          </cell>
          <cell r="Y6914">
            <v>0</v>
          </cell>
          <cell r="Z6914">
            <v>0</v>
          </cell>
          <cell r="AA6914">
            <v>0</v>
          </cell>
          <cell r="AB6914">
            <v>0</v>
          </cell>
          <cell r="AC6914">
            <v>0</v>
          </cell>
          <cell r="AD6914">
            <v>-156467.79999999999</v>
          </cell>
        </row>
        <row r="6915">
          <cell r="B6915" t="str">
            <v>MASON CO-REGULATEDPAYMENTSCCREF-KOL</v>
          </cell>
          <cell r="J6915" t="str">
            <v>CCREF-KOL</v>
          </cell>
          <cell r="K6915" t="str">
            <v>CREDIT CARD REFUND</v>
          </cell>
          <cell r="S6915">
            <v>0</v>
          </cell>
          <cell r="T6915">
            <v>0</v>
          </cell>
          <cell r="U6915">
            <v>0</v>
          </cell>
          <cell r="V6915">
            <v>0</v>
          </cell>
          <cell r="W6915">
            <v>0</v>
          </cell>
          <cell r="X6915">
            <v>0</v>
          </cell>
          <cell r="Y6915">
            <v>0</v>
          </cell>
          <cell r="Z6915">
            <v>0</v>
          </cell>
          <cell r="AA6915">
            <v>0</v>
          </cell>
          <cell r="AB6915">
            <v>0</v>
          </cell>
          <cell r="AC6915">
            <v>0</v>
          </cell>
          <cell r="AD6915">
            <v>95.69</v>
          </cell>
        </row>
        <row r="6916">
          <cell r="B6916" t="str">
            <v>MASON CO-REGULATEDPAYMENTSPAY</v>
          </cell>
          <cell r="J6916" t="str">
            <v>PAY</v>
          </cell>
          <cell r="K6916" t="str">
            <v>PAYMENT-THANK YOU!</v>
          </cell>
          <cell r="S6916">
            <v>0</v>
          </cell>
          <cell r="T6916">
            <v>0</v>
          </cell>
          <cell r="U6916">
            <v>0</v>
          </cell>
          <cell r="V6916">
            <v>0</v>
          </cell>
          <cell r="W6916">
            <v>0</v>
          </cell>
          <cell r="X6916">
            <v>0</v>
          </cell>
          <cell r="Y6916">
            <v>0</v>
          </cell>
          <cell r="Z6916">
            <v>0</v>
          </cell>
          <cell r="AA6916">
            <v>0</v>
          </cell>
          <cell r="AB6916">
            <v>0</v>
          </cell>
          <cell r="AC6916">
            <v>0</v>
          </cell>
          <cell r="AD6916">
            <v>-12431.25</v>
          </cell>
        </row>
        <row r="6917">
          <cell r="B6917" t="str">
            <v>MASON CO-REGULATEDPAYMENTSPAY-CFREE</v>
          </cell>
          <cell r="J6917" t="str">
            <v>PAY-CFREE</v>
          </cell>
          <cell r="K6917" t="str">
            <v>PAYMENT-THANK YOU</v>
          </cell>
          <cell r="S6917">
            <v>0</v>
          </cell>
          <cell r="T6917">
            <v>0</v>
          </cell>
          <cell r="U6917">
            <v>0</v>
          </cell>
          <cell r="V6917">
            <v>0</v>
          </cell>
          <cell r="W6917">
            <v>0</v>
          </cell>
          <cell r="X6917">
            <v>0</v>
          </cell>
          <cell r="Y6917">
            <v>0</v>
          </cell>
          <cell r="Z6917">
            <v>0</v>
          </cell>
          <cell r="AA6917">
            <v>0</v>
          </cell>
          <cell r="AB6917">
            <v>0</v>
          </cell>
          <cell r="AC6917">
            <v>0</v>
          </cell>
          <cell r="AD6917">
            <v>-66431.19</v>
          </cell>
        </row>
        <row r="6918">
          <cell r="B6918" t="str">
            <v>MASON CO-REGULATEDPAYMENTSPAY-KOL</v>
          </cell>
          <cell r="J6918" t="str">
            <v>PAY-KOL</v>
          </cell>
          <cell r="K6918" t="str">
            <v>PAYMENT-THANK YOU - OL</v>
          </cell>
          <cell r="S6918">
            <v>0</v>
          </cell>
          <cell r="T6918">
            <v>0</v>
          </cell>
          <cell r="U6918">
            <v>0</v>
          </cell>
          <cell r="V6918">
            <v>0</v>
          </cell>
          <cell r="W6918">
            <v>0</v>
          </cell>
          <cell r="X6918">
            <v>0</v>
          </cell>
          <cell r="Y6918">
            <v>0</v>
          </cell>
          <cell r="Z6918">
            <v>0</v>
          </cell>
          <cell r="AA6918">
            <v>0</v>
          </cell>
          <cell r="AB6918">
            <v>0</v>
          </cell>
          <cell r="AC6918">
            <v>0</v>
          </cell>
          <cell r="AD6918">
            <v>-59105.440000000002</v>
          </cell>
        </row>
        <row r="6919">
          <cell r="B6919" t="str">
            <v>MASON CO-REGULATEDPAYMENTSPAY-ORCC</v>
          </cell>
          <cell r="J6919" t="str">
            <v>PAY-ORCC</v>
          </cell>
          <cell r="K6919" t="str">
            <v>ORCC PAYMENT</v>
          </cell>
          <cell r="S6919">
            <v>0</v>
          </cell>
          <cell r="T6919">
            <v>0</v>
          </cell>
          <cell r="U6919">
            <v>0</v>
          </cell>
          <cell r="V6919">
            <v>0</v>
          </cell>
          <cell r="W6919">
            <v>0</v>
          </cell>
          <cell r="X6919">
            <v>0</v>
          </cell>
          <cell r="Y6919">
            <v>0</v>
          </cell>
          <cell r="Z6919">
            <v>0</v>
          </cell>
          <cell r="AA6919">
            <v>0</v>
          </cell>
          <cell r="AB6919">
            <v>0</v>
          </cell>
          <cell r="AC6919">
            <v>0</v>
          </cell>
          <cell r="AD6919">
            <v>-1317.2</v>
          </cell>
        </row>
        <row r="6920">
          <cell r="B6920" t="str">
            <v>MASON CO-REGULATEDPAYMENTSPAY-RPPS</v>
          </cell>
          <cell r="J6920" t="str">
            <v>PAY-RPPS</v>
          </cell>
          <cell r="K6920" t="str">
            <v>RPSS PAYMENT</v>
          </cell>
          <cell r="S6920">
            <v>0</v>
          </cell>
          <cell r="T6920">
            <v>0</v>
          </cell>
          <cell r="U6920">
            <v>0</v>
          </cell>
          <cell r="V6920">
            <v>0</v>
          </cell>
          <cell r="W6920">
            <v>0</v>
          </cell>
          <cell r="X6920">
            <v>0</v>
          </cell>
          <cell r="Y6920">
            <v>0</v>
          </cell>
          <cell r="Z6920">
            <v>0</v>
          </cell>
          <cell r="AA6920">
            <v>0</v>
          </cell>
          <cell r="AB6920">
            <v>0</v>
          </cell>
          <cell r="AC6920">
            <v>0</v>
          </cell>
          <cell r="AD6920">
            <v>-10568.13</v>
          </cell>
        </row>
        <row r="6921">
          <cell r="B6921" t="str">
            <v>MASON CO-REGULATEDPAYMENTSPAYL</v>
          </cell>
          <cell r="J6921" t="str">
            <v>PAYL</v>
          </cell>
          <cell r="K6921" t="str">
            <v>PAYMENT-THANK YOU!</v>
          </cell>
          <cell r="S6921">
            <v>0</v>
          </cell>
          <cell r="T6921">
            <v>0</v>
          </cell>
          <cell r="U6921">
            <v>0</v>
          </cell>
          <cell r="V6921">
            <v>0</v>
          </cell>
          <cell r="W6921">
            <v>0</v>
          </cell>
          <cell r="X6921">
            <v>0</v>
          </cell>
          <cell r="Y6921">
            <v>0</v>
          </cell>
          <cell r="Z6921">
            <v>0</v>
          </cell>
          <cell r="AA6921">
            <v>0</v>
          </cell>
          <cell r="AB6921">
            <v>0</v>
          </cell>
          <cell r="AC6921">
            <v>0</v>
          </cell>
          <cell r="AD6921">
            <v>-354.42</v>
          </cell>
        </row>
        <row r="6922">
          <cell r="B6922" t="str">
            <v>MASON CO-REGULATEDPAYMENTSPAYMET</v>
          </cell>
          <cell r="J6922" t="str">
            <v>PAYMET</v>
          </cell>
          <cell r="K6922" t="str">
            <v>METAVANTE ONLINE PAYMENT</v>
          </cell>
          <cell r="S6922">
            <v>0</v>
          </cell>
          <cell r="T6922">
            <v>0</v>
          </cell>
          <cell r="U6922">
            <v>0</v>
          </cell>
          <cell r="V6922">
            <v>0</v>
          </cell>
          <cell r="W6922">
            <v>0</v>
          </cell>
          <cell r="X6922">
            <v>0</v>
          </cell>
          <cell r="Y6922">
            <v>0</v>
          </cell>
          <cell r="Z6922">
            <v>0</v>
          </cell>
          <cell r="AA6922">
            <v>0</v>
          </cell>
          <cell r="AB6922">
            <v>0</v>
          </cell>
          <cell r="AC6922">
            <v>0</v>
          </cell>
          <cell r="AD6922">
            <v>-10226.92</v>
          </cell>
        </row>
        <row r="6923">
          <cell r="B6923" t="str">
            <v>MASON CO-REGULATEDPAYMENTSPAYUSBL</v>
          </cell>
          <cell r="J6923" t="str">
            <v>PAYUSBL</v>
          </cell>
          <cell r="K6923" t="str">
            <v>PAYMENT THANK YOU</v>
          </cell>
          <cell r="S6923">
            <v>0</v>
          </cell>
          <cell r="T6923">
            <v>0</v>
          </cell>
          <cell r="U6923">
            <v>0</v>
          </cell>
          <cell r="V6923">
            <v>0</v>
          </cell>
          <cell r="W6923">
            <v>0</v>
          </cell>
          <cell r="X6923">
            <v>0</v>
          </cell>
          <cell r="Y6923">
            <v>0</v>
          </cell>
          <cell r="Z6923">
            <v>0</v>
          </cell>
          <cell r="AA6923">
            <v>0</v>
          </cell>
          <cell r="AB6923">
            <v>0</v>
          </cell>
          <cell r="AC6923">
            <v>0</v>
          </cell>
          <cell r="AD6923">
            <v>-123597.62</v>
          </cell>
        </row>
        <row r="6924">
          <cell r="B6924" t="str">
            <v>MASON CO-REGULATEDPAYMENTSRET-KOL</v>
          </cell>
          <cell r="J6924" t="str">
            <v>RET-KOL</v>
          </cell>
          <cell r="K6924" t="str">
            <v>ONLINE PAYMENT RETURN</v>
          </cell>
          <cell r="S6924">
            <v>0</v>
          </cell>
          <cell r="T6924">
            <v>0</v>
          </cell>
          <cell r="U6924">
            <v>0</v>
          </cell>
          <cell r="V6924">
            <v>0</v>
          </cell>
          <cell r="W6924">
            <v>0</v>
          </cell>
          <cell r="X6924">
            <v>0</v>
          </cell>
          <cell r="Y6924">
            <v>0</v>
          </cell>
          <cell r="Z6924">
            <v>0</v>
          </cell>
          <cell r="AA6924">
            <v>0</v>
          </cell>
          <cell r="AB6924">
            <v>0</v>
          </cell>
          <cell r="AC6924">
            <v>0</v>
          </cell>
          <cell r="AD6924">
            <v>689.3</v>
          </cell>
        </row>
        <row r="6925">
          <cell r="B6925" t="str">
            <v>MASON CO-REGULATEDPAYMENTSCC-KOL</v>
          </cell>
          <cell r="J6925" t="str">
            <v>CC-KOL</v>
          </cell>
          <cell r="K6925" t="str">
            <v>ONLINE PAYMENT-CC</v>
          </cell>
          <cell r="S6925">
            <v>0</v>
          </cell>
          <cell r="T6925">
            <v>0</v>
          </cell>
          <cell r="U6925">
            <v>0</v>
          </cell>
          <cell r="V6925">
            <v>0</v>
          </cell>
          <cell r="W6925">
            <v>0</v>
          </cell>
          <cell r="X6925">
            <v>0</v>
          </cell>
          <cell r="Y6925">
            <v>0</v>
          </cell>
          <cell r="Z6925">
            <v>0</v>
          </cell>
          <cell r="AA6925">
            <v>0</v>
          </cell>
          <cell r="AB6925">
            <v>0</v>
          </cell>
          <cell r="AC6925">
            <v>0</v>
          </cell>
          <cell r="AD6925">
            <v>-44206.22</v>
          </cell>
        </row>
        <row r="6926">
          <cell r="B6926" t="str">
            <v>MASON CO-REGULATEDPAYMENTSCCREF-KOL</v>
          </cell>
          <cell r="J6926" t="str">
            <v>CCREF-KOL</v>
          </cell>
          <cell r="K6926" t="str">
            <v>CREDIT CARD REFUND</v>
          </cell>
          <cell r="S6926">
            <v>0</v>
          </cell>
          <cell r="T6926">
            <v>0</v>
          </cell>
          <cell r="U6926">
            <v>0</v>
          </cell>
          <cell r="V6926">
            <v>0</v>
          </cell>
          <cell r="W6926">
            <v>0</v>
          </cell>
          <cell r="X6926">
            <v>0</v>
          </cell>
          <cell r="Y6926">
            <v>0</v>
          </cell>
          <cell r="Z6926">
            <v>0</v>
          </cell>
          <cell r="AA6926">
            <v>0</v>
          </cell>
          <cell r="AB6926">
            <v>0</v>
          </cell>
          <cell r="AC6926">
            <v>0</v>
          </cell>
          <cell r="AD6926">
            <v>1784.14</v>
          </cell>
        </row>
        <row r="6927">
          <cell r="B6927" t="str">
            <v>MASON CO-REGULATEDPAYMENTSPAY</v>
          </cell>
          <cell r="J6927" t="str">
            <v>PAY</v>
          </cell>
          <cell r="K6927" t="str">
            <v>PAYMENT-THANK YOU!</v>
          </cell>
          <cell r="S6927">
            <v>0</v>
          </cell>
          <cell r="T6927">
            <v>0</v>
          </cell>
          <cell r="U6927">
            <v>0</v>
          </cell>
          <cell r="V6927">
            <v>0</v>
          </cell>
          <cell r="W6927">
            <v>0</v>
          </cell>
          <cell r="X6927">
            <v>0</v>
          </cell>
          <cell r="Y6927">
            <v>0</v>
          </cell>
          <cell r="Z6927">
            <v>0</v>
          </cell>
          <cell r="AA6927">
            <v>0</v>
          </cell>
          <cell r="AB6927">
            <v>0</v>
          </cell>
          <cell r="AC6927">
            <v>0</v>
          </cell>
          <cell r="AD6927">
            <v>-17435.87</v>
          </cell>
        </row>
        <row r="6928">
          <cell r="B6928" t="str">
            <v>MASON CO-REGULATEDPAYMENTSPAY EFT</v>
          </cell>
          <cell r="J6928" t="str">
            <v>PAY EFT</v>
          </cell>
          <cell r="K6928" t="str">
            <v>ELECTRONIC PAYMENT</v>
          </cell>
          <cell r="S6928">
            <v>0</v>
          </cell>
          <cell r="T6928">
            <v>0</v>
          </cell>
          <cell r="U6928">
            <v>0</v>
          </cell>
          <cell r="V6928">
            <v>0</v>
          </cell>
          <cell r="W6928">
            <v>0</v>
          </cell>
          <cell r="X6928">
            <v>0</v>
          </cell>
          <cell r="Y6928">
            <v>0</v>
          </cell>
          <cell r="Z6928">
            <v>0</v>
          </cell>
          <cell r="AA6928">
            <v>0</v>
          </cell>
          <cell r="AB6928">
            <v>0</v>
          </cell>
          <cell r="AC6928">
            <v>0</v>
          </cell>
          <cell r="AD6928">
            <v>-385.01</v>
          </cell>
        </row>
        <row r="6929">
          <cell r="B6929" t="str">
            <v>MASON CO-REGULATEDPAYMENTSPAY-CFREE</v>
          </cell>
          <cell r="J6929" t="str">
            <v>PAY-CFREE</v>
          </cell>
          <cell r="K6929" t="str">
            <v>PAYMENT-THANK YOU</v>
          </cell>
          <cell r="S6929">
            <v>0</v>
          </cell>
          <cell r="T6929">
            <v>0</v>
          </cell>
          <cell r="U6929">
            <v>0</v>
          </cell>
          <cell r="V6929">
            <v>0</v>
          </cell>
          <cell r="W6929">
            <v>0</v>
          </cell>
          <cell r="X6929">
            <v>0</v>
          </cell>
          <cell r="Y6929">
            <v>0</v>
          </cell>
          <cell r="Z6929">
            <v>0</v>
          </cell>
          <cell r="AA6929">
            <v>0</v>
          </cell>
          <cell r="AB6929">
            <v>0</v>
          </cell>
          <cell r="AC6929">
            <v>0</v>
          </cell>
          <cell r="AD6929">
            <v>-4519.79</v>
          </cell>
        </row>
        <row r="6930">
          <cell r="B6930" t="str">
            <v>MASON CO-REGULATEDPAYMENTSPAY-KOL</v>
          </cell>
          <cell r="J6930" t="str">
            <v>PAY-KOL</v>
          </cell>
          <cell r="K6930" t="str">
            <v>PAYMENT-THANK YOU - OL</v>
          </cell>
          <cell r="S6930">
            <v>0</v>
          </cell>
          <cell r="T6930">
            <v>0</v>
          </cell>
          <cell r="U6930">
            <v>0</v>
          </cell>
          <cell r="V6930">
            <v>0</v>
          </cell>
          <cell r="W6930">
            <v>0</v>
          </cell>
          <cell r="X6930">
            <v>0</v>
          </cell>
          <cell r="Y6930">
            <v>0</v>
          </cell>
          <cell r="Z6930">
            <v>0</v>
          </cell>
          <cell r="AA6930">
            <v>0</v>
          </cell>
          <cell r="AB6930">
            <v>0</v>
          </cell>
          <cell r="AC6930">
            <v>0</v>
          </cell>
          <cell r="AD6930">
            <v>-10987.68</v>
          </cell>
        </row>
        <row r="6931">
          <cell r="B6931" t="str">
            <v>MASON CO-REGULATEDPAYMENTSPAY-ORCC</v>
          </cell>
          <cell r="J6931" t="str">
            <v>PAY-ORCC</v>
          </cell>
          <cell r="K6931" t="str">
            <v>ORCC PAYMENT</v>
          </cell>
          <cell r="S6931">
            <v>0</v>
          </cell>
          <cell r="T6931">
            <v>0</v>
          </cell>
          <cell r="U6931">
            <v>0</v>
          </cell>
          <cell r="V6931">
            <v>0</v>
          </cell>
          <cell r="W6931">
            <v>0</v>
          </cell>
          <cell r="X6931">
            <v>0</v>
          </cell>
          <cell r="Y6931">
            <v>0</v>
          </cell>
          <cell r="Z6931">
            <v>0</v>
          </cell>
          <cell r="AA6931">
            <v>0</v>
          </cell>
          <cell r="AB6931">
            <v>0</v>
          </cell>
          <cell r="AC6931">
            <v>0</v>
          </cell>
          <cell r="AD6931">
            <v>-83.39</v>
          </cell>
        </row>
        <row r="6932">
          <cell r="B6932" t="str">
            <v>MASON CO-REGULATEDPAYMENTSPAY-RPPS</v>
          </cell>
          <cell r="J6932" t="str">
            <v>PAY-RPPS</v>
          </cell>
          <cell r="K6932" t="str">
            <v>RPSS PAYMENT</v>
          </cell>
          <cell r="S6932">
            <v>0</v>
          </cell>
          <cell r="T6932">
            <v>0</v>
          </cell>
          <cell r="U6932">
            <v>0</v>
          </cell>
          <cell r="V6932">
            <v>0</v>
          </cell>
          <cell r="W6932">
            <v>0</v>
          </cell>
          <cell r="X6932">
            <v>0</v>
          </cell>
          <cell r="Y6932">
            <v>0</v>
          </cell>
          <cell r="Z6932">
            <v>0</v>
          </cell>
          <cell r="AA6932">
            <v>0</v>
          </cell>
          <cell r="AB6932">
            <v>0</v>
          </cell>
          <cell r="AC6932">
            <v>0</v>
          </cell>
          <cell r="AD6932">
            <v>-753.18</v>
          </cell>
        </row>
        <row r="6933">
          <cell r="B6933" t="str">
            <v>MASON CO-REGULATEDPAYMENTSPAYL</v>
          </cell>
          <cell r="J6933" t="str">
            <v>PAYL</v>
          </cell>
          <cell r="K6933" t="str">
            <v>PAYMENT-THANK YOU!</v>
          </cell>
          <cell r="S6933">
            <v>0</v>
          </cell>
          <cell r="T6933">
            <v>0</v>
          </cell>
          <cell r="U6933">
            <v>0</v>
          </cell>
          <cell r="V6933">
            <v>0</v>
          </cell>
          <cell r="W6933">
            <v>0</v>
          </cell>
          <cell r="X6933">
            <v>0</v>
          </cell>
          <cell r="Y6933">
            <v>0</v>
          </cell>
          <cell r="Z6933">
            <v>0</v>
          </cell>
          <cell r="AA6933">
            <v>0</v>
          </cell>
          <cell r="AB6933">
            <v>0</v>
          </cell>
          <cell r="AC6933">
            <v>0</v>
          </cell>
          <cell r="AD6933">
            <v>-11872.26</v>
          </cell>
        </row>
        <row r="6934">
          <cell r="B6934" t="str">
            <v>MASON CO-REGULATEDPAYMENTSPAYMET</v>
          </cell>
          <cell r="J6934" t="str">
            <v>PAYMET</v>
          </cell>
          <cell r="K6934" t="str">
            <v>METAVANTE ONLINE PAYMENT</v>
          </cell>
          <cell r="S6934">
            <v>0</v>
          </cell>
          <cell r="T6934">
            <v>0</v>
          </cell>
          <cell r="U6934">
            <v>0</v>
          </cell>
          <cell r="V6934">
            <v>0</v>
          </cell>
          <cell r="W6934">
            <v>0</v>
          </cell>
          <cell r="X6934">
            <v>0</v>
          </cell>
          <cell r="Y6934">
            <v>0</v>
          </cell>
          <cell r="Z6934">
            <v>0</v>
          </cell>
          <cell r="AA6934">
            <v>0</v>
          </cell>
          <cell r="AB6934">
            <v>0</v>
          </cell>
          <cell r="AC6934">
            <v>0</v>
          </cell>
          <cell r="AD6934">
            <v>-791.77</v>
          </cell>
        </row>
        <row r="6935">
          <cell r="B6935" t="str">
            <v>MASON CO-REGULATEDPAYMENTSPAYUSBL</v>
          </cell>
          <cell r="J6935" t="str">
            <v>PAYUSBL</v>
          </cell>
          <cell r="K6935" t="str">
            <v>PAYMENT THANK YOU</v>
          </cell>
          <cell r="S6935">
            <v>0</v>
          </cell>
          <cell r="T6935">
            <v>0</v>
          </cell>
          <cell r="U6935">
            <v>0</v>
          </cell>
          <cell r="V6935">
            <v>0</v>
          </cell>
          <cell r="W6935">
            <v>0</v>
          </cell>
          <cell r="X6935">
            <v>0</v>
          </cell>
          <cell r="Y6935">
            <v>0</v>
          </cell>
          <cell r="Z6935">
            <v>0</v>
          </cell>
          <cell r="AA6935">
            <v>0</v>
          </cell>
          <cell r="AB6935">
            <v>0</v>
          </cell>
          <cell r="AC6935">
            <v>0</v>
          </cell>
          <cell r="AD6935">
            <v>-47009.36</v>
          </cell>
        </row>
        <row r="6936">
          <cell r="B6936" t="str">
            <v>MASON CO-REGULATEDPAYMENTSRET-KOL</v>
          </cell>
          <cell r="J6936" t="str">
            <v>RET-KOL</v>
          </cell>
          <cell r="K6936" t="str">
            <v>ONLINE PAYMENT RETURN</v>
          </cell>
          <cell r="S6936">
            <v>0</v>
          </cell>
          <cell r="T6936">
            <v>0</v>
          </cell>
          <cell r="U6936">
            <v>0</v>
          </cell>
          <cell r="V6936">
            <v>0</v>
          </cell>
          <cell r="W6936">
            <v>0</v>
          </cell>
          <cell r="X6936">
            <v>0</v>
          </cell>
          <cell r="Y6936">
            <v>0</v>
          </cell>
          <cell r="Z6936">
            <v>0</v>
          </cell>
          <cell r="AA6936">
            <v>0</v>
          </cell>
          <cell r="AB6936">
            <v>0</v>
          </cell>
          <cell r="AC6936">
            <v>0</v>
          </cell>
          <cell r="AD6936">
            <v>21</v>
          </cell>
        </row>
        <row r="6937">
          <cell r="B6937" t="str">
            <v>MASON CO-REGULATEDRESIDENTIAL35RE1</v>
          </cell>
          <cell r="J6937" t="str">
            <v>35RE1</v>
          </cell>
          <cell r="K6937" t="str">
            <v>1-35 GAL CART EOW SVC</v>
          </cell>
          <cell r="S6937">
            <v>0</v>
          </cell>
          <cell r="T6937">
            <v>0</v>
          </cell>
          <cell r="U6937">
            <v>0</v>
          </cell>
          <cell r="V6937">
            <v>0</v>
          </cell>
          <cell r="W6937">
            <v>0</v>
          </cell>
          <cell r="X6937">
            <v>0</v>
          </cell>
          <cell r="Y6937">
            <v>0</v>
          </cell>
          <cell r="Z6937">
            <v>0</v>
          </cell>
          <cell r="AA6937">
            <v>0</v>
          </cell>
          <cell r="AB6937">
            <v>0</v>
          </cell>
          <cell r="AC6937">
            <v>0</v>
          </cell>
          <cell r="AD6937">
            <v>128.75</v>
          </cell>
        </row>
        <row r="6938">
          <cell r="B6938" t="str">
            <v>MASON CO-REGULATEDRESIDENTIAL35RM1</v>
          </cell>
          <cell r="J6938" t="str">
            <v>35RM1</v>
          </cell>
          <cell r="K6938" t="str">
            <v>1-35 GAL CART MONTHLY SVC</v>
          </cell>
          <cell r="S6938">
            <v>0</v>
          </cell>
          <cell r="T6938">
            <v>0</v>
          </cell>
          <cell r="U6938">
            <v>0</v>
          </cell>
          <cell r="V6938">
            <v>0</v>
          </cell>
          <cell r="W6938">
            <v>0</v>
          </cell>
          <cell r="X6938">
            <v>0</v>
          </cell>
          <cell r="Y6938">
            <v>0</v>
          </cell>
          <cell r="Z6938">
            <v>0</v>
          </cell>
          <cell r="AA6938">
            <v>0</v>
          </cell>
          <cell r="AB6938">
            <v>0</v>
          </cell>
          <cell r="AC6938">
            <v>0</v>
          </cell>
          <cell r="AD6938">
            <v>12.8</v>
          </cell>
        </row>
        <row r="6939">
          <cell r="B6939" t="str">
            <v>MASON CO-REGULATEDRESIDENTIAL35RW1</v>
          </cell>
          <cell r="J6939" t="str">
            <v>35RW1</v>
          </cell>
          <cell r="K6939" t="str">
            <v>1-35 GAL CART WEEKLY SVC</v>
          </cell>
          <cell r="S6939">
            <v>0</v>
          </cell>
          <cell r="T6939">
            <v>0</v>
          </cell>
          <cell r="U6939">
            <v>0</v>
          </cell>
          <cell r="V6939">
            <v>0</v>
          </cell>
          <cell r="W6939">
            <v>0</v>
          </cell>
          <cell r="X6939">
            <v>0</v>
          </cell>
          <cell r="Y6939">
            <v>0</v>
          </cell>
          <cell r="Z6939">
            <v>0</v>
          </cell>
          <cell r="AA6939">
            <v>0</v>
          </cell>
          <cell r="AB6939">
            <v>0</v>
          </cell>
          <cell r="AC6939">
            <v>0</v>
          </cell>
          <cell r="AD6939">
            <v>503.11</v>
          </cell>
        </row>
        <row r="6940">
          <cell r="B6940" t="str">
            <v>MASON CO-REGULATEDRESIDENTIAL48RE1</v>
          </cell>
          <cell r="J6940" t="str">
            <v>48RE1</v>
          </cell>
          <cell r="K6940" t="str">
            <v>1-48 GAL EOW</v>
          </cell>
          <cell r="S6940">
            <v>0</v>
          </cell>
          <cell r="T6940">
            <v>0</v>
          </cell>
          <cell r="U6940">
            <v>0</v>
          </cell>
          <cell r="V6940">
            <v>0</v>
          </cell>
          <cell r="W6940">
            <v>0</v>
          </cell>
          <cell r="X6940">
            <v>0</v>
          </cell>
          <cell r="Y6940">
            <v>0</v>
          </cell>
          <cell r="Z6940">
            <v>0</v>
          </cell>
          <cell r="AA6940">
            <v>0</v>
          </cell>
          <cell r="AB6940">
            <v>0</v>
          </cell>
          <cell r="AC6940">
            <v>0</v>
          </cell>
          <cell r="AD6940">
            <v>179.16</v>
          </cell>
        </row>
        <row r="6941">
          <cell r="B6941" t="str">
            <v>MASON CO-REGULATEDRESIDENTIAL48RM1</v>
          </cell>
          <cell r="J6941" t="str">
            <v>48RM1</v>
          </cell>
          <cell r="K6941" t="str">
            <v>1-48 GAL MONTHLY</v>
          </cell>
          <cell r="S6941">
            <v>0</v>
          </cell>
          <cell r="T6941">
            <v>0</v>
          </cell>
          <cell r="U6941">
            <v>0</v>
          </cell>
          <cell r="V6941">
            <v>0</v>
          </cell>
          <cell r="W6941">
            <v>0</v>
          </cell>
          <cell r="X6941">
            <v>0</v>
          </cell>
          <cell r="Y6941">
            <v>0</v>
          </cell>
          <cell r="Z6941">
            <v>0</v>
          </cell>
          <cell r="AA6941">
            <v>0</v>
          </cell>
          <cell r="AB6941">
            <v>0</v>
          </cell>
          <cell r="AC6941">
            <v>0</v>
          </cell>
          <cell r="AD6941">
            <v>16.04</v>
          </cell>
        </row>
        <row r="6942">
          <cell r="B6942" t="str">
            <v>MASON CO-REGULATEDRESIDENTIAL48RW1</v>
          </cell>
          <cell r="J6942" t="str">
            <v>48RW1</v>
          </cell>
          <cell r="K6942" t="str">
            <v>1-48 GAL WEEKLY</v>
          </cell>
          <cell r="S6942">
            <v>0</v>
          </cell>
          <cell r="T6942">
            <v>0</v>
          </cell>
          <cell r="U6942">
            <v>0</v>
          </cell>
          <cell r="V6942">
            <v>0</v>
          </cell>
          <cell r="W6942">
            <v>0</v>
          </cell>
          <cell r="X6942">
            <v>0</v>
          </cell>
          <cell r="Y6942">
            <v>0</v>
          </cell>
          <cell r="Z6942">
            <v>0</v>
          </cell>
          <cell r="AA6942">
            <v>0</v>
          </cell>
          <cell r="AB6942">
            <v>0</v>
          </cell>
          <cell r="AC6942">
            <v>0</v>
          </cell>
          <cell r="AD6942">
            <v>-57.43</v>
          </cell>
        </row>
        <row r="6943">
          <cell r="B6943" t="str">
            <v>MASON CO-REGULATEDRESIDENTIAL64RE1</v>
          </cell>
          <cell r="J6943" t="str">
            <v>64RE1</v>
          </cell>
          <cell r="K6943" t="str">
            <v>1-64 GAL EOW</v>
          </cell>
          <cell r="S6943">
            <v>0</v>
          </cell>
          <cell r="T6943">
            <v>0</v>
          </cell>
          <cell r="U6943">
            <v>0</v>
          </cell>
          <cell r="V6943">
            <v>0</v>
          </cell>
          <cell r="W6943">
            <v>0</v>
          </cell>
          <cell r="X6943">
            <v>0</v>
          </cell>
          <cell r="Y6943">
            <v>0</v>
          </cell>
          <cell r="Z6943">
            <v>0</v>
          </cell>
          <cell r="AA6943">
            <v>0</v>
          </cell>
          <cell r="AB6943">
            <v>0</v>
          </cell>
          <cell r="AC6943">
            <v>0</v>
          </cell>
          <cell r="AD6943">
            <v>272.76</v>
          </cell>
        </row>
        <row r="6944">
          <cell r="B6944" t="str">
            <v>MASON CO-REGULATEDRESIDENTIAL64RM1</v>
          </cell>
          <cell r="J6944" t="str">
            <v>64RM1</v>
          </cell>
          <cell r="K6944" t="str">
            <v>1-64 GAL MONTHLY</v>
          </cell>
          <cell r="S6944">
            <v>0</v>
          </cell>
          <cell r="T6944">
            <v>0</v>
          </cell>
          <cell r="U6944">
            <v>0</v>
          </cell>
          <cell r="V6944">
            <v>0</v>
          </cell>
          <cell r="W6944">
            <v>0</v>
          </cell>
          <cell r="X6944">
            <v>0</v>
          </cell>
          <cell r="Y6944">
            <v>0</v>
          </cell>
          <cell r="Z6944">
            <v>0</v>
          </cell>
          <cell r="AA6944">
            <v>0</v>
          </cell>
          <cell r="AB6944">
            <v>0</v>
          </cell>
          <cell r="AC6944">
            <v>0</v>
          </cell>
          <cell r="AD6944">
            <v>9.4700000000000006</v>
          </cell>
        </row>
        <row r="6945">
          <cell r="B6945" t="str">
            <v>MASON CO-REGULATEDRESIDENTIAL64RW1</v>
          </cell>
          <cell r="J6945" t="str">
            <v>64RW1</v>
          </cell>
          <cell r="K6945" t="str">
            <v>1-64 GAL CART WEEKLY SVC</v>
          </cell>
          <cell r="S6945">
            <v>0</v>
          </cell>
          <cell r="T6945">
            <v>0</v>
          </cell>
          <cell r="U6945">
            <v>0</v>
          </cell>
          <cell r="V6945">
            <v>0</v>
          </cell>
          <cell r="W6945">
            <v>0</v>
          </cell>
          <cell r="X6945">
            <v>0</v>
          </cell>
          <cell r="Y6945">
            <v>0</v>
          </cell>
          <cell r="Z6945">
            <v>0</v>
          </cell>
          <cell r="AA6945">
            <v>0</v>
          </cell>
          <cell r="AB6945">
            <v>0</v>
          </cell>
          <cell r="AC6945">
            <v>0</v>
          </cell>
          <cell r="AD6945">
            <v>-141.24</v>
          </cell>
        </row>
        <row r="6946">
          <cell r="B6946" t="str">
            <v>MASON CO-REGULATEDRESIDENTIAL96RE1</v>
          </cell>
          <cell r="J6946" t="str">
            <v>96RE1</v>
          </cell>
          <cell r="K6946" t="str">
            <v>1-96 GAL EOW</v>
          </cell>
          <cell r="S6946">
            <v>0</v>
          </cell>
          <cell r="T6946">
            <v>0</v>
          </cell>
          <cell r="U6946">
            <v>0</v>
          </cell>
          <cell r="V6946">
            <v>0</v>
          </cell>
          <cell r="W6946">
            <v>0</v>
          </cell>
          <cell r="X6946">
            <v>0</v>
          </cell>
          <cell r="Y6946">
            <v>0</v>
          </cell>
          <cell r="Z6946">
            <v>0</v>
          </cell>
          <cell r="AA6946">
            <v>0</v>
          </cell>
          <cell r="AB6946">
            <v>0</v>
          </cell>
          <cell r="AC6946">
            <v>0</v>
          </cell>
          <cell r="AD6946">
            <v>74.41</v>
          </cell>
        </row>
        <row r="6947">
          <cell r="B6947" t="str">
            <v>MASON CO-REGULATEDRESIDENTIAL96RM1</v>
          </cell>
          <cell r="J6947" t="str">
            <v>96RM1</v>
          </cell>
          <cell r="K6947" t="str">
            <v>1-96 GAL MONTHLY</v>
          </cell>
          <cell r="S6947">
            <v>0</v>
          </cell>
          <cell r="T6947">
            <v>0</v>
          </cell>
          <cell r="U6947">
            <v>0</v>
          </cell>
          <cell r="V6947">
            <v>0</v>
          </cell>
          <cell r="W6947">
            <v>0</v>
          </cell>
          <cell r="X6947">
            <v>0</v>
          </cell>
          <cell r="Y6947">
            <v>0</v>
          </cell>
          <cell r="Z6947">
            <v>0</v>
          </cell>
          <cell r="AA6947">
            <v>0</v>
          </cell>
          <cell r="AB6947">
            <v>0</v>
          </cell>
          <cell r="AC6947">
            <v>0</v>
          </cell>
          <cell r="AD6947">
            <v>0</v>
          </cell>
        </row>
        <row r="6948">
          <cell r="B6948" t="str">
            <v>MASON CO-REGULATEDRESIDENTIAL96RW1</v>
          </cell>
          <cell r="J6948" t="str">
            <v>96RW1</v>
          </cell>
          <cell r="K6948" t="str">
            <v>1-96 GAL CART WEEKLY SVC</v>
          </cell>
          <cell r="S6948">
            <v>0</v>
          </cell>
          <cell r="T6948">
            <v>0</v>
          </cell>
          <cell r="U6948">
            <v>0</v>
          </cell>
          <cell r="V6948">
            <v>0</v>
          </cell>
          <cell r="W6948">
            <v>0</v>
          </cell>
          <cell r="X6948">
            <v>0</v>
          </cell>
          <cell r="Y6948">
            <v>0</v>
          </cell>
          <cell r="Z6948">
            <v>0</v>
          </cell>
          <cell r="AA6948">
            <v>0</v>
          </cell>
          <cell r="AB6948">
            <v>0</v>
          </cell>
          <cell r="AC6948">
            <v>0</v>
          </cell>
          <cell r="AD6948">
            <v>-221.45</v>
          </cell>
        </row>
        <row r="6949">
          <cell r="B6949" t="str">
            <v>MASON CO-REGULATEDRESIDENTIALDRVNRE1</v>
          </cell>
          <cell r="J6949" t="str">
            <v>DRVNRE1</v>
          </cell>
          <cell r="K6949" t="str">
            <v>DRIVE IN UP TO 250'-EOW</v>
          </cell>
          <cell r="S6949">
            <v>0</v>
          </cell>
          <cell r="T6949">
            <v>0</v>
          </cell>
          <cell r="U6949">
            <v>0</v>
          </cell>
          <cell r="V6949">
            <v>0</v>
          </cell>
          <cell r="W6949">
            <v>0</v>
          </cell>
          <cell r="X6949">
            <v>0</v>
          </cell>
          <cell r="Y6949">
            <v>0</v>
          </cell>
          <cell r="Z6949">
            <v>0</v>
          </cell>
          <cell r="AA6949">
            <v>0</v>
          </cell>
          <cell r="AB6949">
            <v>0</v>
          </cell>
          <cell r="AC6949">
            <v>0</v>
          </cell>
          <cell r="AD6949">
            <v>0</v>
          </cell>
        </row>
        <row r="6950">
          <cell r="B6950" t="str">
            <v>MASON CO-REGULATEDRESIDENTIALDRVNRE1RECY</v>
          </cell>
          <cell r="J6950" t="str">
            <v>DRVNRE1RECY</v>
          </cell>
          <cell r="K6950" t="str">
            <v>DRIVE IN UP TO 250 EOW-RE</v>
          </cell>
          <cell r="S6950">
            <v>0</v>
          </cell>
          <cell r="T6950">
            <v>0</v>
          </cell>
          <cell r="U6950">
            <v>0</v>
          </cell>
          <cell r="V6950">
            <v>0</v>
          </cell>
          <cell r="W6950">
            <v>0</v>
          </cell>
          <cell r="X6950">
            <v>0</v>
          </cell>
          <cell r="Y6950">
            <v>0</v>
          </cell>
          <cell r="Z6950">
            <v>0</v>
          </cell>
          <cell r="AA6950">
            <v>0</v>
          </cell>
          <cell r="AB6950">
            <v>0</v>
          </cell>
          <cell r="AC6950">
            <v>0</v>
          </cell>
          <cell r="AD6950">
            <v>2.64</v>
          </cell>
        </row>
        <row r="6951">
          <cell r="B6951" t="str">
            <v>MASON CO-REGULATEDRESIDENTIALDRVNRE2</v>
          </cell>
          <cell r="J6951" t="str">
            <v>DRVNRE2</v>
          </cell>
          <cell r="K6951" t="str">
            <v>DRIVE IN OVER 250'-EOW</v>
          </cell>
          <cell r="S6951">
            <v>0</v>
          </cell>
          <cell r="T6951">
            <v>0</v>
          </cell>
          <cell r="U6951">
            <v>0</v>
          </cell>
          <cell r="V6951">
            <v>0</v>
          </cell>
          <cell r="W6951">
            <v>0</v>
          </cell>
          <cell r="X6951">
            <v>0</v>
          </cell>
          <cell r="Y6951">
            <v>0</v>
          </cell>
          <cell r="Z6951">
            <v>0</v>
          </cell>
          <cell r="AA6951">
            <v>0</v>
          </cell>
          <cell r="AB6951">
            <v>0</v>
          </cell>
          <cell r="AC6951">
            <v>0</v>
          </cell>
          <cell r="AD6951">
            <v>3.04</v>
          </cell>
        </row>
        <row r="6952">
          <cell r="B6952" t="str">
            <v>MASON CO-REGULATEDRESIDENTIALDRVNRE2RECY</v>
          </cell>
          <cell r="J6952" t="str">
            <v>DRVNRE2RECY</v>
          </cell>
          <cell r="K6952" t="str">
            <v>DRIVE IN OVER 250 EOW-REC</v>
          </cell>
          <cell r="S6952">
            <v>0</v>
          </cell>
          <cell r="T6952">
            <v>0</v>
          </cell>
          <cell r="U6952">
            <v>0</v>
          </cell>
          <cell r="V6952">
            <v>0</v>
          </cell>
          <cell r="W6952">
            <v>0</v>
          </cell>
          <cell r="X6952">
            <v>0</v>
          </cell>
          <cell r="Y6952">
            <v>0</v>
          </cell>
          <cell r="Z6952">
            <v>0</v>
          </cell>
          <cell r="AA6952">
            <v>0</v>
          </cell>
          <cell r="AB6952">
            <v>0</v>
          </cell>
          <cell r="AC6952">
            <v>0</v>
          </cell>
          <cell r="AD6952">
            <v>6.6</v>
          </cell>
        </row>
        <row r="6953">
          <cell r="B6953" t="str">
            <v>MASON CO-REGULATEDRESIDENTIALDRVNRW1</v>
          </cell>
          <cell r="J6953" t="str">
            <v>DRVNRW1</v>
          </cell>
          <cell r="K6953" t="str">
            <v>DRIVE IN UP TO 250'</v>
          </cell>
          <cell r="S6953">
            <v>0</v>
          </cell>
          <cell r="T6953">
            <v>0</v>
          </cell>
          <cell r="U6953">
            <v>0</v>
          </cell>
          <cell r="V6953">
            <v>0</v>
          </cell>
          <cell r="W6953">
            <v>0</v>
          </cell>
          <cell r="X6953">
            <v>0</v>
          </cell>
          <cell r="Y6953">
            <v>0</v>
          </cell>
          <cell r="Z6953">
            <v>0</v>
          </cell>
          <cell r="AA6953">
            <v>0</v>
          </cell>
          <cell r="AB6953">
            <v>0</v>
          </cell>
          <cell r="AC6953">
            <v>0</v>
          </cell>
          <cell r="AD6953">
            <v>8.83</v>
          </cell>
        </row>
        <row r="6954">
          <cell r="B6954" t="str">
            <v>MASON CO-REGULATEDRESIDENTIALRECYCLECR</v>
          </cell>
          <cell r="J6954" t="str">
            <v>RECYCLECR</v>
          </cell>
          <cell r="K6954" t="str">
            <v>VALUE OF RECYCLABLES</v>
          </cell>
          <cell r="S6954">
            <v>0</v>
          </cell>
          <cell r="T6954">
            <v>0</v>
          </cell>
          <cell r="U6954">
            <v>0</v>
          </cell>
          <cell r="V6954">
            <v>0</v>
          </cell>
          <cell r="W6954">
            <v>0</v>
          </cell>
          <cell r="X6954">
            <v>0</v>
          </cell>
          <cell r="Y6954">
            <v>0</v>
          </cell>
          <cell r="Z6954">
            <v>0</v>
          </cell>
          <cell r="AA6954">
            <v>0</v>
          </cell>
          <cell r="AB6954">
            <v>0</v>
          </cell>
          <cell r="AC6954">
            <v>0</v>
          </cell>
          <cell r="AD6954">
            <v>111.92</v>
          </cell>
        </row>
        <row r="6955">
          <cell r="B6955" t="str">
            <v>MASON CO-REGULATEDRESIDENTIALRECYONLY</v>
          </cell>
          <cell r="J6955" t="str">
            <v>RECYONLY</v>
          </cell>
          <cell r="K6955" t="str">
            <v>RECYCLE SERVICE ONLY</v>
          </cell>
          <cell r="S6955">
            <v>0</v>
          </cell>
          <cell r="T6955">
            <v>0</v>
          </cell>
          <cell r="U6955">
            <v>0</v>
          </cell>
          <cell r="V6955">
            <v>0</v>
          </cell>
          <cell r="W6955">
            <v>0</v>
          </cell>
          <cell r="X6955">
            <v>0</v>
          </cell>
          <cell r="Y6955">
            <v>0</v>
          </cell>
          <cell r="Z6955">
            <v>0</v>
          </cell>
          <cell r="AA6955">
            <v>0</v>
          </cell>
          <cell r="AB6955">
            <v>0</v>
          </cell>
          <cell r="AC6955">
            <v>0</v>
          </cell>
          <cell r="AD6955">
            <v>0</v>
          </cell>
        </row>
        <row r="6956">
          <cell r="B6956" t="str">
            <v>MASON CO-REGULATEDRESIDENTIALRECYR</v>
          </cell>
          <cell r="J6956" t="str">
            <v>RECYR</v>
          </cell>
          <cell r="K6956" t="str">
            <v>RESIDENTIAL RECYCLE</v>
          </cell>
          <cell r="S6956">
            <v>0</v>
          </cell>
          <cell r="T6956">
            <v>0</v>
          </cell>
          <cell r="U6956">
            <v>0</v>
          </cell>
          <cell r="V6956">
            <v>0</v>
          </cell>
          <cell r="W6956">
            <v>0</v>
          </cell>
          <cell r="X6956">
            <v>0</v>
          </cell>
          <cell r="Y6956">
            <v>0</v>
          </cell>
          <cell r="Z6956">
            <v>0</v>
          </cell>
          <cell r="AA6956">
            <v>0</v>
          </cell>
          <cell r="AB6956">
            <v>0</v>
          </cell>
          <cell r="AC6956">
            <v>0</v>
          </cell>
          <cell r="AD6956">
            <v>325.45999999999998</v>
          </cell>
        </row>
        <row r="6957">
          <cell r="B6957" t="str">
            <v>MASON CO-REGULATEDRESIDENTIALRECYRNB</v>
          </cell>
          <cell r="J6957" t="str">
            <v>RECYRNB</v>
          </cell>
          <cell r="K6957" t="str">
            <v>RECYCLE PROGRAM W/O BINS</v>
          </cell>
          <cell r="S6957">
            <v>0</v>
          </cell>
          <cell r="T6957">
            <v>0</v>
          </cell>
          <cell r="U6957">
            <v>0</v>
          </cell>
          <cell r="V6957">
            <v>0</v>
          </cell>
          <cell r="W6957">
            <v>0</v>
          </cell>
          <cell r="X6957">
            <v>0</v>
          </cell>
          <cell r="Y6957">
            <v>0</v>
          </cell>
          <cell r="Z6957">
            <v>0</v>
          </cell>
          <cell r="AA6957">
            <v>0</v>
          </cell>
          <cell r="AB6957">
            <v>0</v>
          </cell>
          <cell r="AC6957">
            <v>0</v>
          </cell>
          <cell r="AD6957">
            <v>-8.33</v>
          </cell>
        </row>
        <row r="6958">
          <cell r="B6958" t="str">
            <v>MASON CO-REGULATEDRESIDENTIALWLKNRE1</v>
          </cell>
          <cell r="J6958" t="str">
            <v>WLKNRE1</v>
          </cell>
          <cell r="K6958" t="str">
            <v>WALK IN 5'-25'-EOW</v>
          </cell>
          <cell r="S6958">
            <v>0</v>
          </cell>
          <cell r="T6958">
            <v>0</v>
          </cell>
          <cell r="U6958">
            <v>0</v>
          </cell>
          <cell r="V6958">
            <v>0</v>
          </cell>
          <cell r="W6958">
            <v>0</v>
          </cell>
          <cell r="X6958">
            <v>0</v>
          </cell>
          <cell r="Y6958">
            <v>0</v>
          </cell>
          <cell r="Z6958">
            <v>0</v>
          </cell>
          <cell r="AA6958">
            <v>0</v>
          </cell>
          <cell r="AB6958">
            <v>0</v>
          </cell>
          <cell r="AC6958">
            <v>0</v>
          </cell>
          <cell r="AD6958">
            <v>1.66</v>
          </cell>
        </row>
        <row r="6959">
          <cell r="B6959" t="str">
            <v>MASON CO-REGULATEDRESIDENTIALWLKNRW1</v>
          </cell>
          <cell r="J6959" t="str">
            <v>WLKNRW1</v>
          </cell>
          <cell r="K6959" t="str">
            <v>WALK IN 5'-25'</v>
          </cell>
          <cell r="S6959">
            <v>0</v>
          </cell>
          <cell r="T6959">
            <v>0</v>
          </cell>
          <cell r="U6959">
            <v>0</v>
          </cell>
          <cell r="V6959">
            <v>0</v>
          </cell>
          <cell r="W6959">
            <v>0</v>
          </cell>
          <cell r="X6959">
            <v>0</v>
          </cell>
          <cell r="Y6959">
            <v>0</v>
          </cell>
          <cell r="Z6959">
            <v>0</v>
          </cell>
          <cell r="AA6959">
            <v>0</v>
          </cell>
          <cell r="AB6959">
            <v>0</v>
          </cell>
          <cell r="AC6959">
            <v>0</v>
          </cell>
          <cell r="AD6959">
            <v>1.7</v>
          </cell>
        </row>
        <row r="6960">
          <cell r="B6960" t="str">
            <v>MASON CO-REGULATEDRESIDENTIAL20RW1</v>
          </cell>
          <cell r="J6960" t="str">
            <v>20RW1</v>
          </cell>
          <cell r="K6960" t="str">
            <v>1-20 GAL CAN WEEKLY SVC</v>
          </cell>
          <cell r="S6960">
            <v>0</v>
          </cell>
          <cell r="T6960">
            <v>0</v>
          </cell>
          <cell r="U6960">
            <v>0</v>
          </cell>
          <cell r="V6960">
            <v>0</v>
          </cell>
          <cell r="W6960">
            <v>0</v>
          </cell>
          <cell r="X6960">
            <v>0</v>
          </cell>
          <cell r="Y6960">
            <v>0</v>
          </cell>
          <cell r="Z6960">
            <v>0</v>
          </cell>
          <cell r="AA6960">
            <v>0</v>
          </cell>
          <cell r="AB6960">
            <v>0</v>
          </cell>
          <cell r="AC6960">
            <v>0</v>
          </cell>
          <cell r="AD6960">
            <v>-9.93</v>
          </cell>
        </row>
        <row r="6961">
          <cell r="B6961" t="str">
            <v>MASON CO-REGULATEDRESIDENTIAL32RW1</v>
          </cell>
          <cell r="J6961" t="str">
            <v>32RW1</v>
          </cell>
          <cell r="K6961" t="str">
            <v>1-32 GAL CAN-WEEKLY SVC</v>
          </cell>
          <cell r="S6961">
            <v>0</v>
          </cell>
          <cell r="T6961">
            <v>0</v>
          </cell>
          <cell r="U6961">
            <v>0</v>
          </cell>
          <cell r="V6961">
            <v>0</v>
          </cell>
          <cell r="W6961">
            <v>0</v>
          </cell>
          <cell r="X6961">
            <v>0</v>
          </cell>
          <cell r="Y6961">
            <v>0</v>
          </cell>
          <cell r="Z6961">
            <v>0</v>
          </cell>
          <cell r="AA6961">
            <v>0</v>
          </cell>
          <cell r="AB6961">
            <v>0</v>
          </cell>
          <cell r="AC6961">
            <v>0</v>
          </cell>
          <cell r="AD6961">
            <v>-21.68</v>
          </cell>
        </row>
        <row r="6962">
          <cell r="B6962" t="str">
            <v>MASON CO-REGULATEDRESIDENTIAL35RE1</v>
          </cell>
          <cell r="J6962" t="str">
            <v>35RE1</v>
          </cell>
          <cell r="K6962" t="str">
            <v>1-35 GAL CART EOW SVC</v>
          </cell>
          <cell r="S6962">
            <v>0</v>
          </cell>
          <cell r="T6962">
            <v>0</v>
          </cell>
          <cell r="U6962">
            <v>0</v>
          </cell>
          <cell r="V6962">
            <v>0</v>
          </cell>
          <cell r="W6962">
            <v>0</v>
          </cell>
          <cell r="X6962">
            <v>0</v>
          </cell>
          <cell r="Y6962">
            <v>0</v>
          </cell>
          <cell r="Z6962">
            <v>0</v>
          </cell>
          <cell r="AA6962">
            <v>0</v>
          </cell>
          <cell r="AB6962">
            <v>0</v>
          </cell>
          <cell r="AC6962">
            <v>0</v>
          </cell>
          <cell r="AD6962">
            <v>-311.94</v>
          </cell>
        </row>
        <row r="6963">
          <cell r="B6963" t="str">
            <v>MASON CO-REGULATEDRESIDENTIAL35RM1</v>
          </cell>
          <cell r="J6963" t="str">
            <v>35RM1</v>
          </cell>
          <cell r="K6963" t="str">
            <v>1-35 GAL CART MONTHLY SVC</v>
          </cell>
          <cell r="S6963">
            <v>0</v>
          </cell>
          <cell r="T6963">
            <v>0</v>
          </cell>
          <cell r="U6963">
            <v>0</v>
          </cell>
          <cell r="V6963">
            <v>0</v>
          </cell>
          <cell r="W6963">
            <v>0</v>
          </cell>
          <cell r="X6963">
            <v>0</v>
          </cell>
          <cell r="Y6963">
            <v>0</v>
          </cell>
          <cell r="Z6963">
            <v>0</v>
          </cell>
          <cell r="AA6963">
            <v>0</v>
          </cell>
          <cell r="AB6963">
            <v>0</v>
          </cell>
          <cell r="AC6963">
            <v>0</v>
          </cell>
          <cell r="AD6963">
            <v>-32</v>
          </cell>
        </row>
        <row r="6964">
          <cell r="B6964" t="str">
            <v>MASON CO-REGULATEDRESIDENTIAL35ROCC1</v>
          </cell>
          <cell r="J6964" t="str">
            <v>35ROCC1</v>
          </cell>
          <cell r="K6964" t="str">
            <v>1-35 GAL ON CALL PICKUP</v>
          </cell>
          <cell r="S6964">
            <v>0</v>
          </cell>
          <cell r="T6964">
            <v>0</v>
          </cell>
          <cell r="U6964">
            <v>0</v>
          </cell>
          <cell r="V6964">
            <v>0</v>
          </cell>
          <cell r="W6964">
            <v>0</v>
          </cell>
          <cell r="X6964">
            <v>0</v>
          </cell>
          <cell r="Y6964">
            <v>0</v>
          </cell>
          <cell r="Z6964">
            <v>0</v>
          </cell>
          <cell r="AA6964">
            <v>0</v>
          </cell>
          <cell r="AB6964">
            <v>0</v>
          </cell>
          <cell r="AC6964">
            <v>0</v>
          </cell>
          <cell r="AD6964">
            <v>25.6</v>
          </cell>
        </row>
        <row r="6965">
          <cell r="B6965" t="str">
            <v>MASON CO-REGULATEDRESIDENTIAL35RW1</v>
          </cell>
          <cell r="J6965" t="str">
            <v>35RW1</v>
          </cell>
          <cell r="K6965" t="str">
            <v>1-35 GAL CART WEEKLY SVC</v>
          </cell>
          <cell r="S6965">
            <v>0</v>
          </cell>
          <cell r="T6965">
            <v>0</v>
          </cell>
          <cell r="U6965">
            <v>0</v>
          </cell>
          <cell r="V6965">
            <v>0</v>
          </cell>
          <cell r="W6965">
            <v>0</v>
          </cell>
          <cell r="X6965">
            <v>0</v>
          </cell>
          <cell r="Y6965">
            <v>0</v>
          </cell>
          <cell r="Z6965">
            <v>0</v>
          </cell>
          <cell r="AA6965">
            <v>0</v>
          </cell>
          <cell r="AB6965">
            <v>0</v>
          </cell>
          <cell r="AC6965">
            <v>0</v>
          </cell>
          <cell r="AD6965">
            <v>-436.72</v>
          </cell>
        </row>
        <row r="6966">
          <cell r="B6966" t="str">
            <v>MASON CO-REGULATEDRESIDENTIAL48RE1</v>
          </cell>
          <cell r="J6966" t="str">
            <v>48RE1</v>
          </cell>
          <cell r="K6966" t="str">
            <v>1-48 GAL EOW</v>
          </cell>
          <cell r="S6966">
            <v>0</v>
          </cell>
          <cell r="T6966">
            <v>0</v>
          </cell>
          <cell r="U6966">
            <v>0</v>
          </cell>
          <cell r="V6966">
            <v>0</v>
          </cell>
          <cell r="W6966">
            <v>0</v>
          </cell>
          <cell r="X6966">
            <v>0</v>
          </cell>
          <cell r="Y6966">
            <v>0</v>
          </cell>
          <cell r="Z6966">
            <v>0</v>
          </cell>
          <cell r="AA6966">
            <v>0</v>
          </cell>
          <cell r="AB6966">
            <v>0</v>
          </cell>
          <cell r="AC6966">
            <v>0</v>
          </cell>
          <cell r="AD6966">
            <v>-46.97</v>
          </cell>
        </row>
        <row r="6967">
          <cell r="B6967" t="str">
            <v>MASON CO-REGULATEDRESIDENTIAL48ROCC1</v>
          </cell>
          <cell r="J6967" t="str">
            <v>48ROCC1</v>
          </cell>
          <cell r="K6967" t="str">
            <v>1-48 GAL ON CALL PICKUP</v>
          </cell>
          <cell r="S6967">
            <v>0</v>
          </cell>
          <cell r="T6967">
            <v>0</v>
          </cell>
          <cell r="U6967">
            <v>0</v>
          </cell>
          <cell r="V6967">
            <v>0</v>
          </cell>
          <cell r="W6967">
            <v>0</v>
          </cell>
          <cell r="X6967">
            <v>0</v>
          </cell>
          <cell r="Y6967">
            <v>0</v>
          </cell>
          <cell r="Z6967">
            <v>0</v>
          </cell>
          <cell r="AA6967">
            <v>0</v>
          </cell>
          <cell r="AB6967">
            <v>0</v>
          </cell>
          <cell r="AC6967">
            <v>0</v>
          </cell>
          <cell r="AD6967">
            <v>24.06</v>
          </cell>
        </row>
        <row r="6968">
          <cell r="B6968" t="str">
            <v>MASON CO-REGULATEDRESIDENTIAL48RW1</v>
          </cell>
          <cell r="J6968" t="str">
            <v>48RW1</v>
          </cell>
          <cell r="K6968" t="str">
            <v>1-48 GAL WEEKLY</v>
          </cell>
          <cell r="S6968">
            <v>0</v>
          </cell>
          <cell r="T6968">
            <v>0</v>
          </cell>
          <cell r="U6968">
            <v>0</v>
          </cell>
          <cell r="V6968">
            <v>0</v>
          </cell>
          <cell r="W6968">
            <v>0</v>
          </cell>
          <cell r="X6968">
            <v>0</v>
          </cell>
          <cell r="Y6968">
            <v>0</v>
          </cell>
          <cell r="Z6968">
            <v>0</v>
          </cell>
          <cell r="AA6968">
            <v>0</v>
          </cell>
          <cell r="AB6968">
            <v>0</v>
          </cell>
          <cell r="AC6968">
            <v>0</v>
          </cell>
          <cell r="AD6968">
            <v>-345.17</v>
          </cell>
        </row>
        <row r="6969">
          <cell r="B6969" t="str">
            <v>MASON CO-REGULATEDRESIDENTIAL64RE1</v>
          </cell>
          <cell r="J6969" t="str">
            <v>64RE1</v>
          </cell>
          <cell r="K6969" t="str">
            <v>1-64 GAL EOW</v>
          </cell>
          <cell r="S6969">
            <v>0</v>
          </cell>
          <cell r="T6969">
            <v>0</v>
          </cell>
          <cell r="U6969">
            <v>0</v>
          </cell>
          <cell r="V6969">
            <v>0</v>
          </cell>
          <cell r="W6969">
            <v>0</v>
          </cell>
          <cell r="X6969">
            <v>0</v>
          </cell>
          <cell r="Y6969">
            <v>0</v>
          </cell>
          <cell r="Z6969">
            <v>0</v>
          </cell>
          <cell r="AA6969">
            <v>0</v>
          </cell>
          <cell r="AB6969">
            <v>0</v>
          </cell>
          <cell r="AC6969">
            <v>0</v>
          </cell>
          <cell r="AD6969">
            <v>-57.8</v>
          </cell>
        </row>
        <row r="6970">
          <cell r="B6970" t="str">
            <v>MASON CO-REGULATEDRESIDENTIAL64RW1</v>
          </cell>
          <cell r="J6970" t="str">
            <v>64RW1</v>
          </cell>
          <cell r="K6970" t="str">
            <v>1-64 GAL CART WEEKLY SVC</v>
          </cell>
          <cell r="S6970">
            <v>0</v>
          </cell>
          <cell r="T6970">
            <v>0</v>
          </cell>
          <cell r="U6970">
            <v>0</v>
          </cell>
          <cell r="V6970">
            <v>0</v>
          </cell>
          <cell r="W6970">
            <v>0</v>
          </cell>
          <cell r="X6970">
            <v>0</v>
          </cell>
          <cell r="Y6970">
            <v>0</v>
          </cell>
          <cell r="Z6970">
            <v>0</v>
          </cell>
          <cell r="AA6970">
            <v>0</v>
          </cell>
          <cell r="AB6970">
            <v>0</v>
          </cell>
          <cell r="AC6970">
            <v>0</v>
          </cell>
          <cell r="AD6970">
            <v>-293.27999999999997</v>
          </cell>
        </row>
        <row r="6971">
          <cell r="B6971" t="str">
            <v>MASON CO-REGULATEDRESIDENTIAL96RE1</v>
          </cell>
          <cell r="J6971" t="str">
            <v>96RE1</v>
          </cell>
          <cell r="K6971" t="str">
            <v>1-96 GAL EOW</v>
          </cell>
          <cell r="S6971">
            <v>0</v>
          </cell>
          <cell r="T6971">
            <v>0</v>
          </cell>
          <cell r="U6971">
            <v>0</v>
          </cell>
          <cell r="V6971">
            <v>0</v>
          </cell>
          <cell r="W6971">
            <v>0</v>
          </cell>
          <cell r="X6971">
            <v>0</v>
          </cell>
          <cell r="Y6971">
            <v>0</v>
          </cell>
          <cell r="Z6971">
            <v>0</v>
          </cell>
          <cell r="AA6971">
            <v>0</v>
          </cell>
          <cell r="AB6971">
            <v>0</v>
          </cell>
          <cell r="AC6971">
            <v>0</v>
          </cell>
          <cell r="AD6971">
            <v>-113.13</v>
          </cell>
        </row>
        <row r="6972">
          <cell r="B6972" t="str">
            <v>MASON CO-REGULATEDRESIDENTIAL96ROCC1</v>
          </cell>
          <cell r="J6972" t="str">
            <v>96ROCC1</v>
          </cell>
          <cell r="K6972" t="str">
            <v>1-96 GAL ON CALL PICKUP</v>
          </cell>
          <cell r="S6972">
            <v>0</v>
          </cell>
          <cell r="T6972">
            <v>0</v>
          </cell>
          <cell r="U6972">
            <v>0</v>
          </cell>
          <cell r="V6972">
            <v>0</v>
          </cell>
          <cell r="W6972">
            <v>0</v>
          </cell>
          <cell r="X6972">
            <v>0</v>
          </cell>
          <cell r="Y6972">
            <v>0</v>
          </cell>
          <cell r="Z6972">
            <v>0</v>
          </cell>
          <cell r="AA6972">
            <v>0</v>
          </cell>
          <cell r="AB6972">
            <v>0</v>
          </cell>
          <cell r="AC6972">
            <v>0</v>
          </cell>
          <cell r="AD6972">
            <v>-186.72</v>
          </cell>
        </row>
        <row r="6973">
          <cell r="B6973" t="str">
            <v>MASON CO-REGULATEDRESIDENTIAL96RW1</v>
          </cell>
          <cell r="J6973" t="str">
            <v>96RW1</v>
          </cell>
          <cell r="K6973" t="str">
            <v>1-96 GAL CART WEEKLY SVC</v>
          </cell>
          <cell r="S6973">
            <v>0</v>
          </cell>
          <cell r="T6973">
            <v>0</v>
          </cell>
          <cell r="U6973">
            <v>0</v>
          </cell>
          <cell r="V6973">
            <v>0</v>
          </cell>
          <cell r="W6973">
            <v>0</v>
          </cell>
          <cell r="X6973">
            <v>0</v>
          </cell>
          <cell r="Y6973">
            <v>0</v>
          </cell>
          <cell r="Z6973">
            <v>0</v>
          </cell>
          <cell r="AA6973">
            <v>0</v>
          </cell>
          <cell r="AB6973">
            <v>0</v>
          </cell>
          <cell r="AC6973">
            <v>0</v>
          </cell>
          <cell r="AD6973">
            <v>-337.41</v>
          </cell>
        </row>
        <row r="6974">
          <cell r="B6974" t="str">
            <v>MASON CO-REGULATEDRESIDENTIALADJOTHR</v>
          </cell>
          <cell r="J6974" t="str">
            <v>ADJOTHR</v>
          </cell>
          <cell r="K6974" t="str">
            <v>ADJUSTMENT</v>
          </cell>
          <cell r="S6974">
            <v>0</v>
          </cell>
          <cell r="T6974">
            <v>0</v>
          </cell>
          <cell r="U6974">
            <v>0</v>
          </cell>
          <cell r="V6974">
            <v>0</v>
          </cell>
          <cell r="W6974">
            <v>0</v>
          </cell>
          <cell r="X6974">
            <v>0</v>
          </cell>
          <cell r="Y6974">
            <v>0</v>
          </cell>
          <cell r="Z6974">
            <v>0</v>
          </cell>
          <cell r="AA6974">
            <v>0</v>
          </cell>
          <cell r="AB6974">
            <v>0</v>
          </cell>
          <cell r="AC6974">
            <v>0</v>
          </cell>
          <cell r="AD6974">
            <v>4.96</v>
          </cell>
        </row>
        <row r="6975">
          <cell r="B6975" t="str">
            <v>MASON CO-REGULATEDRESIDENTIALDRVNRE1</v>
          </cell>
          <cell r="J6975" t="str">
            <v>DRVNRE1</v>
          </cell>
          <cell r="K6975" t="str">
            <v>DRIVE IN UP TO 250'-EOW</v>
          </cell>
          <cell r="S6975">
            <v>0</v>
          </cell>
          <cell r="T6975">
            <v>0</v>
          </cell>
          <cell r="U6975">
            <v>0</v>
          </cell>
          <cell r="V6975">
            <v>0</v>
          </cell>
          <cell r="W6975">
            <v>0</v>
          </cell>
          <cell r="X6975">
            <v>0</v>
          </cell>
          <cell r="Y6975">
            <v>0</v>
          </cell>
          <cell r="Z6975">
            <v>0</v>
          </cell>
          <cell r="AA6975">
            <v>0</v>
          </cell>
          <cell r="AB6975">
            <v>0</v>
          </cell>
          <cell r="AC6975">
            <v>0</v>
          </cell>
          <cell r="AD6975">
            <v>-1.21</v>
          </cell>
        </row>
        <row r="6976">
          <cell r="B6976" t="str">
            <v>MASON CO-REGULATEDRESIDENTIALDRVNRE1RECY</v>
          </cell>
          <cell r="J6976" t="str">
            <v>DRVNRE1RECY</v>
          </cell>
          <cell r="K6976" t="str">
            <v>DRIVE IN UP TO 250 EOW-RE</v>
          </cell>
          <cell r="S6976">
            <v>0</v>
          </cell>
          <cell r="T6976">
            <v>0</v>
          </cell>
          <cell r="U6976">
            <v>0</v>
          </cell>
          <cell r="V6976">
            <v>0</v>
          </cell>
          <cell r="W6976">
            <v>0</v>
          </cell>
          <cell r="X6976">
            <v>0</v>
          </cell>
          <cell r="Y6976">
            <v>0</v>
          </cell>
          <cell r="Z6976">
            <v>0</v>
          </cell>
          <cell r="AA6976">
            <v>0</v>
          </cell>
          <cell r="AB6976">
            <v>0</v>
          </cell>
          <cell r="AC6976">
            <v>0</v>
          </cell>
          <cell r="AD6976">
            <v>-3.96</v>
          </cell>
        </row>
        <row r="6977">
          <cell r="B6977" t="str">
            <v>MASON CO-REGULATEDRESIDENTIALDRVNRE2</v>
          </cell>
          <cell r="J6977" t="str">
            <v>DRVNRE2</v>
          </cell>
          <cell r="K6977" t="str">
            <v>DRIVE IN OVER 250'-EOW</v>
          </cell>
          <cell r="S6977">
            <v>0</v>
          </cell>
          <cell r="T6977">
            <v>0</v>
          </cell>
          <cell r="U6977">
            <v>0</v>
          </cell>
          <cell r="V6977">
            <v>0</v>
          </cell>
          <cell r="W6977">
            <v>0</v>
          </cell>
          <cell r="X6977">
            <v>0</v>
          </cell>
          <cell r="Y6977">
            <v>0</v>
          </cell>
          <cell r="Z6977">
            <v>0</v>
          </cell>
          <cell r="AA6977">
            <v>0</v>
          </cell>
          <cell r="AB6977">
            <v>0</v>
          </cell>
          <cell r="AC6977">
            <v>0</v>
          </cell>
          <cell r="AD6977">
            <v>-1.52</v>
          </cell>
        </row>
        <row r="6978">
          <cell r="B6978" t="str">
            <v>MASON CO-REGULATEDRESIDENTIALDRVNRM1</v>
          </cell>
          <cell r="J6978" t="str">
            <v>DRVNRM1</v>
          </cell>
          <cell r="K6978" t="str">
            <v>DRIVE IN UP TO 250'-MTHLY</v>
          </cell>
          <cell r="S6978">
            <v>0</v>
          </cell>
          <cell r="T6978">
            <v>0</v>
          </cell>
          <cell r="U6978">
            <v>0</v>
          </cell>
          <cell r="V6978">
            <v>0</v>
          </cell>
          <cell r="W6978">
            <v>0</v>
          </cell>
          <cell r="X6978">
            <v>0</v>
          </cell>
          <cell r="Y6978">
            <v>0</v>
          </cell>
          <cell r="Z6978">
            <v>0</v>
          </cell>
          <cell r="AA6978">
            <v>0</v>
          </cell>
          <cell r="AB6978">
            <v>0</v>
          </cell>
          <cell r="AC6978">
            <v>0</v>
          </cell>
          <cell r="AD6978">
            <v>-4.8</v>
          </cell>
        </row>
        <row r="6979">
          <cell r="B6979" t="str">
            <v>MASON CO-REGULATEDRESIDENTIALDRVNRW1</v>
          </cell>
          <cell r="J6979" t="str">
            <v>DRVNRW1</v>
          </cell>
          <cell r="K6979" t="str">
            <v>DRIVE IN UP TO 250'</v>
          </cell>
          <cell r="S6979">
            <v>0</v>
          </cell>
          <cell r="T6979">
            <v>0</v>
          </cell>
          <cell r="U6979">
            <v>0</v>
          </cell>
          <cell r="V6979">
            <v>0</v>
          </cell>
          <cell r="W6979">
            <v>0</v>
          </cell>
          <cell r="X6979">
            <v>0</v>
          </cell>
          <cell r="Y6979">
            <v>0</v>
          </cell>
          <cell r="Z6979">
            <v>0</v>
          </cell>
          <cell r="AA6979">
            <v>0</v>
          </cell>
          <cell r="AB6979">
            <v>0</v>
          </cell>
          <cell r="AC6979">
            <v>0</v>
          </cell>
          <cell r="AD6979">
            <v>-40.619999999999997</v>
          </cell>
        </row>
        <row r="6980">
          <cell r="B6980" t="str">
            <v>MASON CO-REGULATEDRESIDENTIALEXPUR</v>
          </cell>
          <cell r="J6980" t="str">
            <v>EXPUR</v>
          </cell>
          <cell r="K6980" t="str">
            <v>EXTRA PICKUP</v>
          </cell>
          <cell r="S6980">
            <v>0</v>
          </cell>
          <cell r="T6980">
            <v>0</v>
          </cell>
          <cell r="U6980">
            <v>0</v>
          </cell>
          <cell r="V6980">
            <v>0</v>
          </cell>
          <cell r="W6980">
            <v>0</v>
          </cell>
          <cell r="X6980">
            <v>0</v>
          </cell>
          <cell r="Y6980">
            <v>0</v>
          </cell>
          <cell r="Z6980">
            <v>0</v>
          </cell>
          <cell r="AA6980">
            <v>0</v>
          </cell>
          <cell r="AB6980">
            <v>0</v>
          </cell>
          <cell r="AC6980">
            <v>0</v>
          </cell>
          <cell r="AD6980">
            <v>430.39</v>
          </cell>
        </row>
        <row r="6981">
          <cell r="B6981" t="str">
            <v>MASON CO-REGULATEDRESIDENTIALEXTRAR</v>
          </cell>
          <cell r="J6981" t="str">
            <v>EXTRAR</v>
          </cell>
          <cell r="K6981" t="str">
            <v>EXTRA CAN/BAGS</v>
          </cell>
          <cell r="S6981">
            <v>0</v>
          </cell>
          <cell r="T6981">
            <v>0</v>
          </cell>
          <cell r="U6981">
            <v>0</v>
          </cell>
          <cell r="V6981">
            <v>0</v>
          </cell>
          <cell r="W6981">
            <v>0</v>
          </cell>
          <cell r="X6981">
            <v>0</v>
          </cell>
          <cell r="Y6981">
            <v>0</v>
          </cell>
          <cell r="Z6981">
            <v>0</v>
          </cell>
          <cell r="AA6981">
            <v>0</v>
          </cell>
          <cell r="AB6981">
            <v>0</v>
          </cell>
          <cell r="AC6981">
            <v>0</v>
          </cell>
          <cell r="AD6981">
            <v>2033.76</v>
          </cell>
        </row>
        <row r="6982">
          <cell r="B6982" t="str">
            <v>MASON CO-REGULATEDRESIDENTIALOFOWR</v>
          </cell>
          <cell r="J6982" t="str">
            <v>OFOWR</v>
          </cell>
          <cell r="K6982" t="str">
            <v>OVERFILL/OVERWEIGHT CHG</v>
          </cell>
          <cell r="S6982">
            <v>0</v>
          </cell>
          <cell r="T6982">
            <v>0</v>
          </cell>
          <cell r="U6982">
            <v>0</v>
          </cell>
          <cell r="V6982">
            <v>0</v>
          </cell>
          <cell r="W6982">
            <v>0</v>
          </cell>
          <cell r="X6982">
            <v>0</v>
          </cell>
          <cell r="Y6982">
            <v>0</v>
          </cell>
          <cell r="Z6982">
            <v>0</v>
          </cell>
          <cell r="AA6982">
            <v>0</v>
          </cell>
          <cell r="AB6982">
            <v>0</v>
          </cell>
          <cell r="AC6982">
            <v>0</v>
          </cell>
          <cell r="AD6982">
            <v>1302.32</v>
          </cell>
        </row>
        <row r="6983">
          <cell r="B6983" t="str">
            <v>MASON CO-REGULATEDRESIDENTIALRECYCLECR</v>
          </cell>
          <cell r="J6983" t="str">
            <v>RECYCLECR</v>
          </cell>
          <cell r="K6983" t="str">
            <v>VALUE OF RECYCLABLES</v>
          </cell>
          <cell r="S6983">
            <v>0</v>
          </cell>
          <cell r="T6983">
            <v>0</v>
          </cell>
          <cell r="U6983">
            <v>0</v>
          </cell>
          <cell r="V6983">
            <v>0</v>
          </cell>
          <cell r="W6983">
            <v>0</v>
          </cell>
          <cell r="X6983">
            <v>0</v>
          </cell>
          <cell r="Y6983">
            <v>0</v>
          </cell>
          <cell r="Z6983">
            <v>0</v>
          </cell>
          <cell r="AA6983">
            <v>0</v>
          </cell>
          <cell r="AB6983">
            <v>0</v>
          </cell>
          <cell r="AC6983">
            <v>0</v>
          </cell>
          <cell r="AD6983">
            <v>-136.77000000000001</v>
          </cell>
        </row>
        <row r="6984">
          <cell r="B6984" t="str">
            <v>MASON CO-REGULATEDRESIDENTIALRECYR</v>
          </cell>
          <cell r="J6984" t="str">
            <v>RECYR</v>
          </cell>
          <cell r="K6984" t="str">
            <v>RESIDENTIAL RECYCLE</v>
          </cell>
          <cell r="S6984">
            <v>0</v>
          </cell>
          <cell r="T6984">
            <v>0</v>
          </cell>
          <cell r="U6984">
            <v>0</v>
          </cell>
          <cell r="V6984">
            <v>0</v>
          </cell>
          <cell r="W6984">
            <v>0</v>
          </cell>
          <cell r="X6984">
            <v>0</v>
          </cell>
          <cell r="Y6984">
            <v>0</v>
          </cell>
          <cell r="Z6984">
            <v>0</v>
          </cell>
          <cell r="AA6984">
            <v>0</v>
          </cell>
          <cell r="AB6984">
            <v>0</v>
          </cell>
          <cell r="AC6984">
            <v>0</v>
          </cell>
          <cell r="AD6984">
            <v>-543.72</v>
          </cell>
        </row>
        <row r="6985">
          <cell r="B6985" t="str">
            <v>MASON CO-REGULATEDRESIDENTIALREDELIVER</v>
          </cell>
          <cell r="J6985" t="str">
            <v>REDELIVER</v>
          </cell>
          <cell r="K6985" t="str">
            <v>DELIVERY CHARGE</v>
          </cell>
          <cell r="S6985">
            <v>0</v>
          </cell>
          <cell r="T6985">
            <v>0</v>
          </cell>
          <cell r="U6985">
            <v>0</v>
          </cell>
          <cell r="V6985">
            <v>0</v>
          </cell>
          <cell r="W6985">
            <v>0</v>
          </cell>
          <cell r="X6985">
            <v>0</v>
          </cell>
          <cell r="Y6985">
            <v>0</v>
          </cell>
          <cell r="Z6985">
            <v>0</v>
          </cell>
          <cell r="AA6985">
            <v>0</v>
          </cell>
          <cell r="AB6985">
            <v>0</v>
          </cell>
          <cell r="AC6985">
            <v>0</v>
          </cell>
          <cell r="AD6985">
            <v>69.260000000000005</v>
          </cell>
        </row>
        <row r="6986">
          <cell r="B6986" t="str">
            <v>MASON CO-REGULATEDRESIDENTIALRESTART</v>
          </cell>
          <cell r="J6986" t="str">
            <v>RESTART</v>
          </cell>
          <cell r="K6986" t="str">
            <v>SERVICE RESTART FEE</v>
          </cell>
          <cell r="S6986">
            <v>0</v>
          </cell>
          <cell r="T6986">
            <v>0</v>
          </cell>
          <cell r="U6986">
            <v>0</v>
          </cell>
          <cell r="V6986">
            <v>0</v>
          </cell>
          <cell r="W6986">
            <v>0</v>
          </cell>
          <cell r="X6986">
            <v>0</v>
          </cell>
          <cell r="Y6986">
            <v>0</v>
          </cell>
          <cell r="Z6986">
            <v>0</v>
          </cell>
          <cell r="AA6986">
            <v>0</v>
          </cell>
          <cell r="AB6986">
            <v>0</v>
          </cell>
          <cell r="AC6986">
            <v>0</v>
          </cell>
          <cell r="AD6986">
            <v>606.19000000000005</v>
          </cell>
        </row>
        <row r="6987">
          <cell r="B6987" t="str">
            <v>MASON CO-REGULATEDRESIDENTIALWLKNRE1</v>
          </cell>
          <cell r="J6987" t="str">
            <v>WLKNRE1</v>
          </cell>
          <cell r="K6987" t="str">
            <v>WALK IN 5'-25'-EOW</v>
          </cell>
          <cell r="S6987">
            <v>0</v>
          </cell>
          <cell r="T6987">
            <v>0</v>
          </cell>
          <cell r="U6987">
            <v>0</v>
          </cell>
          <cell r="V6987">
            <v>0</v>
          </cell>
          <cell r="W6987">
            <v>0</v>
          </cell>
          <cell r="X6987">
            <v>0</v>
          </cell>
          <cell r="Y6987">
            <v>0</v>
          </cell>
          <cell r="Z6987">
            <v>0</v>
          </cell>
          <cell r="AA6987">
            <v>0</v>
          </cell>
          <cell r="AB6987">
            <v>0</v>
          </cell>
          <cell r="AC6987">
            <v>0</v>
          </cell>
          <cell r="AD6987">
            <v>-0.64</v>
          </cell>
        </row>
        <row r="6988">
          <cell r="B6988" t="str">
            <v>MASON CO-REGULATEDRESIDENTIALWLKNRM1</v>
          </cell>
          <cell r="J6988" t="str">
            <v>WLKNRM1</v>
          </cell>
          <cell r="K6988" t="str">
            <v>WALK IN 5'-25'-MTHLY</v>
          </cell>
          <cell r="S6988">
            <v>0</v>
          </cell>
          <cell r="T6988">
            <v>0</v>
          </cell>
          <cell r="U6988">
            <v>0</v>
          </cell>
          <cell r="V6988">
            <v>0</v>
          </cell>
          <cell r="W6988">
            <v>0</v>
          </cell>
          <cell r="X6988">
            <v>0</v>
          </cell>
          <cell r="Y6988">
            <v>0</v>
          </cell>
          <cell r="Z6988">
            <v>0</v>
          </cell>
          <cell r="AA6988">
            <v>0</v>
          </cell>
          <cell r="AB6988">
            <v>0</v>
          </cell>
          <cell r="AC6988">
            <v>0</v>
          </cell>
          <cell r="AD6988">
            <v>0.59</v>
          </cell>
        </row>
        <row r="6989">
          <cell r="B6989" t="str">
            <v>MASON CO-REGULATEDRESIDENTIAL35ROCC1</v>
          </cell>
          <cell r="J6989" t="str">
            <v>35ROCC1</v>
          </cell>
          <cell r="K6989" t="str">
            <v>1-35 GAL ON CALL PICKUP</v>
          </cell>
          <cell r="S6989">
            <v>0</v>
          </cell>
          <cell r="T6989">
            <v>0</v>
          </cell>
          <cell r="U6989">
            <v>0</v>
          </cell>
          <cell r="V6989">
            <v>0</v>
          </cell>
          <cell r="W6989">
            <v>0</v>
          </cell>
          <cell r="X6989">
            <v>0</v>
          </cell>
          <cell r="Y6989">
            <v>0</v>
          </cell>
          <cell r="Z6989">
            <v>0</v>
          </cell>
          <cell r="AA6989">
            <v>0</v>
          </cell>
          <cell r="AB6989">
            <v>0</v>
          </cell>
          <cell r="AC6989">
            <v>0</v>
          </cell>
          <cell r="AD6989">
            <v>12.8</v>
          </cell>
        </row>
        <row r="6990">
          <cell r="B6990" t="str">
            <v>MASON CO-REGULATEDRESIDENTIAL48ROCC1</v>
          </cell>
          <cell r="J6990" t="str">
            <v>48ROCC1</v>
          </cell>
          <cell r="K6990" t="str">
            <v>1-48 GAL ON CALL PICKUP</v>
          </cell>
          <cell r="S6990">
            <v>0</v>
          </cell>
          <cell r="T6990">
            <v>0</v>
          </cell>
          <cell r="U6990">
            <v>0</v>
          </cell>
          <cell r="V6990">
            <v>0</v>
          </cell>
          <cell r="W6990">
            <v>0</v>
          </cell>
          <cell r="X6990">
            <v>0</v>
          </cell>
          <cell r="Y6990">
            <v>0</v>
          </cell>
          <cell r="Z6990">
            <v>0</v>
          </cell>
          <cell r="AA6990">
            <v>0</v>
          </cell>
          <cell r="AB6990">
            <v>0</v>
          </cell>
          <cell r="AC6990">
            <v>0</v>
          </cell>
          <cell r="AD6990">
            <v>16.04</v>
          </cell>
        </row>
        <row r="6991">
          <cell r="B6991" t="str">
            <v>MASON CO-REGULATEDRESIDENTIAL64ROCC1</v>
          </cell>
          <cell r="J6991" t="str">
            <v>64ROCC1</v>
          </cell>
          <cell r="K6991" t="str">
            <v>1-64 GAL ON CALL PICKUP</v>
          </cell>
          <cell r="S6991">
            <v>0</v>
          </cell>
          <cell r="T6991">
            <v>0</v>
          </cell>
          <cell r="U6991">
            <v>0</v>
          </cell>
          <cell r="V6991">
            <v>0</v>
          </cell>
          <cell r="W6991">
            <v>0</v>
          </cell>
          <cell r="X6991">
            <v>0</v>
          </cell>
          <cell r="Y6991">
            <v>0</v>
          </cell>
          <cell r="Z6991">
            <v>0</v>
          </cell>
          <cell r="AA6991">
            <v>0</v>
          </cell>
          <cell r="AB6991">
            <v>0</v>
          </cell>
          <cell r="AC6991">
            <v>0</v>
          </cell>
          <cell r="AD6991">
            <v>9.4700000000000006</v>
          </cell>
        </row>
        <row r="6992">
          <cell r="B6992" t="str">
            <v>MASON CO-REGULATEDRESIDENTIAL96ROCC1</v>
          </cell>
          <cell r="J6992" t="str">
            <v>96ROCC1</v>
          </cell>
          <cell r="K6992" t="str">
            <v>1-96 GAL ON CALL PICKUP</v>
          </cell>
          <cell r="S6992">
            <v>0</v>
          </cell>
          <cell r="T6992">
            <v>0</v>
          </cell>
          <cell r="U6992">
            <v>0</v>
          </cell>
          <cell r="V6992">
            <v>0</v>
          </cell>
          <cell r="W6992">
            <v>0</v>
          </cell>
          <cell r="X6992">
            <v>0</v>
          </cell>
          <cell r="Y6992">
            <v>0</v>
          </cell>
          <cell r="Z6992">
            <v>0</v>
          </cell>
          <cell r="AA6992">
            <v>0</v>
          </cell>
          <cell r="AB6992">
            <v>0</v>
          </cell>
          <cell r="AC6992">
            <v>0</v>
          </cell>
          <cell r="AD6992">
            <v>11.67</v>
          </cell>
        </row>
        <row r="6993">
          <cell r="B6993" t="str">
            <v>MASON CO-REGULATEDRESIDENTIALDRVNRE1RECYMA</v>
          </cell>
          <cell r="J6993" t="str">
            <v>DRVNRE1RECYMA</v>
          </cell>
          <cell r="K6993" t="str">
            <v>DRIVE IN UP TO 250 EOW-RE</v>
          </cell>
          <cell r="S6993">
            <v>0</v>
          </cell>
          <cell r="T6993">
            <v>0</v>
          </cell>
          <cell r="U6993">
            <v>0</v>
          </cell>
          <cell r="V6993">
            <v>0</v>
          </cell>
          <cell r="W6993">
            <v>0</v>
          </cell>
          <cell r="X6993">
            <v>0</v>
          </cell>
          <cell r="Y6993">
            <v>0</v>
          </cell>
          <cell r="Z6993">
            <v>0</v>
          </cell>
          <cell r="AA6993">
            <v>0</v>
          </cell>
          <cell r="AB6993">
            <v>0</v>
          </cell>
          <cell r="AC6993">
            <v>0</v>
          </cell>
          <cell r="AD6993">
            <v>65.75</v>
          </cell>
        </row>
        <row r="6994">
          <cell r="B6994" t="str">
            <v>MASON CO-REGULATEDRESIDENTIALDRVNRE2RECYMA</v>
          </cell>
          <cell r="J6994" t="str">
            <v>DRVNRE2RECYMA</v>
          </cell>
          <cell r="K6994" t="str">
            <v>DRIVE IN OVER 250 EOW-REC</v>
          </cell>
          <cell r="S6994">
            <v>0</v>
          </cell>
          <cell r="T6994">
            <v>0</v>
          </cell>
          <cell r="U6994">
            <v>0</v>
          </cell>
          <cell r="V6994">
            <v>0</v>
          </cell>
          <cell r="W6994">
            <v>0</v>
          </cell>
          <cell r="X6994">
            <v>0</v>
          </cell>
          <cell r="Y6994">
            <v>0</v>
          </cell>
          <cell r="Z6994">
            <v>0</v>
          </cell>
          <cell r="AA6994">
            <v>0</v>
          </cell>
          <cell r="AB6994">
            <v>0</v>
          </cell>
          <cell r="AC6994">
            <v>0</v>
          </cell>
          <cell r="AD6994">
            <v>9.9</v>
          </cell>
        </row>
        <row r="6995">
          <cell r="B6995" t="str">
            <v>MASON CO-REGULATEDRESIDENTIALDRVNRM1RECYMA</v>
          </cell>
          <cell r="J6995" t="str">
            <v>DRVNRM1RECYMA</v>
          </cell>
          <cell r="K6995" t="str">
            <v>DRIVE IN UP TO 125 MONTHL</v>
          </cell>
          <cell r="S6995">
            <v>0</v>
          </cell>
          <cell r="T6995">
            <v>0</v>
          </cell>
          <cell r="U6995">
            <v>0</v>
          </cell>
          <cell r="V6995">
            <v>0</v>
          </cell>
          <cell r="W6995">
            <v>0</v>
          </cell>
          <cell r="X6995">
            <v>0</v>
          </cell>
          <cell r="Y6995">
            <v>0</v>
          </cell>
          <cell r="Z6995">
            <v>0</v>
          </cell>
          <cell r="AA6995">
            <v>0</v>
          </cell>
          <cell r="AB6995">
            <v>0</v>
          </cell>
          <cell r="AC6995">
            <v>0</v>
          </cell>
          <cell r="AD6995">
            <v>1.1000000000000001</v>
          </cell>
        </row>
        <row r="6996">
          <cell r="B6996" t="str">
            <v>MASON CO-REGULATEDRESIDENTIALRECYCLECR</v>
          </cell>
          <cell r="J6996" t="str">
            <v>RECYCLECR</v>
          </cell>
          <cell r="K6996" t="str">
            <v>VALUE OF RECYCLABLES</v>
          </cell>
          <cell r="S6996">
            <v>0</v>
          </cell>
          <cell r="T6996">
            <v>0</v>
          </cell>
          <cell r="U6996">
            <v>0</v>
          </cell>
          <cell r="V6996">
            <v>0</v>
          </cell>
          <cell r="W6996">
            <v>0</v>
          </cell>
          <cell r="X6996">
            <v>0</v>
          </cell>
          <cell r="Y6996">
            <v>0</v>
          </cell>
          <cell r="Z6996">
            <v>0</v>
          </cell>
          <cell r="AA6996">
            <v>0</v>
          </cell>
          <cell r="AB6996">
            <v>0</v>
          </cell>
          <cell r="AC6996">
            <v>0</v>
          </cell>
          <cell r="AD6996">
            <v>17.579999999999998</v>
          </cell>
        </row>
        <row r="6997">
          <cell r="B6997" t="str">
            <v>MASON CO-REGULATEDRESIDENTIALRECYR</v>
          </cell>
          <cell r="J6997" t="str">
            <v>RECYR</v>
          </cell>
          <cell r="K6997" t="str">
            <v>RESIDENTIAL RECYCLE</v>
          </cell>
          <cell r="S6997">
            <v>0</v>
          </cell>
          <cell r="T6997">
            <v>0</v>
          </cell>
          <cell r="U6997">
            <v>0</v>
          </cell>
          <cell r="V6997">
            <v>0</v>
          </cell>
          <cell r="W6997">
            <v>0</v>
          </cell>
          <cell r="X6997">
            <v>0</v>
          </cell>
          <cell r="Y6997">
            <v>0</v>
          </cell>
          <cell r="Z6997">
            <v>0</v>
          </cell>
          <cell r="AA6997">
            <v>0</v>
          </cell>
          <cell r="AB6997">
            <v>0</v>
          </cell>
          <cell r="AC6997">
            <v>0</v>
          </cell>
          <cell r="AD6997">
            <v>49.98</v>
          </cell>
        </row>
        <row r="6998">
          <cell r="B6998" t="str">
            <v>MASON CO-REGULATEDRESIDENTIAL35RE1</v>
          </cell>
          <cell r="J6998" t="str">
            <v>35RE1</v>
          </cell>
          <cell r="K6998" t="str">
            <v>1-35 GAL CART EOW SVC</v>
          </cell>
          <cell r="S6998">
            <v>0</v>
          </cell>
          <cell r="T6998">
            <v>0</v>
          </cell>
          <cell r="U6998">
            <v>0</v>
          </cell>
          <cell r="V6998">
            <v>0</v>
          </cell>
          <cell r="W6998">
            <v>0</v>
          </cell>
          <cell r="X6998">
            <v>0</v>
          </cell>
          <cell r="Y6998">
            <v>0</v>
          </cell>
          <cell r="Z6998">
            <v>0</v>
          </cell>
          <cell r="AA6998">
            <v>0</v>
          </cell>
          <cell r="AB6998">
            <v>0</v>
          </cell>
          <cell r="AC6998">
            <v>0</v>
          </cell>
          <cell r="AD6998">
            <v>-5.38</v>
          </cell>
        </row>
        <row r="6999">
          <cell r="B6999" t="str">
            <v>MASON CO-REGULATEDRESIDENTIAL35ROCC1</v>
          </cell>
          <cell r="J6999" t="str">
            <v>35ROCC1</v>
          </cell>
          <cell r="K6999" t="str">
            <v>1-35 GAL ON CALL PICKUP</v>
          </cell>
          <cell r="S6999">
            <v>0</v>
          </cell>
          <cell r="T6999">
            <v>0</v>
          </cell>
          <cell r="U6999">
            <v>0</v>
          </cell>
          <cell r="V6999">
            <v>0</v>
          </cell>
          <cell r="W6999">
            <v>0</v>
          </cell>
          <cell r="X6999">
            <v>0</v>
          </cell>
          <cell r="Y6999">
            <v>0</v>
          </cell>
          <cell r="Z6999">
            <v>0</v>
          </cell>
          <cell r="AA6999">
            <v>0</v>
          </cell>
          <cell r="AB6999">
            <v>0</v>
          </cell>
          <cell r="AC6999">
            <v>0</v>
          </cell>
          <cell r="AD6999">
            <v>1395.2</v>
          </cell>
        </row>
        <row r="7000">
          <cell r="B7000" t="str">
            <v>MASON CO-REGULATEDRESIDENTIAL48ROCC1</v>
          </cell>
          <cell r="J7000" t="str">
            <v>48ROCC1</v>
          </cell>
          <cell r="K7000" t="str">
            <v>1-48 GAL ON CALL PICKUP</v>
          </cell>
          <cell r="S7000">
            <v>0</v>
          </cell>
          <cell r="T7000">
            <v>0</v>
          </cell>
          <cell r="U7000">
            <v>0</v>
          </cell>
          <cell r="V7000">
            <v>0</v>
          </cell>
          <cell r="W7000">
            <v>0</v>
          </cell>
          <cell r="X7000">
            <v>0</v>
          </cell>
          <cell r="Y7000">
            <v>0</v>
          </cell>
          <cell r="Z7000">
            <v>0</v>
          </cell>
          <cell r="AA7000">
            <v>0</v>
          </cell>
          <cell r="AB7000">
            <v>0</v>
          </cell>
          <cell r="AC7000">
            <v>0</v>
          </cell>
          <cell r="AD7000">
            <v>32.08</v>
          </cell>
        </row>
        <row r="7001">
          <cell r="B7001" t="str">
            <v>MASON CO-REGULATEDRESIDENTIAL64ROCC1</v>
          </cell>
          <cell r="J7001" t="str">
            <v>64ROCC1</v>
          </cell>
          <cell r="K7001" t="str">
            <v>1-64 GAL ON CALL PICKUP</v>
          </cell>
          <cell r="S7001">
            <v>0</v>
          </cell>
          <cell r="T7001">
            <v>0</v>
          </cell>
          <cell r="U7001">
            <v>0</v>
          </cell>
          <cell r="V7001">
            <v>0</v>
          </cell>
          <cell r="W7001">
            <v>0</v>
          </cell>
          <cell r="X7001">
            <v>0</v>
          </cell>
          <cell r="Y7001">
            <v>0</v>
          </cell>
          <cell r="Z7001">
            <v>0</v>
          </cell>
          <cell r="AA7001">
            <v>0</v>
          </cell>
          <cell r="AB7001">
            <v>0</v>
          </cell>
          <cell r="AC7001">
            <v>0</v>
          </cell>
          <cell r="AD7001">
            <v>179.93</v>
          </cell>
        </row>
        <row r="7002">
          <cell r="B7002" t="str">
            <v>MASON CO-REGULATEDRESIDENTIAL96ROCC1</v>
          </cell>
          <cell r="J7002" t="str">
            <v>96ROCC1</v>
          </cell>
          <cell r="K7002" t="str">
            <v>1-96 GAL ON CALL PICKUP</v>
          </cell>
          <cell r="S7002">
            <v>0</v>
          </cell>
          <cell r="T7002">
            <v>0</v>
          </cell>
          <cell r="U7002">
            <v>0</v>
          </cell>
          <cell r="V7002">
            <v>0</v>
          </cell>
          <cell r="W7002">
            <v>0</v>
          </cell>
          <cell r="X7002">
            <v>0</v>
          </cell>
          <cell r="Y7002">
            <v>0</v>
          </cell>
          <cell r="Z7002">
            <v>0</v>
          </cell>
          <cell r="AA7002">
            <v>0</v>
          </cell>
          <cell r="AB7002">
            <v>0</v>
          </cell>
          <cell r="AC7002">
            <v>0</v>
          </cell>
          <cell r="AD7002">
            <v>315.08999999999997</v>
          </cell>
        </row>
        <row r="7003">
          <cell r="B7003" t="str">
            <v>MASON CO-REGULATEDRESIDENTIALADJOTHR</v>
          </cell>
          <cell r="J7003" t="str">
            <v>ADJOTHR</v>
          </cell>
          <cell r="K7003" t="str">
            <v>ADJUSTMENT</v>
          </cell>
          <cell r="S7003">
            <v>0</v>
          </cell>
          <cell r="T7003">
            <v>0</v>
          </cell>
          <cell r="U7003">
            <v>0</v>
          </cell>
          <cell r="V7003">
            <v>0</v>
          </cell>
          <cell r="W7003">
            <v>0</v>
          </cell>
          <cell r="X7003">
            <v>0</v>
          </cell>
          <cell r="Y7003">
            <v>0</v>
          </cell>
          <cell r="Z7003">
            <v>0</v>
          </cell>
          <cell r="AA7003">
            <v>0</v>
          </cell>
          <cell r="AB7003">
            <v>0</v>
          </cell>
          <cell r="AC7003">
            <v>0</v>
          </cell>
          <cell r="AD7003">
            <v>-1</v>
          </cell>
        </row>
        <row r="7004">
          <cell r="B7004" t="str">
            <v>MASON CO-REGULATEDRESIDENTIALDRVNRM1</v>
          </cell>
          <cell r="J7004" t="str">
            <v>DRVNRM1</v>
          </cell>
          <cell r="K7004" t="str">
            <v>DRIVE IN UP TO 250'-MTHLY</v>
          </cell>
          <cell r="S7004">
            <v>0</v>
          </cell>
          <cell r="T7004">
            <v>0</v>
          </cell>
          <cell r="U7004">
            <v>0</v>
          </cell>
          <cell r="V7004">
            <v>0</v>
          </cell>
          <cell r="W7004">
            <v>0</v>
          </cell>
          <cell r="X7004">
            <v>0</v>
          </cell>
          <cell r="Y7004">
            <v>0</v>
          </cell>
          <cell r="Z7004">
            <v>0</v>
          </cell>
          <cell r="AA7004">
            <v>0</v>
          </cell>
          <cell r="AB7004">
            <v>0</v>
          </cell>
          <cell r="AC7004">
            <v>0</v>
          </cell>
          <cell r="AD7004">
            <v>1.1100000000000001</v>
          </cell>
        </row>
        <row r="7005">
          <cell r="B7005" t="str">
            <v>MASON CO-REGULATEDRESIDENTIALEXTRAR</v>
          </cell>
          <cell r="J7005" t="str">
            <v>EXTRAR</v>
          </cell>
          <cell r="K7005" t="str">
            <v>EXTRA CAN/BAGS</v>
          </cell>
          <cell r="S7005">
            <v>0</v>
          </cell>
          <cell r="T7005">
            <v>0</v>
          </cell>
          <cell r="U7005">
            <v>0</v>
          </cell>
          <cell r="V7005">
            <v>0</v>
          </cell>
          <cell r="W7005">
            <v>0</v>
          </cell>
          <cell r="X7005">
            <v>0</v>
          </cell>
          <cell r="Y7005">
            <v>0</v>
          </cell>
          <cell r="Z7005">
            <v>0</v>
          </cell>
          <cell r="AA7005">
            <v>0</v>
          </cell>
          <cell r="AB7005">
            <v>0</v>
          </cell>
          <cell r="AC7005">
            <v>0</v>
          </cell>
          <cell r="AD7005">
            <v>90.77</v>
          </cell>
        </row>
        <row r="7006">
          <cell r="B7006" t="str">
            <v>MASON CO-REGULATEDRESIDENTIALOFOWR</v>
          </cell>
          <cell r="J7006" t="str">
            <v>OFOWR</v>
          </cell>
          <cell r="K7006" t="str">
            <v>OVERFILL/OVERWEIGHT CHG</v>
          </cell>
          <cell r="S7006">
            <v>0</v>
          </cell>
          <cell r="T7006">
            <v>0</v>
          </cell>
          <cell r="U7006">
            <v>0</v>
          </cell>
          <cell r="V7006">
            <v>0</v>
          </cell>
          <cell r="W7006">
            <v>0</v>
          </cell>
          <cell r="X7006">
            <v>0</v>
          </cell>
          <cell r="Y7006">
            <v>0</v>
          </cell>
          <cell r="Z7006">
            <v>0</v>
          </cell>
          <cell r="AA7006">
            <v>0</v>
          </cell>
          <cell r="AB7006">
            <v>0</v>
          </cell>
          <cell r="AC7006">
            <v>0</v>
          </cell>
          <cell r="AD7006">
            <v>40.14</v>
          </cell>
        </row>
        <row r="7007">
          <cell r="B7007" t="str">
            <v>MASON CO-REGULATEDRESIDENTIALRECYCLECR</v>
          </cell>
          <cell r="J7007" t="str">
            <v>RECYCLECR</v>
          </cell>
          <cell r="K7007" t="str">
            <v>VALUE OF RECYCLABLES</v>
          </cell>
          <cell r="S7007">
            <v>0</v>
          </cell>
          <cell r="T7007">
            <v>0</v>
          </cell>
          <cell r="U7007">
            <v>0</v>
          </cell>
          <cell r="V7007">
            <v>0</v>
          </cell>
          <cell r="W7007">
            <v>0</v>
          </cell>
          <cell r="X7007">
            <v>0</v>
          </cell>
          <cell r="Y7007">
            <v>0</v>
          </cell>
          <cell r="Z7007">
            <v>0</v>
          </cell>
          <cell r="AA7007">
            <v>0</v>
          </cell>
          <cell r="AB7007">
            <v>0</v>
          </cell>
          <cell r="AC7007">
            <v>0</v>
          </cell>
          <cell r="AD7007">
            <v>24.09</v>
          </cell>
        </row>
        <row r="7008">
          <cell r="B7008" t="str">
            <v>MASON CO-REGULATEDRESIDENTIALRECYR</v>
          </cell>
          <cell r="J7008" t="str">
            <v>RECYR</v>
          </cell>
          <cell r="K7008" t="str">
            <v>RESIDENTIAL RECYCLE</v>
          </cell>
          <cell r="S7008">
            <v>0</v>
          </cell>
          <cell r="T7008">
            <v>0</v>
          </cell>
          <cell r="U7008">
            <v>0</v>
          </cell>
          <cell r="V7008">
            <v>0</v>
          </cell>
          <cell r="W7008">
            <v>0</v>
          </cell>
          <cell r="X7008">
            <v>0</v>
          </cell>
          <cell r="Y7008">
            <v>0</v>
          </cell>
          <cell r="Z7008">
            <v>0</v>
          </cell>
          <cell r="AA7008">
            <v>0</v>
          </cell>
          <cell r="AB7008">
            <v>0</v>
          </cell>
          <cell r="AC7008">
            <v>0</v>
          </cell>
          <cell r="AD7008">
            <v>-72.45</v>
          </cell>
        </row>
        <row r="7009">
          <cell r="B7009" t="str">
            <v>MASON CO-REGULATEDRESIDENTIALRESTART</v>
          </cell>
          <cell r="J7009" t="str">
            <v>RESTART</v>
          </cell>
          <cell r="K7009" t="str">
            <v>SERVICE RESTART FEE</v>
          </cell>
          <cell r="S7009">
            <v>0</v>
          </cell>
          <cell r="T7009">
            <v>0</v>
          </cell>
          <cell r="U7009">
            <v>0</v>
          </cell>
          <cell r="V7009">
            <v>0</v>
          </cell>
          <cell r="W7009">
            <v>0</v>
          </cell>
          <cell r="X7009">
            <v>0</v>
          </cell>
          <cell r="Y7009">
            <v>0</v>
          </cell>
          <cell r="Z7009">
            <v>0</v>
          </cell>
          <cell r="AA7009">
            <v>0</v>
          </cell>
          <cell r="AB7009">
            <v>0</v>
          </cell>
          <cell r="AC7009">
            <v>0</v>
          </cell>
          <cell r="AD7009">
            <v>11.09</v>
          </cell>
        </row>
        <row r="7010">
          <cell r="B7010" t="str">
            <v>MASON CO-REGULATEDRESIDENTIALWLKNRM1</v>
          </cell>
          <cell r="J7010" t="str">
            <v>WLKNRM1</v>
          </cell>
          <cell r="K7010" t="str">
            <v>WALK IN 5'-25'-MTHLY</v>
          </cell>
          <cell r="S7010">
            <v>0</v>
          </cell>
          <cell r="T7010">
            <v>0</v>
          </cell>
          <cell r="U7010">
            <v>0</v>
          </cell>
          <cell r="V7010">
            <v>0</v>
          </cell>
          <cell r="W7010">
            <v>0</v>
          </cell>
          <cell r="X7010">
            <v>0</v>
          </cell>
          <cell r="Y7010">
            <v>0</v>
          </cell>
          <cell r="Z7010">
            <v>0</v>
          </cell>
          <cell r="AA7010">
            <v>0</v>
          </cell>
          <cell r="AB7010">
            <v>0</v>
          </cell>
          <cell r="AC7010">
            <v>0</v>
          </cell>
          <cell r="AD7010">
            <v>0.59</v>
          </cell>
        </row>
        <row r="7011">
          <cell r="B7011" t="str">
            <v>MASON CO-REGULATEDROLLOFFDISPMC-TON</v>
          </cell>
          <cell r="J7011" t="str">
            <v>DISPMC-TON</v>
          </cell>
          <cell r="K7011" t="str">
            <v>MC LANDFILL PER TON</v>
          </cell>
          <cell r="S7011">
            <v>0</v>
          </cell>
          <cell r="T7011">
            <v>0</v>
          </cell>
          <cell r="U7011">
            <v>0</v>
          </cell>
          <cell r="V7011">
            <v>0</v>
          </cell>
          <cell r="W7011">
            <v>0</v>
          </cell>
          <cell r="X7011">
            <v>0</v>
          </cell>
          <cell r="Y7011">
            <v>0</v>
          </cell>
          <cell r="Z7011">
            <v>0</v>
          </cell>
          <cell r="AA7011">
            <v>0</v>
          </cell>
          <cell r="AB7011">
            <v>0</v>
          </cell>
          <cell r="AC7011">
            <v>0</v>
          </cell>
          <cell r="AD7011">
            <v>655.81</v>
          </cell>
        </row>
        <row r="7012">
          <cell r="B7012" t="str">
            <v>MASON CO-REGULATEDROLLOFFROHAUL20T</v>
          </cell>
          <cell r="J7012" t="str">
            <v>ROHAUL20T</v>
          </cell>
          <cell r="K7012" t="str">
            <v>20YD ROLL OFF TEMP HAUL</v>
          </cell>
          <cell r="S7012">
            <v>0</v>
          </cell>
          <cell r="T7012">
            <v>0</v>
          </cell>
          <cell r="U7012">
            <v>0</v>
          </cell>
          <cell r="V7012">
            <v>0</v>
          </cell>
          <cell r="W7012">
            <v>0</v>
          </cell>
          <cell r="X7012">
            <v>0</v>
          </cell>
          <cell r="Y7012">
            <v>0</v>
          </cell>
          <cell r="Z7012">
            <v>0</v>
          </cell>
          <cell r="AA7012">
            <v>0</v>
          </cell>
          <cell r="AB7012">
            <v>0</v>
          </cell>
          <cell r="AC7012">
            <v>0</v>
          </cell>
          <cell r="AD7012">
            <v>97.48</v>
          </cell>
        </row>
        <row r="7013">
          <cell r="B7013" t="str">
            <v>MASON CO-REGULATEDROLLOFFROMILE</v>
          </cell>
          <cell r="J7013" t="str">
            <v>ROMILE</v>
          </cell>
          <cell r="K7013" t="str">
            <v>ROLL OFF-MILEAGE</v>
          </cell>
          <cell r="S7013">
            <v>0</v>
          </cell>
          <cell r="T7013">
            <v>0</v>
          </cell>
          <cell r="U7013">
            <v>0</v>
          </cell>
          <cell r="V7013">
            <v>0</v>
          </cell>
          <cell r="W7013">
            <v>0</v>
          </cell>
          <cell r="X7013">
            <v>0</v>
          </cell>
          <cell r="Y7013">
            <v>0</v>
          </cell>
          <cell r="Z7013">
            <v>0</v>
          </cell>
          <cell r="AA7013">
            <v>0</v>
          </cell>
          <cell r="AB7013">
            <v>0</v>
          </cell>
          <cell r="AC7013">
            <v>0</v>
          </cell>
          <cell r="AD7013">
            <v>58.32</v>
          </cell>
        </row>
        <row r="7014">
          <cell r="B7014" t="str">
            <v>MASON CO-REGULATEDROLLOFFRORENT20D</v>
          </cell>
          <cell r="J7014" t="str">
            <v>RORENT20D</v>
          </cell>
          <cell r="K7014" t="str">
            <v>20YD ROLL OFF-DAILY RENT</v>
          </cell>
          <cell r="S7014">
            <v>0</v>
          </cell>
          <cell r="T7014">
            <v>0</v>
          </cell>
          <cell r="U7014">
            <v>0</v>
          </cell>
          <cell r="V7014">
            <v>0</v>
          </cell>
          <cell r="W7014">
            <v>0</v>
          </cell>
          <cell r="X7014">
            <v>0</v>
          </cell>
          <cell r="Y7014">
            <v>0</v>
          </cell>
          <cell r="Z7014">
            <v>0</v>
          </cell>
          <cell r="AA7014">
            <v>0</v>
          </cell>
          <cell r="AB7014">
            <v>0</v>
          </cell>
          <cell r="AC7014">
            <v>0</v>
          </cell>
          <cell r="AD7014">
            <v>18.03</v>
          </cell>
        </row>
        <row r="7015">
          <cell r="B7015" t="str">
            <v>MASON CO-REGULATEDROLLOFFSP</v>
          </cell>
          <cell r="J7015" t="str">
            <v>SP</v>
          </cell>
          <cell r="K7015" t="str">
            <v>SPECIAL PICKUP</v>
          </cell>
          <cell r="S7015">
            <v>0</v>
          </cell>
          <cell r="T7015">
            <v>0</v>
          </cell>
          <cell r="U7015">
            <v>0</v>
          </cell>
          <cell r="V7015">
            <v>0</v>
          </cell>
          <cell r="W7015">
            <v>0</v>
          </cell>
          <cell r="X7015">
            <v>0</v>
          </cell>
          <cell r="Y7015">
            <v>0</v>
          </cell>
          <cell r="Z7015">
            <v>0</v>
          </cell>
          <cell r="AA7015">
            <v>0</v>
          </cell>
          <cell r="AB7015">
            <v>0</v>
          </cell>
          <cell r="AC7015">
            <v>0</v>
          </cell>
          <cell r="AD7015">
            <v>151.68</v>
          </cell>
        </row>
        <row r="7016">
          <cell r="B7016" t="str">
            <v>MASON CO-REGULATEDROLLOFFROLID</v>
          </cell>
          <cell r="J7016" t="str">
            <v>ROLID</v>
          </cell>
          <cell r="K7016" t="str">
            <v>ROLL OFF-LID</v>
          </cell>
          <cell r="S7016">
            <v>0</v>
          </cell>
          <cell r="T7016">
            <v>0</v>
          </cell>
          <cell r="U7016">
            <v>0</v>
          </cell>
          <cell r="V7016">
            <v>0</v>
          </cell>
          <cell r="W7016">
            <v>0</v>
          </cell>
          <cell r="X7016">
            <v>0</v>
          </cell>
          <cell r="Y7016">
            <v>0</v>
          </cell>
          <cell r="Z7016">
            <v>0</v>
          </cell>
          <cell r="AA7016">
            <v>0</v>
          </cell>
          <cell r="AB7016">
            <v>0</v>
          </cell>
          <cell r="AC7016">
            <v>0</v>
          </cell>
          <cell r="AD7016">
            <v>276.64</v>
          </cell>
        </row>
        <row r="7017">
          <cell r="B7017" t="str">
            <v>MASON CO-REGULATEDROLLOFFRORENT10D</v>
          </cell>
          <cell r="J7017" t="str">
            <v>RORENT10D</v>
          </cell>
          <cell r="K7017" t="str">
            <v>10YD ROLL OFF DAILY RENT</v>
          </cell>
          <cell r="S7017">
            <v>0</v>
          </cell>
          <cell r="T7017">
            <v>0</v>
          </cell>
          <cell r="U7017">
            <v>0</v>
          </cell>
          <cell r="V7017">
            <v>0</v>
          </cell>
          <cell r="W7017">
            <v>0</v>
          </cell>
          <cell r="X7017">
            <v>0</v>
          </cell>
          <cell r="Y7017">
            <v>0</v>
          </cell>
          <cell r="Z7017">
            <v>0</v>
          </cell>
          <cell r="AA7017">
            <v>0</v>
          </cell>
          <cell r="AB7017">
            <v>0</v>
          </cell>
          <cell r="AC7017">
            <v>0</v>
          </cell>
          <cell r="AD7017">
            <v>348.75</v>
          </cell>
        </row>
        <row r="7018">
          <cell r="B7018" t="str">
            <v>MASON CO-REGULATEDROLLOFFRORENT10M</v>
          </cell>
          <cell r="J7018" t="str">
            <v>RORENT10M</v>
          </cell>
          <cell r="K7018" t="str">
            <v>10YD ROLL OFF MTHLY RENT</v>
          </cell>
          <cell r="S7018">
            <v>0</v>
          </cell>
          <cell r="T7018">
            <v>0</v>
          </cell>
          <cell r="U7018">
            <v>0</v>
          </cell>
          <cell r="V7018">
            <v>0</v>
          </cell>
          <cell r="W7018">
            <v>0</v>
          </cell>
          <cell r="X7018">
            <v>0</v>
          </cell>
          <cell r="Y7018">
            <v>0</v>
          </cell>
          <cell r="Z7018">
            <v>0</v>
          </cell>
          <cell r="AA7018">
            <v>0</v>
          </cell>
          <cell r="AB7018">
            <v>0</v>
          </cell>
          <cell r="AC7018">
            <v>0</v>
          </cell>
          <cell r="AD7018">
            <v>83.93</v>
          </cell>
        </row>
        <row r="7019">
          <cell r="B7019" t="str">
            <v>MASON CO-REGULATEDROLLOFFRORENT20D</v>
          </cell>
          <cell r="J7019" t="str">
            <v>RORENT20D</v>
          </cell>
          <cell r="K7019" t="str">
            <v>20YD ROLL OFF-DAILY RENT</v>
          </cell>
          <cell r="S7019">
            <v>0</v>
          </cell>
          <cell r="T7019">
            <v>0</v>
          </cell>
          <cell r="U7019">
            <v>0</v>
          </cell>
          <cell r="V7019">
            <v>0</v>
          </cell>
          <cell r="W7019">
            <v>0</v>
          </cell>
          <cell r="X7019">
            <v>0</v>
          </cell>
          <cell r="Y7019">
            <v>0</v>
          </cell>
          <cell r="Z7019">
            <v>0</v>
          </cell>
          <cell r="AA7019">
            <v>0</v>
          </cell>
          <cell r="AB7019">
            <v>0</v>
          </cell>
          <cell r="AC7019">
            <v>0</v>
          </cell>
          <cell r="AD7019">
            <v>2626.37</v>
          </cell>
        </row>
        <row r="7020">
          <cell r="B7020" t="str">
            <v>MASON CO-REGULATEDROLLOFFRORENT20M</v>
          </cell>
          <cell r="J7020" t="str">
            <v>RORENT20M</v>
          </cell>
          <cell r="K7020" t="str">
            <v>20YD ROLL OFF-MNTHLY RENT</v>
          </cell>
          <cell r="S7020">
            <v>0</v>
          </cell>
          <cell r="T7020">
            <v>0</v>
          </cell>
          <cell r="U7020">
            <v>0</v>
          </cell>
          <cell r="V7020">
            <v>0</v>
          </cell>
          <cell r="W7020">
            <v>0</v>
          </cell>
          <cell r="X7020">
            <v>0</v>
          </cell>
          <cell r="Y7020">
            <v>0</v>
          </cell>
          <cell r="Z7020">
            <v>0</v>
          </cell>
          <cell r="AA7020">
            <v>0</v>
          </cell>
          <cell r="AB7020">
            <v>0</v>
          </cell>
          <cell r="AC7020">
            <v>0</v>
          </cell>
          <cell r="AD7020">
            <v>1949.6</v>
          </cell>
        </row>
        <row r="7021">
          <cell r="B7021" t="str">
            <v>MASON CO-REGULATEDROLLOFFRORENT40D</v>
          </cell>
          <cell r="J7021" t="str">
            <v>RORENT40D</v>
          </cell>
          <cell r="K7021" t="str">
            <v>40YD ROLL OFF-DAILY RENT</v>
          </cell>
          <cell r="S7021">
            <v>0</v>
          </cell>
          <cell r="T7021">
            <v>0</v>
          </cell>
          <cell r="U7021">
            <v>0</v>
          </cell>
          <cell r="V7021">
            <v>0</v>
          </cell>
          <cell r="W7021">
            <v>0</v>
          </cell>
          <cell r="X7021">
            <v>0</v>
          </cell>
          <cell r="Y7021">
            <v>0</v>
          </cell>
          <cell r="Z7021">
            <v>0</v>
          </cell>
          <cell r="AA7021">
            <v>0</v>
          </cell>
          <cell r="AB7021">
            <v>0</v>
          </cell>
          <cell r="AC7021">
            <v>0</v>
          </cell>
          <cell r="AD7021">
            <v>1702.8</v>
          </cell>
        </row>
        <row r="7022">
          <cell r="B7022" t="str">
            <v>MASON CO-REGULATEDROLLOFFRORENT40M</v>
          </cell>
          <cell r="J7022" t="str">
            <v>RORENT40M</v>
          </cell>
          <cell r="K7022" t="str">
            <v>40YD ROLL OFF-MNTHLY RENT</v>
          </cell>
          <cell r="S7022">
            <v>0</v>
          </cell>
          <cell r="T7022">
            <v>0</v>
          </cell>
          <cell r="U7022">
            <v>0</v>
          </cell>
          <cell r="V7022">
            <v>0</v>
          </cell>
          <cell r="W7022">
            <v>0</v>
          </cell>
          <cell r="X7022">
            <v>0</v>
          </cell>
          <cell r="Y7022">
            <v>0</v>
          </cell>
          <cell r="Z7022">
            <v>0</v>
          </cell>
          <cell r="AA7022">
            <v>0</v>
          </cell>
          <cell r="AB7022">
            <v>0</v>
          </cell>
          <cell r="AC7022">
            <v>0</v>
          </cell>
          <cell r="AD7022">
            <v>331.48</v>
          </cell>
        </row>
        <row r="7023">
          <cell r="B7023" t="str">
            <v>MASON CO-REGULATEDROLLOFFCPHAUL10</v>
          </cell>
          <cell r="J7023" t="str">
            <v>CPHAUL10</v>
          </cell>
          <cell r="K7023" t="str">
            <v>10YD COMPACTOR-HAUL</v>
          </cell>
          <cell r="S7023">
            <v>0</v>
          </cell>
          <cell r="T7023">
            <v>0</v>
          </cell>
          <cell r="U7023">
            <v>0</v>
          </cell>
          <cell r="V7023">
            <v>0</v>
          </cell>
          <cell r="W7023">
            <v>0</v>
          </cell>
          <cell r="X7023">
            <v>0</v>
          </cell>
          <cell r="Y7023">
            <v>0</v>
          </cell>
          <cell r="Z7023">
            <v>0</v>
          </cell>
          <cell r="AA7023">
            <v>0</v>
          </cell>
          <cell r="AB7023">
            <v>0</v>
          </cell>
          <cell r="AC7023">
            <v>0</v>
          </cell>
          <cell r="AD7023">
            <v>126.71</v>
          </cell>
        </row>
        <row r="7024">
          <cell r="B7024" t="str">
            <v>MASON CO-REGULATEDROLLOFFCPHAUL15</v>
          </cell>
          <cell r="J7024" t="str">
            <v>CPHAUL15</v>
          </cell>
          <cell r="K7024" t="str">
            <v>15YD COMPACTOR-HAUL</v>
          </cell>
          <cell r="S7024">
            <v>0</v>
          </cell>
          <cell r="T7024">
            <v>0</v>
          </cell>
          <cell r="U7024">
            <v>0</v>
          </cell>
          <cell r="V7024">
            <v>0</v>
          </cell>
          <cell r="W7024">
            <v>0</v>
          </cell>
          <cell r="X7024">
            <v>0</v>
          </cell>
          <cell r="Y7024">
            <v>0</v>
          </cell>
          <cell r="Z7024">
            <v>0</v>
          </cell>
          <cell r="AA7024">
            <v>0</v>
          </cell>
          <cell r="AB7024">
            <v>0</v>
          </cell>
          <cell r="AC7024">
            <v>0</v>
          </cell>
          <cell r="AD7024">
            <v>584.67999999999995</v>
          </cell>
        </row>
        <row r="7025">
          <cell r="B7025" t="str">
            <v>MASON CO-REGULATEDROLLOFFCPHAUL25</v>
          </cell>
          <cell r="J7025" t="str">
            <v>CPHAUL25</v>
          </cell>
          <cell r="K7025" t="str">
            <v>25YD COMPACTOR-HAUL</v>
          </cell>
          <cell r="S7025">
            <v>0</v>
          </cell>
          <cell r="T7025">
            <v>0</v>
          </cell>
          <cell r="U7025">
            <v>0</v>
          </cell>
          <cell r="V7025">
            <v>0</v>
          </cell>
          <cell r="W7025">
            <v>0</v>
          </cell>
          <cell r="X7025">
            <v>0</v>
          </cell>
          <cell r="Y7025">
            <v>0</v>
          </cell>
          <cell r="Z7025">
            <v>0</v>
          </cell>
          <cell r="AA7025">
            <v>0</v>
          </cell>
          <cell r="AB7025">
            <v>0</v>
          </cell>
          <cell r="AC7025">
            <v>0</v>
          </cell>
          <cell r="AD7025">
            <v>1536.21</v>
          </cell>
        </row>
        <row r="7026">
          <cell r="B7026" t="str">
            <v>MASON CO-REGULATEDROLLOFFDISPMC-TON</v>
          </cell>
          <cell r="J7026" t="str">
            <v>DISPMC-TON</v>
          </cell>
          <cell r="K7026" t="str">
            <v>MC LANDFILL PER TON</v>
          </cell>
          <cell r="S7026">
            <v>0</v>
          </cell>
          <cell r="T7026">
            <v>0</v>
          </cell>
          <cell r="U7026">
            <v>0</v>
          </cell>
          <cell r="V7026">
            <v>0</v>
          </cell>
          <cell r="W7026">
            <v>0</v>
          </cell>
          <cell r="X7026">
            <v>0</v>
          </cell>
          <cell r="Y7026">
            <v>0</v>
          </cell>
          <cell r="Z7026">
            <v>0</v>
          </cell>
          <cell r="AA7026">
            <v>0</v>
          </cell>
          <cell r="AB7026">
            <v>0</v>
          </cell>
          <cell r="AC7026">
            <v>0</v>
          </cell>
          <cell r="AD7026">
            <v>29204.73</v>
          </cell>
        </row>
        <row r="7027">
          <cell r="B7027" t="str">
            <v>MASON CO-REGULATEDROLLOFFDISPMCMISC</v>
          </cell>
          <cell r="J7027" t="str">
            <v>DISPMCMISC</v>
          </cell>
          <cell r="K7027" t="str">
            <v>DISPOSAL MISCELLANOUS</v>
          </cell>
          <cell r="S7027">
            <v>0</v>
          </cell>
          <cell r="T7027">
            <v>0</v>
          </cell>
          <cell r="U7027">
            <v>0</v>
          </cell>
          <cell r="V7027">
            <v>0</v>
          </cell>
          <cell r="W7027">
            <v>0</v>
          </cell>
          <cell r="X7027">
            <v>0</v>
          </cell>
          <cell r="Y7027">
            <v>0</v>
          </cell>
          <cell r="Z7027">
            <v>0</v>
          </cell>
          <cell r="AA7027">
            <v>0</v>
          </cell>
          <cell r="AB7027">
            <v>0</v>
          </cell>
          <cell r="AC7027">
            <v>0</v>
          </cell>
          <cell r="AD7027">
            <v>245.17</v>
          </cell>
        </row>
        <row r="7028">
          <cell r="B7028" t="str">
            <v>MASON CO-REGULATEDROLLOFFRODEL</v>
          </cell>
          <cell r="J7028" t="str">
            <v>RODEL</v>
          </cell>
          <cell r="K7028" t="str">
            <v>ROLL OFF-DELIVERY</v>
          </cell>
          <cell r="S7028">
            <v>0</v>
          </cell>
          <cell r="T7028">
            <v>0</v>
          </cell>
          <cell r="U7028">
            <v>0</v>
          </cell>
          <cell r="V7028">
            <v>0</v>
          </cell>
          <cell r="W7028">
            <v>0</v>
          </cell>
          <cell r="X7028">
            <v>0</v>
          </cell>
          <cell r="Y7028">
            <v>0</v>
          </cell>
          <cell r="Z7028">
            <v>0</v>
          </cell>
          <cell r="AA7028">
            <v>0</v>
          </cell>
          <cell r="AB7028">
            <v>0</v>
          </cell>
          <cell r="AC7028">
            <v>0</v>
          </cell>
          <cell r="AD7028">
            <v>779.6</v>
          </cell>
        </row>
        <row r="7029">
          <cell r="B7029" t="str">
            <v>MASON CO-REGULATEDROLLOFFROHAUL10</v>
          </cell>
          <cell r="J7029" t="str">
            <v>ROHAUL10</v>
          </cell>
          <cell r="K7029" t="str">
            <v>10YD ROLL OFF HAUL</v>
          </cell>
          <cell r="S7029">
            <v>0</v>
          </cell>
          <cell r="T7029">
            <v>0</v>
          </cell>
          <cell r="U7029">
            <v>0</v>
          </cell>
          <cell r="V7029">
            <v>0</v>
          </cell>
          <cell r="W7029">
            <v>0</v>
          </cell>
          <cell r="X7029">
            <v>0</v>
          </cell>
          <cell r="Y7029">
            <v>0</v>
          </cell>
          <cell r="Z7029">
            <v>0</v>
          </cell>
          <cell r="AA7029">
            <v>0</v>
          </cell>
          <cell r="AB7029">
            <v>0</v>
          </cell>
          <cell r="AC7029">
            <v>0</v>
          </cell>
          <cell r="AD7029">
            <v>83.93</v>
          </cell>
        </row>
        <row r="7030">
          <cell r="B7030" t="str">
            <v>MASON CO-REGULATEDROLLOFFROHAUL10T</v>
          </cell>
          <cell r="J7030" t="str">
            <v>ROHAUL10T</v>
          </cell>
          <cell r="K7030" t="str">
            <v>ROHAUL10T</v>
          </cell>
          <cell r="S7030">
            <v>0</v>
          </cell>
          <cell r="T7030">
            <v>0</v>
          </cell>
          <cell r="U7030">
            <v>0</v>
          </cell>
          <cell r="V7030">
            <v>0</v>
          </cell>
          <cell r="W7030">
            <v>0</v>
          </cell>
          <cell r="X7030">
            <v>0</v>
          </cell>
          <cell r="Y7030">
            <v>0</v>
          </cell>
          <cell r="Z7030">
            <v>0</v>
          </cell>
          <cell r="AA7030">
            <v>0</v>
          </cell>
          <cell r="AB7030">
            <v>0</v>
          </cell>
          <cell r="AC7030">
            <v>0</v>
          </cell>
          <cell r="AD7030">
            <v>251.79</v>
          </cell>
        </row>
        <row r="7031">
          <cell r="B7031" t="str">
            <v>MASON CO-REGULATEDROLLOFFROHAUL20</v>
          </cell>
          <cell r="J7031" t="str">
            <v>ROHAUL20</v>
          </cell>
          <cell r="K7031" t="str">
            <v>20YD ROLL OFF-HAUL</v>
          </cell>
          <cell r="S7031">
            <v>0</v>
          </cell>
          <cell r="T7031">
            <v>0</v>
          </cell>
          <cell r="U7031">
            <v>0</v>
          </cell>
          <cell r="V7031">
            <v>0</v>
          </cell>
          <cell r="W7031">
            <v>0</v>
          </cell>
          <cell r="X7031">
            <v>0</v>
          </cell>
          <cell r="Y7031">
            <v>0</v>
          </cell>
          <cell r="Z7031">
            <v>0</v>
          </cell>
          <cell r="AA7031">
            <v>0</v>
          </cell>
          <cell r="AB7031">
            <v>0</v>
          </cell>
          <cell r="AC7031">
            <v>0</v>
          </cell>
          <cell r="AD7031">
            <v>3119.36</v>
          </cell>
        </row>
        <row r="7032">
          <cell r="B7032" t="str">
            <v>MASON CO-REGULATEDROLLOFFROHAUL20T</v>
          </cell>
          <cell r="J7032" t="str">
            <v>ROHAUL20T</v>
          </cell>
          <cell r="K7032" t="str">
            <v>20YD ROLL OFF TEMP HAUL</v>
          </cell>
          <cell r="S7032">
            <v>0</v>
          </cell>
          <cell r="T7032">
            <v>0</v>
          </cell>
          <cell r="U7032">
            <v>0</v>
          </cell>
          <cell r="V7032">
            <v>0</v>
          </cell>
          <cell r="W7032">
            <v>0</v>
          </cell>
          <cell r="X7032">
            <v>0</v>
          </cell>
          <cell r="Y7032">
            <v>0</v>
          </cell>
          <cell r="Z7032">
            <v>0</v>
          </cell>
          <cell r="AA7032">
            <v>0</v>
          </cell>
          <cell r="AB7032">
            <v>0</v>
          </cell>
          <cell r="AC7032">
            <v>0</v>
          </cell>
          <cell r="AD7032">
            <v>2047.08</v>
          </cell>
        </row>
        <row r="7033">
          <cell r="B7033" t="str">
            <v>MASON CO-REGULATEDROLLOFFROHAUL30</v>
          </cell>
          <cell r="J7033" t="str">
            <v>ROHAUL30</v>
          </cell>
          <cell r="K7033" t="str">
            <v>30YD ROLL OFF-HAUL</v>
          </cell>
          <cell r="S7033">
            <v>0</v>
          </cell>
          <cell r="T7033">
            <v>0</v>
          </cell>
          <cell r="U7033">
            <v>0</v>
          </cell>
          <cell r="V7033">
            <v>0</v>
          </cell>
          <cell r="W7033">
            <v>0</v>
          </cell>
          <cell r="X7033">
            <v>0</v>
          </cell>
          <cell r="Y7033">
            <v>0</v>
          </cell>
          <cell r="Z7033">
            <v>0</v>
          </cell>
          <cell r="AA7033">
            <v>0</v>
          </cell>
          <cell r="AB7033">
            <v>0</v>
          </cell>
          <cell r="AC7033">
            <v>0</v>
          </cell>
          <cell r="AD7033">
            <v>126.4</v>
          </cell>
        </row>
        <row r="7034">
          <cell r="B7034" t="str">
            <v>MASON CO-REGULATEDROLLOFFROHAUL40</v>
          </cell>
          <cell r="J7034" t="str">
            <v>ROHAUL40</v>
          </cell>
          <cell r="K7034" t="str">
            <v>40YD ROLL OFF-HAUL</v>
          </cell>
          <cell r="S7034">
            <v>0</v>
          </cell>
          <cell r="T7034">
            <v>0</v>
          </cell>
          <cell r="U7034">
            <v>0</v>
          </cell>
          <cell r="V7034">
            <v>0</v>
          </cell>
          <cell r="W7034">
            <v>0</v>
          </cell>
          <cell r="X7034">
            <v>0</v>
          </cell>
          <cell r="Y7034">
            <v>0</v>
          </cell>
          <cell r="Z7034">
            <v>0</v>
          </cell>
          <cell r="AA7034">
            <v>0</v>
          </cell>
          <cell r="AB7034">
            <v>0</v>
          </cell>
          <cell r="AC7034">
            <v>0</v>
          </cell>
          <cell r="AD7034">
            <v>994.44</v>
          </cell>
        </row>
        <row r="7035">
          <cell r="B7035" t="str">
            <v>MASON CO-REGULATEDROLLOFFROHAUL40T</v>
          </cell>
          <cell r="J7035" t="str">
            <v>ROHAUL40T</v>
          </cell>
          <cell r="K7035" t="str">
            <v>40YD ROLL OFF TEMP HAUL</v>
          </cell>
          <cell r="S7035">
            <v>0</v>
          </cell>
          <cell r="T7035">
            <v>0</v>
          </cell>
          <cell r="U7035">
            <v>0</v>
          </cell>
          <cell r="V7035">
            <v>0</v>
          </cell>
          <cell r="W7035">
            <v>0</v>
          </cell>
          <cell r="X7035">
            <v>0</v>
          </cell>
          <cell r="Y7035">
            <v>0</v>
          </cell>
          <cell r="Z7035">
            <v>0</v>
          </cell>
          <cell r="AA7035">
            <v>0</v>
          </cell>
          <cell r="AB7035">
            <v>0</v>
          </cell>
          <cell r="AC7035">
            <v>0</v>
          </cell>
          <cell r="AD7035">
            <v>1988.88</v>
          </cell>
        </row>
        <row r="7036">
          <cell r="B7036" t="str">
            <v>MASON CO-REGULATEDROLLOFFROMILE</v>
          </cell>
          <cell r="J7036" t="str">
            <v>ROMILE</v>
          </cell>
          <cell r="K7036" t="str">
            <v>ROLL OFF-MILEAGE</v>
          </cell>
          <cell r="S7036">
            <v>0</v>
          </cell>
          <cell r="T7036">
            <v>0</v>
          </cell>
          <cell r="U7036">
            <v>0</v>
          </cell>
          <cell r="V7036">
            <v>0</v>
          </cell>
          <cell r="W7036">
            <v>0</v>
          </cell>
          <cell r="X7036">
            <v>0</v>
          </cell>
          <cell r="Y7036">
            <v>0</v>
          </cell>
          <cell r="Z7036">
            <v>0</v>
          </cell>
          <cell r="AA7036">
            <v>0</v>
          </cell>
          <cell r="AB7036">
            <v>0</v>
          </cell>
          <cell r="AC7036">
            <v>0</v>
          </cell>
          <cell r="AD7036">
            <v>738.72</v>
          </cell>
        </row>
        <row r="7037">
          <cell r="B7037" t="str">
            <v>MASON CO-REGULATEDROLLOFFRORENT10D</v>
          </cell>
          <cell r="J7037" t="str">
            <v>RORENT10D</v>
          </cell>
          <cell r="K7037" t="str">
            <v>10YD ROLL OFF DAILY RENT</v>
          </cell>
          <cell r="S7037">
            <v>0</v>
          </cell>
          <cell r="T7037">
            <v>0</v>
          </cell>
          <cell r="U7037">
            <v>0</v>
          </cell>
          <cell r="V7037">
            <v>0</v>
          </cell>
          <cell r="W7037">
            <v>0</v>
          </cell>
          <cell r="X7037">
            <v>0</v>
          </cell>
          <cell r="Y7037">
            <v>0</v>
          </cell>
          <cell r="Z7037">
            <v>0</v>
          </cell>
          <cell r="AA7037">
            <v>0</v>
          </cell>
          <cell r="AB7037">
            <v>0</v>
          </cell>
          <cell r="AC7037">
            <v>0</v>
          </cell>
          <cell r="AD7037">
            <v>102.3</v>
          </cell>
        </row>
        <row r="7038">
          <cell r="B7038" t="str">
            <v>MASON CO-REGULATEDROLLOFFRORENT20D</v>
          </cell>
          <cell r="J7038" t="str">
            <v>RORENT20D</v>
          </cell>
          <cell r="K7038" t="str">
            <v>20YD ROLL OFF-DAILY RENT</v>
          </cell>
          <cell r="S7038">
            <v>0</v>
          </cell>
          <cell r="T7038">
            <v>0</v>
          </cell>
          <cell r="U7038">
            <v>0</v>
          </cell>
          <cell r="V7038">
            <v>0</v>
          </cell>
          <cell r="W7038">
            <v>0</v>
          </cell>
          <cell r="X7038">
            <v>0</v>
          </cell>
          <cell r="Y7038">
            <v>0</v>
          </cell>
          <cell r="Z7038">
            <v>0</v>
          </cell>
          <cell r="AA7038">
            <v>0</v>
          </cell>
          <cell r="AB7038">
            <v>0</v>
          </cell>
          <cell r="AC7038">
            <v>0</v>
          </cell>
          <cell r="AD7038">
            <v>931.55</v>
          </cell>
        </row>
        <row r="7039">
          <cell r="B7039" t="str">
            <v>MASON CO-REGULATEDROLLOFFRORENT40D</v>
          </cell>
          <cell r="J7039" t="str">
            <v>RORENT40D</v>
          </cell>
          <cell r="K7039" t="str">
            <v>40YD ROLL OFF-DAILY RENT</v>
          </cell>
          <cell r="S7039">
            <v>0</v>
          </cell>
          <cell r="T7039">
            <v>0</v>
          </cell>
          <cell r="U7039">
            <v>0</v>
          </cell>
          <cell r="V7039">
            <v>0</v>
          </cell>
          <cell r="W7039">
            <v>0</v>
          </cell>
          <cell r="X7039">
            <v>0</v>
          </cell>
          <cell r="Y7039">
            <v>0</v>
          </cell>
          <cell r="Z7039">
            <v>0</v>
          </cell>
          <cell r="AA7039">
            <v>0</v>
          </cell>
          <cell r="AB7039">
            <v>0</v>
          </cell>
          <cell r="AC7039">
            <v>0</v>
          </cell>
          <cell r="AD7039">
            <v>368.94</v>
          </cell>
        </row>
        <row r="7040">
          <cell r="B7040" t="str">
            <v>MASON CO-REGULATEDSURCFUEL-COM MASON</v>
          </cell>
          <cell r="J7040" t="str">
            <v>FUEL-COM MASON</v>
          </cell>
          <cell r="K7040" t="str">
            <v>FUEL &amp; MATERIAL SURCHARGE</v>
          </cell>
          <cell r="S7040">
            <v>0</v>
          </cell>
          <cell r="T7040">
            <v>0</v>
          </cell>
          <cell r="U7040">
            <v>0</v>
          </cell>
          <cell r="V7040">
            <v>0</v>
          </cell>
          <cell r="W7040">
            <v>0</v>
          </cell>
          <cell r="X7040">
            <v>0</v>
          </cell>
          <cell r="Y7040">
            <v>0</v>
          </cell>
          <cell r="Z7040">
            <v>0</v>
          </cell>
          <cell r="AA7040">
            <v>0</v>
          </cell>
          <cell r="AB7040">
            <v>0</v>
          </cell>
          <cell r="AC7040">
            <v>0</v>
          </cell>
          <cell r="AD7040">
            <v>0</v>
          </cell>
        </row>
        <row r="7041">
          <cell r="B7041" t="str">
            <v>MASON CO-REGULATEDSURCFUEL-RES MASON</v>
          </cell>
          <cell r="J7041" t="str">
            <v>FUEL-RES MASON</v>
          </cell>
          <cell r="K7041" t="str">
            <v>FUEL &amp; MATERIAL SURCHARGE</v>
          </cell>
          <cell r="S7041">
            <v>0</v>
          </cell>
          <cell r="T7041">
            <v>0</v>
          </cell>
          <cell r="U7041">
            <v>0</v>
          </cell>
          <cell r="V7041">
            <v>0</v>
          </cell>
          <cell r="W7041">
            <v>0</v>
          </cell>
          <cell r="X7041">
            <v>0</v>
          </cell>
          <cell r="Y7041">
            <v>0</v>
          </cell>
          <cell r="Z7041">
            <v>0</v>
          </cell>
          <cell r="AA7041">
            <v>0</v>
          </cell>
          <cell r="AB7041">
            <v>0</v>
          </cell>
          <cell r="AC7041">
            <v>0</v>
          </cell>
          <cell r="AD7041">
            <v>0</v>
          </cell>
        </row>
        <row r="7042">
          <cell r="B7042" t="str">
            <v>MASON CO-REGULATEDSURCFUEL-ACCTG MASON</v>
          </cell>
          <cell r="J7042" t="str">
            <v>FUEL-ACCTG MASON</v>
          </cell>
          <cell r="K7042" t="str">
            <v>FUEL &amp; MATERIAL SURCHARGE</v>
          </cell>
          <cell r="S7042">
            <v>0</v>
          </cell>
          <cell r="T7042">
            <v>0</v>
          </cell>
          <cell r="U7042">
            <v>0</v>
          </cell>
          <cell r="V7042">
            <v>0</v>
          </cell>
          <cell r="W7042">
            <v>0</v>
          </cell>
          <cell r="X7042">
            <v>0</v>
          </cell>
          <cell r="Y7042">
            <v>0</v>
          </cell>
          <cell r="Z7042">
            <v>0</v>
          </cell>
          <cell r="AA7042">
            <v>0</v>
          </cell>
          <cell r="AB7042">
            <v>0</v>
          </cell>
          <cell r="AC7042">
            <v>0</v>
          </cell>
          <cell r="AD7042">
            <v>0</v>
          </cell>
        </row>
        <row r="7043">
          <cell r="B7043" t="str">
            <v>MASON CO-REGULATEDSURCFUEL-COM MASON</v>
          </cell>
          <cell r="J7043" t="str">
            <v>FUEL-COM MASON</v>
          </cell>
          <cell r="K7043" t="str">
            <v>FUEL &amp; MATERIAL SURCHARGE</v>
          </cell>
          <cell r="S7043">
            <v>0</v>
          </cell>
          <cell r="T7043">
            <v>0</v>
          </cell>
          <cell r="U7043">
            <v>0</v>
          </cell>
          <cell r="V7043">
            <v>0</v>
          </cell>
          <cell r="W7043">
            <v>0</v>
          </cell>
          <cell r="X7043">
            <v>0</v>
          </cell>
          <cell r="Y7043">
            <v>0</v>
          </cell>
          <cell r="Z7043">
            <v>0</v>
          </cell>
          <cell r="AA7043">
            <v>0</v>
          </cell>
          <cell r="AB7043">
            <v>0</v>
          </cell>
          <cell r="AC7043">
            <v>0</v>
          </cell>
          <cell r="AD7043">
            <v>0</v>
          </cell>
        </row>
        <row r="7044">
          <cell r="B7044" t="str">
            <v>MASON CO-REGULATEDSURCFUEL-RECY MASON</v>
          </cell>
          <cell r="J7044" t="str">
            <v>FUEL-RECY MASON</v>
          </cell>
          <cell r="K7044" t="str">
            <v>FUEL &amp; MATERIAL SURCHARGE</v>
          </cell>
          <cell r="S7044">
            <v>0</v>
          </cell>
          <cell r="T7044">
            <v>0</v>
          </cell>
          <cell r="U7044">
            <v>0</v>
          </cell>
          <cell r="V7044">
            <v>0</v>
          </cell>
          <cell r="W7044">
            <v>0</v>
          </cell>
          <cell r="X7044">
            <v>0</v>
          </cell>
          <cell r="Y7044">
            <v>0</v>
          </cell>
          <cell r="Z7044">
            <v>0</v>
          </cell>
          <cell r="AA7044">
            <v>0</v>
          </cell>
          <cell r="AB7044">
            <v>0</v>
          </cell>
          <cell r="AC7044">
            <v>0</v>
          </cell>
          <cell r="AD7044">
            <v>0</v>
          </cell>
        </row>
        <row r="7045">
          <cell r="B7045" t="str">
            <v>MASON CO-REGULATEDSURCFUEL-RES MASON</v>
          </cell>
          <cell r="J7045" t="str">
            <v>FUEL-RES MASON</v>
          </cell>
          <cell r="K7045" t="str">
            <v>FUEL &amp; MATERIAL SURCHARGE</v>
          </cell>
          <cell r="S7045">
            <v>0</v>
          </cell>
          <cell r="T7045">
            <v>0</v>
          </cell>
          <cell r="U7045">
            <v>0</v>
          </cell>
          <cell r="V7045">
            <v>0</v>
          </cell>
          <cell r="W7045">
            <v>0</v>
          </cell>
          <cell r="X7045">
            <v>0</v>
          </cell>
          <cell r="Y7045">
            <v>0</v>
          </cell>
          <cell r="Z7045">
            <v>0</v>
          </cell>
          <cell r="AA7045">
            <v>0</v>
          </cell>
          <cell r="AB7045">
            <v>0</v>
          </cell>
          <cell r="AC7045">
            <v>0</v>
          </cell>
          <cell r="AD7045">
            <v>0</v>
          </cell>
        </row>
        <row r="7046">
          <cell r="B7046" t="str">
            <v>MASON CO-REGULATEDSURCFUEL-RECY MASON</v>
          </cell>
          <cell r="J7046" t="str">
            <v>FUEL-RECY MASON</v>
          </cell>
          <cell r="K7046" t="str">
            <v>FUEL &amp; MATERIAL SURCHARGE</v>
          </cell>
          <cell r="S7046">
            <v>0</v>
          </cell>
          <cell r="T7046">
            <v>0</v>
          </cell>
          <cell r="U7046">
            <v>0</v>
          </cell>
          <cell r="V7046">
            <v>0</v>
          </cell>
          <cell r="W7046">
            <v>0</v>
          </cell>
          <cell r="X7046">
            <v>0</v>
          </cell>
          <cell r="Y7046">
            <v>0</v>
          </cell>
          <cell r="Z7046">
            <v>0</v>
          </cell>
          <cell r="AA7046">
            <v>0</v>
          </cell>
          <cell r="AB7046">
            <v>0</v>
          </cell>
          <cell r="AC7046">
            <v>0</v>
          </cell>
          <cell r="AD7046">
            <v>0</v>
          </cell>
        </row>
        <row r="7047">
          <cell r="B7047" t="str">
            <v>MASON CO-REGULATEDSURCFUEL-RES MASON</v>
          </cell>
          <cell r="J7047" t="str">
            <v>FUEL-RES MASON</v>
          </cell>
          <cell r="K7047" t="str">
            <v>FUEL &amp; MATERIAL SURCHARGE</v>
          </cell>
          <cell r="S7047">
            <v>0</v>
          </cell>
          <cell r="T7047">
            <v>0</v>
          </cell>
          <cell r="U7047">
            <v>0</v>
          </cell>
          <cell r="V7047">
            <v>0</v>
          </cell>
          <cell r="W7047">
            <v>0</v>
          </cell>
          <cell r="X7047">
            <v>0</v>
          </cell>
          <cell r="Y7047">
            <v>0</v>
          </cell>
          <cell r="Z7047">
            <v>0</v>
          </cell>
          <cell r="AA7047">
            <v>0</v>
          </cell>
          <cell r="AB7047">
            <v>0</v>
          </cell>
          <cell r="AC7047">
            <v>0</v>
          </cell>
          <cell r="AD7047">
            <v>0</v>
          </cell>
        </row>
        <row r="7048">
          <cell r="B7048" t="str">
            <v>MASON CO-REGULATEDSURCFUEL-COM MASON</v>
          </cell>
          <cell r="J7048" t="str">
            <v>FUEL-COM MASON</v>
          </cell>
          <cell r="K7048" t="str">
            <v>FUEL &amp; MATERIAL SURCHARGE</v>
          </cell>
          <cell r="S7048">
            <v>0</v>
          </cell>
          <cell r="T7048">
            <v>0</v>
          </cell>
          <cell r="U7048">
            <v>0</v>
          </cell>
          <cell r="V7048">
            <v>0</v>
          </cell>
          <cell r="W7048">
            <v>0</v>
          </cell>
          <cell r="X7048">
            <v>0</v>
          </cell>
          <cell r="Y7048">
            <v>0</v>
          </cell>
          <cell r="Z7048">
            <v>0</v>
          </cell>
          <cell r="AA7048">
            <v>0</v>
          </cell>
          <cell r="AB7048">
            <v>0</v>
          </cell>
          <cell r="AC7048">
            <v>0</v>
          </cell>
          <cell r="AD7048">
            <v>0</v>
          </cell>
        </row>
        <row r="7049">
          <cell r="B7049" t="str">
            <v>MASON CO-REGULATEDSURCFUEL-RECY MASON</v>
          </cell>
          <cell r="J7049" t="str">
            <v>FUEL-RECY MASON</v>
          </cell>
          <cell r="K7049" t="str">
            <v>FUEL &amp; MATERIAL SURCHARGE</v>
          </cell>
          <cell r="S7049">
            <v>0</v>
          </cell>
          <cell r="T7049">
            <v>0</v>
          </cell>
          <cell r="U7049">
            <v>0</v>
          </cell>
          <cell r="V7049">
            <v>0</v>
          </cell>
          <cell r="W7049">
            <v>0</v>
          </cell>
          <cell r="X7049">
            <v>0</v>
          </cell>
          <cell r="Y7049">
            <v>0</v>
          </cell>
          <cell r="Z7049">
            <v>0</v>
          </cell>
          <cell r="AA7049">
            <v>0</v>
          </cell>
          <cell r="AB7049">
            <v>0</v>
          </cell>
          <cell r="AC7049">
            <v>0</v>
          </cell>
          <cell r="AD7049">
            <v>0</v>
          </cell>
        </row>
        <row r="7050">
          <cell r="B7050" t="str">
            <v>MASON CO-REGULATEDSURCFUEL-RES MASON</v>
          </cell>
          <cell r="J7050" t="str">
            <v>FUEL-RES MASON</v>
          </cell>
          <cell r="K7050" t="str">
            <v>FUEL &amp; MATERIAL SURCHARGE</v>
          </cell>
          <cell r="S7050">
            <v>0</v>
          </cell>
          <cell r="T7050">
            <v>0</v>
          </cell>
          <cell r="U7050">
            <v>0</v>
          </cell>
          <cell r="V7050">
            <v>0</v>
          </cell>
          <cell r="W7050">
            <v>0</v>
          </cell>
          <cell r="X7050">
            <v>0</v>
          </cell>
          <cell r="Y7050">
            <v>0</v>
          </cell>
          <cell r="Z7050">
            <v>0</v>
          </cell>
          <cell r="AA7050">
            <v>0</v>
          </cell>
          <cell r="AB7050">
            <v>0</v>
          </cell>
          <cell r="AC7050">
            <v>0</v>
          </cell>
          <cell r="AD7050">
            <v>0</v>
          </cell>
        </row>
        <row r="7051">
          <cell r="B7051" t="str">
            <v>MASON CO-REGULATEDSURCFUEL-RO MASON</v>
          </cell>
          <cell r="J7051" t="str">
            <v>FUEL-RO MASON</v>
          </cell>
          <cell r="K7051" t="str">
            <v>FUEL &amp; MATERIAL SURCHARGE</v>
          </cell>
          <cell r="S7051">
            <v>0</v>
          </cell>
          <cell r="T7051">
            <v>0</v>
          </cell>
          <cell r="U7051">
            <v>0</v>
          </cell>
          <cell r="V7051">
            <v>0</v>
          </cell>
          <cell r="W7051">
            <v>0</v>
          </cell>
          <cell r="X7051">
            <v>0</v>
          </cell>
          <cell r="Y7051">
            <v>0</v>
          </cell>
          <cell r="Z7051">
            <v>0</v>
          </cell>
          <cell r="AA7051">
            <v>0</v>
          </cell>
          <cell r="AB7051">
            <v>0</v>
          </cell>
          <cell r="AC7051">
            <v>0</v>
          </cell>
          <cell r="AD7051">
            <v>0</v>
          </cell>
        </row>
        <row r="7052">
          <cell r="B7052" t="str">
            <v>MASON CO-REGULATEDSURCFUEL-RO MASON</v>
          </cell>
          <cell r="J7052" t="str">
            <v>FUEL-RO MASON</v>
          </cell>
          <cell r="K7052" t="str">
            <v>FUEL &amp; MATERIAL SURCHARGE</v>
          </cell>
          <cell r="S7052">
            <v>0</v>
          </cell>
          <cell r="T7052">
            <v>0</v>
          </cell>
          <cell r="U7052">
            <v>0</v>
          </cell>
          <cell r="V7052">
            <v>0</v>
          </cell>
          <cell r="W7052">
            <v>0</v>
          </cell>
          <cell r="X7052">
            <v>0</v>
          </cell>
          <cell r="Y7052">
            <v>0</v>
          </cell>
          <cell r="Z7052">
            <v>0</v>
          </cell>
          <cell r="AA7052">
            <v>0</v>
          </cell>
          <cell r="AB7052">
            <v>0</v>
          </cell>
          <cell r="AC7052">
            <v>0</v>
          </cell>
          <cell r="AD7052">
            <v>0</v>
          </cell>
        </row>
        <row r="7053">
          <cell r="B7053" t="str">
            <v>MASON CO-REGULATEDSURCFUEL-COM MASON</v>
          </cell>
          <cell r="J7053" t="str">
            <v>FUEL-COM MASON</v>
          </cell>
          <cell r="K7053" t="str">
            <v>FUEL &amp; MATERIAL SURCHARGE</v>
          </cell>
          <cell r="S7053">
            <v>0</v>
          </cell>
          <cell r="T7053">
            <v>0</v>
          </cell>
          <cell r="U7053">
            <v>0</v>
          </cell>
          <cell r="V7053">
            <v>0</v>
          </cell>
          <cell r="W7053">
            <v>0</v>
          </cell>
          <cell r="X7053">
            <v>0</v>
          </cell>
          <cell r="Y7053">
            <v>0</v>
          </cell>
          <cell r="Z7053">
            <v>0</v>
          </cell>
          <cell r="AA7053">
            <v>0</v>
          </cell>
          <cell r="AB7053">
            <v>0</v>
          </cell>
          <cell r="AC7053">
            <v>0</v>
          </cell>
          <cell r="AD7053">
            <v>0</v>
          </cell>
        </row>
        <row r="7054">
          <cell r="B7054" t="str">
            <v>MASON CO-REGULATEDSURCFUEL-RO MASON</v>
          </cell>
          <cell r="J7054" t="str">
            <v>FUEL-RO MASON</v>
          </cell>
          <cell r="K7054" t="str">
            <v>FUEL &amp; MATERIAL SURCHARGE</v>
          </cell>
          <cell r="S7054">
            <v>0</v>
          </cell>
          <cell r="T7054">
            <v>0</v>
          </cell>
          <cell r="U7054">
            <v>0</v>
          </cell>
          <cell r="V7054">
            <v>0</v>
          </cell>
          <cell r="W7054">
            <v>0</v>
          </cell>
          <cell r="X7054">
            <v>0</v>
          </cell>
          <cell r="Y7054">
            <v>0</v>
          </cell>
          <cell r="Z7054">
            <v>0</v>
          </cell>
          <cell r="AA7054">
            <v>0</v>
          </cell>
          <cell r="AB7054">
            <v>0</v>
          </cell>
          <cell r="AC7054">
            <v>0</v>
          </cell>
          <cell r="AD7054">
            <v>0</v>
          </cell>
        </row>
        <row r="7055">
          <cell r="B7055" t="str">
            <v>MASON CO-REGULATEDTAXESREF</v>
          </cell>
          <cell r="J7055" t="str">
            <v>REF</v>
          </cell>
          <cell r="K7055" t="str">
            <v>3.6% WA Refuse Tax</v>
          </cell>
          <cell r="S7055">
            <v>0</v>
          </cell>
          <cell r="T7055">
            <v>0</v>
          </cell>
          <cell r="U7055">
            <v>0</v>
          </cell>
          <cell r="V7055">
            <v>0</v>
          </cell>
          <cell r="W7055">
            <v>0</v>
          </cell>
          <cell r="X7055">
            <v>0</v>
          </cell>
          <cell r="Y7055">
            <v>0</v>
          </cell>
          <cell r="Z7055">
            <v>0</v>
          </cell>
          <cell r="AA7055">
            <v>0</v>
          </cell>
          <cell r="AB7055">
            <v>0</v>
          </cell>
          <cell r="AC7055">
            <v>0</v>
          </cell>
          <cell r="AD7055">
            <v>1.86</v>
          </cell>
        </row>
        <row r="7056">
          <cell r="B7056" t="str">
            <v>MASON CO-REGULATEDTAXESREF</v>
          </cell>
          <cell r="J7056" t="str">
            <v>REF</v>
          </cell>
          <cell r="K7056" t="str">
            <v>3.6% WA Refuse Tax</v>
          </cell>
          <cell r="S7056">
            <v>0</v>
          </cell>
          <cell r="T7056">
            <v>0</v>
          </cell>
          <cell r="U7056">
            <v>0</v>
          </cell>
          <cell r="V7056">
            <v>0</v>
          </cell>
          <cell r="W7056">
            <v>0</v>
          </cell>
          <cell r="X7056">
            <v>0</v>
          </cell>
          <cell r="Y7056">
            <v>0</v>
          </cell>
          <cell r="Z7056">
            <v>0</v>
          </cell>
          <cell r="AA7056">
            <v>0</v>
          </cell>
          <cell r="AB7056">
            <v>0</v>
          </cell>
          <cell r="AC7056">
            <v>0</v>
          </cell>
          <cell r="AD7056">
            <v>1560.44</v>
          </cell>
        </row>
        <row r="7057">
          <cell r="B7057" t="str">
            <v>MASON CO-REGULATEDTAXESSALES TAX</v>
          </cell>
          <cell r="J7057" t="str">
            <v>SALES TAX</v>
          </cell>
          <cell r="K7057" t="str">
            <v>8.5% Sales Tax</v>
          </cell>
          <cell r="S7057">
            <v>0</v>
          </cell>
          <cell r="T7057">
            <v>0</v>
          </cell>
          <cell r="U7057">
            <v>0</v>
          </cell>
          <cell r="V7057">
            <v>0</v>
          </cell>
          <cell r="W7057">
            <v>0</v>
          </cell>
          <cell r="X7057">
            <v>0</v>
          </cell>
          <cell r="Y7057">
            <v>0</v>
          </cell>
          <cell r="Z7057">
            <v>0</v>
          </cell>
          <cell r="AA7057">
            <v>0</v>
          </cell>
          <cell r="AB7057">
            <v>0</v>
          </cell>
          <cell r="AC7057">
            <v>0</v>
          </cell>
          <cell r="AD7057">
            <v>567.26</v>
          </cell>
        </row>
        <row r="7058">
          <cell r="B7058" t="str">
            <v>MASON CO-REGULATEDTAXESSHELTON UNREG REFUSE</v>
          </cell>
          <cell r="J7058" t="str">
            <v>SHELTON UNREG REFUSE</v>
          </cell>
          <cell r="K7058" t="str">
            <v>3.6% WA STATE REFUSE TAX</v>
          </cell>
          <cell r="S7058">
            <v>0</v>
          </cell>
          <cell r="T7058">
            <v>0</v>
          </cell>
          <cell r="U7058">
            <v>0</v>
          </cell>
          <cell r="V7058">
            <v>0</v>
          </cell>
          <cell r="W7058">
            <v>0</v>
          </cell>
          <cell r="X7058">
            <v>0</v>
          </cell>
          <cell r="Y7058">
            <v>0</v>
          </cell>
          <cell r="Z7058">
            <v>0</v>
          </cell>
          <cell r="AA7058">
            <v>0</v>
          </cell>
          <cell r="AB7058">
            <v>0</v>
          </cell>
          <cell r="AC7058">
            <v>0</v>
          </cell>
          <cell r="AD7058">
            <v>7.76</v>
          </cell>
        </row>
        <row r="7059">
          <cell r="B7059" t="str">
            <v>MASON CO-REGULATEDTAXESSHELTON UNREG SALES</v>
          </cell>
          <cell r="J7059" t="str">
            <v>SHELTON UNREG SALES</v>
          </cell>
          <cell r="K7059" t="str">
            <v>WA STATE SALES TAX</v>
          </cell>
          <cell r="S7059">
            <v>0</v>
          </cell>
          <cell r="T7059">
            <v>0</v>
          </cell>
          <cell r="U7059">
            <v>0</v>
          </cell>
          <cell r="V7059">
            <v>0</v>
          </cell>
          <cell r="W7059">
            <v>0</v>
          </cell>
          <cell r="X7059">
            <v>0</v>
          </cell>
          <cell r="Y7059">
            <v>0</v>
          </cell>
          <cell r="Z7059">
            <v>0</v>
          </cell>
          <cell r="AA7059">
            <v>0</v>
          </cell>
          <cell r="AB7059">
            <v>0</v>
          </cell>
          <cell r="AC7059">
            <v>0</v>
          </cell>
          <cell r="AD7059">
            <v>2.42</v>
          </cell>
        </row>
        <row r="7060">
          <cell r="B7060" t="str">
            <v>MASON CO-REGULATEDTAXESREF</v>
          </cell>
          <cell r="J7060" t="str">
            <v>REF</v>
          </cell>
          <cell r="K7060" t="str">
            <v>3.6% WA Refuse Tax</v>
          </cell>
          <cell r="S7060">
            <v>0</v>
          </cell>
          <cell r="T7060">
            <v>0</v>
          </cell>
          <cell r="U7060">
            <v>0</v>
          </cell>
          <cell r="V7060">
            <v>0</v>
          </cell>
          <cell r="W7060">
            <v>0</v>
          </cell>
          <cell r="X7060">
            <v>0</v>
          </cell>
          <cell r="Y7060">
            <v>0</v>
          </cell>
          <cell r="Z7060">
            <v>0</v>
          </cell>
          <cell r="AA7060">
            <v>0</v>
          </cell>
          <cell r="AB7060">
            <v>0</v>
          </cell>
          <cell r="AC7060">
            <v>0</v>
          </cell>
          <cell r="AD7060">
            <v>82.23</v>
          </cell>
        </row>
        <row r="7061">
          <cell r="B7061" t="str">
            <v>MASON CO-REGULATEDTAXESREF</v>
          </cell>
          <cell r="J7061" t="str">
            <v>REF</v>
          </cell>
          <cell r="K7061" t="str">
            <v>3.6% WA Refuse Tax</v>
          </cell>
          <cell r="S7061">
            <v>0</v>
          </cell>
          <cell r="T7061">
            <v>0</v>
          </cell>
          <cell r="U7061">
            <v>0</v>
          </cell>
          <cell r="V7061">
            <v>0</v>
          </cell>
          <cell r="W7061">
            <v>0</v>
          </cell>
          <cell r="X7061">
            <v>0</v>
          </cell>
          <cell r="Y7061">
            <v>0</v>
          </cell>
          <cell r="Z7061">
            <v>0</v>
          </cell>
          <cell r="AA7061">
            <v>0</v>
          </cell>
          <cell r="AB7061">
            <v>0</v>
          </cell>
          <cell r="AC7061">
            <v>0</v>
          </cell>
          <cell r="AD7061">
            <v>90.59</v>
          </cell>
        </row>
        <row r="7062">
          <cell r="B7062" t="str">
            <v>MASON CO-REGULATEDTAXESSALES TAX</v>
          </cell>
          <cell r="J7062" t="str">
            <v>SALES TAX</v>
          </cell>
          <cell r="K7062" t="str">
            <v>8.5% Sales Tax</v>
          </cell>
          <cell r="S7062">
            <v>0</v>
          </cell>
          <cell r="T7062">
            <v>0</v>
          </cell>
          <cell r="U7062">
            <v>0</v>
          </cell>
          <cell r="V7062">
            <v>0</v>
          </cell>
          <cell r="W7062">
            <v>0</v>
          </cell>
          <cell r="X7062">
            <v>0</v>
          </cell>
          <cell r="Y7062">
            <v>0</v>
          </cell>
          <cell r="Z7062">
            <v>0</v>
          </cell>
          <cell r="AA7062">
            <v>0</v>
          </cell>
          <cell r="AB7062">
            <v>0</v>
          </cell>
          <cell r="AC7062">
            <v>0</v>
          </cell>
          <cell r="AD7062">
            <v>19.36</v>
          </cell>
        </row>
        <row r="7063">
          <cell r="B7063" t="str">
            <v>MASON CO-REGULATEDTAXESREF</v>
          </cell>
          <cell r="J7063" t="str">
            <v>REF</v>
          </cell>
          <cell r="K7063" t="str">
            <v>3.6% WA Refuse Tax</v>
          </cell>
          <cell r="S7063">
            <v>0</v>
          </cell>
          <cell r="T7063">
            <v>0</v>
          </cell>
          <cell r="U7063">
            <v>0</v>
          </cell>
          <cell r="V7063">
            <v>0</v>
          </cell>
          <cell r="W7063">
            <v>0</v>
          </cell>
          <cell r="X7063">
            <v>0</v>
          </cell>
          <cell r="Y7063">
            <v>0</v>
          </cell>
          <cell r="Z7063">
            <v>0</v>
          </cell>
          <cell r="AA7063">
            <v>0</v>
          </cell>
          <cell r="AB7063">
            <v>0</v>
          </cell>
          <cell r="AC7063">
            <v>0</v>
          </cell>
          <cell r="AD7063">
            <v>27.12</v>
          </cell>
        </row>
        <row r="7064">
          <cell r="B7064" t="str">
            <v>MASON CO-REGULATEDTAXESSALES TAX</v>
          </cell>
          <cell r="J7064" t="str">
            <v>SALES TAX</v>
          </cell>
          <cell r="K7064" t="str">
            <v>8.5% Sales Tax</v>
          </cell>
          <cell r="S7064">
            <v>0</v>
          </cell>
          <cell r="T7064">
            <v>0</v>
          </cell>
          <cell r="U7064">
            <v>0</v>
          </cell>
          <cell r="V7064">
            <v>0</v>
          </cell>
          <cell r="W7064">
            <v>0</v>
          </cell>
          <cell r="X7064">
            <v>0</v>
          </cell>
          <cell r="Y7064">
            <v>0</v>
          </cell>
          <cell r="Z7064">
            <v>0</v>
          </cell>
          <cell r="AA7064">
            <v>0</v>
          </cell>
          <cell r="AB7064">
            <v>0</v>
          </cell>
          <cell r="AC7064">
            <v>0</v>
          </cell>
          <cell r="AD7064">
            <v>1.53</v>
          </cell>
        </row>
        <row r="7065">
          <cell r="B7065" t="str">
            <v>MASON CO-REGULATEDTAXESREF</v>
          </cell>
          <cell r="J7065" t="str">
            <v>REF</v>
          </cell>
          <cell r="K7065" t="str">
            <v>3.6% WA Refuse Tax</v>
          </cell>
          <cell r="S7065">
            <v>0</v>
          </cell>
          <cell r="T7065">
            <v>0</v>
          </cell>
          <cell r="U7065">
            <v>0</v>
          </cell>
          <cell r="V7065">
            <v>0</v>
          </cell>
          <cell r="W7065">
            <v>0</v>
          </cell>
          <cell r="X7065">
            <v>0</v>
          </cell>
          <cell r="Y7065">
            <v>0</v>
          </cell>
          <cell r="Z7065">
            <v>0</v>
          </cell>
          <cell r="AA7065">
            <v>0</v>
          </cell>
          <cell r="AB7065">
            <v>0</v>
          </cell>
          <cell r="AC7065">
            <v>0</v>
          </cell>
          <cell r="AD7065">
            <v>1057.96</v>
          </cell>
        </row>
        <row r="7066">
          <cell r="B7066" t="str">
            <v>MASON CO-REGULATEDTAXESSALES TAX</v>
          </cell>
          <cell r="J7066" t="str">
            <v>SALES TAX</v>
          </cell>
          <cell r="K7066" t="str">
            <v>8.5% Sales Tax</v>
          </cell>
          <cell r="S7066">
            <v>0</v>
          </cell>
          <cell r="T7066">
            <v>0</v>
          </cell>
          <cell r="U7066">
            <v>0</v>
          </cell>
          <cell r="V7066">
            <v>0</v>
          </cell>
          <cell r="W7066">
            <v>0</v>
          </cell>
          <cell r="X7066">
            <v>0</v>
          </cell>
          <cell r="Y7066">
            <v>0</v>
          </cell>
          <cell r="Z7066">
            <v>0</v>
          </cell>
          <cell r="AA7066">
            <v>0</v>
          </cell>
          <cell r="AB7066">
            <v>0</v>
          </cell>
          <cell r="AC7066">
            <v>0</v>
          </cell>
          <cell r="AD7066">
            <v>686.69</v>
          </cell>
        </row>
        <row r="7067">
          <cell r="B7067" t="str">
            <v>MASON CO-UNREGULATEDACCOUNTING ADJUSTMENTSFINCHG</v>
          </cell>
          <cell r="J7067" t="str">
            <v>FINCHG</v>
          </cell>
          <cell r="K7067" t="str">
            <v>LATE FEE</v>
          </cell>
          <cell r="S7067">
            <v>0</v>
          </cell>
          <cell r="T7067">
            <v>0</v>
          </cell>
          <cell r="U7067">
            <v>0</v>
          </cell>
          <cell r="V7067">
            <v>0</v>
          </cell>
          <cell r="W7067">
            <v>0</v>
          </cell>
          <cell r="X7067">
            <v>0</v>
          </cell>
          <cell r="Y7067">
            <v>0</v>
          </cell>
          <cell r="Z7067">
            <v>0</v>
          </cell>
          <cell r="AA7067">
            <v>0</v>
          </cell>
          <cell r="AB7067">
            <v>0</v>
          </cell>
          <cell r="AC7067">
            <v>0</v>
          </cell>
          <cell r="AD7067">
            <v>18.850000000000001</v>
          </cell>
        </row>
        <row r="7068">
          <cell r="B7068" t="str">
            <v>MASON CO-UNREGULATEDACCOUNTING ADJUSTMENTSMM</v>
          </cell>
          <cell r="J7068" t="str">
            <v>MM</v>
          </cell>
          <cell r="K7068" t="str">
            <v>MOVE MONEY</v>
          </cell>
          <cell r="S7068">
            <v>0</v>
          </cell>
          <cell r="T7068">
            <v>0</v>
          </cell>
          <cell r="U7068">
            <v>0</v>
          </cell>
          <cell r="V7068">
            <v>0</v>
          </cell>
          <cell r="W7068">
            <v>0</v>
          </cell>
          <cell r="X7068">
            <v>0</v>
          </cell>
          <cell r="Y7068">
            <v>0</v>
          </cell>
          <cell r="Z7068">
            <v>0</v>
          </cell>
          <cell r="AA7068">
            <v>0</v>
          </cell>
          <cell r="AB7068">
            <v>0</v>
          </cell>
          <cell r="AC7068">
            <v>0</v>
          </cell>
          <cell r="AD7068">
            <v>219.42</v>
          </cell>
        </row>
        <row r="7069">
          <cell r="B7069" t="str">
            <v>MASON CO-UNREGULATEDCOMMERCIAL - REARLOADUNLOCKRECY</v>
          </cell>
          <cell r="J7069" t="str">
            <v>UNLOCKRECY</v>
          </cell>
          <cell r="K7069" t="str">
            <v>UNLOCK / UNLATCH RECY</v>
          </cell>
          <cell r="S7069">
            <v>0</v>
          </cell>
          <cell r="T7069">
            <v>0</v>
          </cell>
          <cell r="U7069">
            <v>0</v>
          </cell>
          <cell r="V7069">
            <v>0</v>
          </cell>
          <cell r="W7069">
            <v>0</v>
          </cell>
          <cell r="X7069">
            <v>0</v>
          </cell>
          <cell r="Y7069">
            <v>0</v>
          </cell>
          <cell r="Z7069">
            <v>0</v>
          </cell>
          <cell r="AA7069">
            <v>0</v>
          </cell>
          <cell r="AB7069">
            <v>0</v>
          </cell>
          <cell r="AC7069">
            <v>0</v>
          </cell>
          <cell r="AD7069">
            <v>37.950000000000003</v>
          </cell>
        </row>
        <row r="7070">
          <cell r="B7070" t="str">
            <v>MASON CO-UNREGULATEDCOMMERCIAL - REARLOADSCI</v>
          </cell>
          <cell r="J7070" t="str">
            <v>SCI</v>
          </cell>
          <cell r="K7070" t="str">
            <v>SHRED CALL IN</v>
          </cell>
          <cell r="S7070">
            <v>0</v>
          </cell>
          <cell r="T7070">
            <v>0</v>
          </cell>
          <cell r="U7070">
            <v>0</v>
          </cell>
          <cell r="V7070">
            <v>0</v>
          </cell>
          <cell r="W7070">
            <v>0</v>
          </cell>
          <cell r="X7070">
            <v>0</v>
          </cell>
          <cell r="Y7070">
            <v>0</v>
          </cell>
          <cell r="Z7070">
            <v>0</v>
          </cell>
          <cell r="AA7070">
            <v>0</v>
          </cell>
          <cell r="AB7070">
            <v>0</v>
          </cell>
          <cell r="AC7070">
            <v>0</v>
          </cell>
          <cell r="AD7070">
            <v>56</v>
          </cell>
        </row>
        <row r="7071">
          <cell r="B7071" t="str">
            <v>MASON CO-UNREGULATEDCOMMERCIAL - REARLOADSQUAX</v>
          </cell>
          <cell r="J7071" t="str">
            <v>SQUAX</v>
          </cell>
          <cell r="K7071" t="str">
            <v>SQUAXIN ISLAND CONTRACT</v>
          </cell>
          <cell r="S7071">
            <v>0</v>
          </cell>
          <cell r="T7071">
            <v>0</v>
          </cell>
          <cell r="U7071">
            <v>0</v>
          </cell>
          <cell r="V7071">
            <v>0</v>
          </cell>
          <cell r="W7071">
            <v>0</v>
          </cell>
          <cell r="X7071">
            <v>0</v>
          </cell>
          <cell r="Y7071">
            <v>0</v>
          </cell>
          <cell r="Z7071">
            <v>0</v>
          </cell>
          <cell r="AA7071">
            <v>0</v>
          </cell>
          <cell r="AB7071">
            <v>0</v>
          </cell>
          <cell r="AC7071">
            <v>0</v>
          </cell>
          <cell r="AD7071">
            <v>4133.82</v>
          </cell>
        </row>
        <row r="7072">
          <cell r="B7072" t="str">
            <v>MASON CO-UNREGULATEDCOMMERCIAL RECYCLE96CRCOGE1</v>
          </cell>
          <cell r="J7072" t="str">
            <v>96CRCOGE1</v>
          </cell>
          <cell r="K7072" t="str">
            <v>96 COMMINGLE WG-EOW</v>
          </cell>
          <cell r="S7072">
            <v>0</v>
          </cell>
          <cell r="T7072">
            <v>0</v>
          </cell>
          <cell r="U7072">
            <v>0</v>
          </cell>
          <cell r="V7072">
            <v>0</v>
          </cell>
          <cell r="W7072">
            <v>0</v>
          </cell>
          <cell r="X7072">
            <v>0</v>
          </cell>
          <cell r="Y7072">
            <v>0</v>
          </cell>
          <cell r="Z7072">
            <v>0</v>
          </cell>
          <cell r="AA7072">
            <v>0</v>
          </cell>
          <cell r="AB7072">
            <v>0</v>
          </cell>
          <cell r="AC7072">
            <v>0</v>
          </cell>
          <cell r="AD7072">
            <v>887.65</v>
          </cell>
        </row>
        <row r="7073">
          <cell r="B7073" t="str">
            <v>MASON CO-UNREGULATEDCOMMERCIAL RECYCLE96CRCOGM1</v>
          </cell>
          <cell r="J7073" t="str">
            <v>96CRCOGM1</v>
          </cell>
          <cell r="K7073" t="str">
            <v>96 COMMINGLE WGMNTHLY</v>
          </cell>
          <cell r="S7073">
            <v>0</v>
          </cell>
          <cell r="T7073">
            <v>0</v>
          </cell>
          <cell r="U7073">
            <v>0</v>
          </cell>
          <cell r="V7073">
            <v>0</v>
          </cell>
          <cell r="W7073">
            <v>0</v>
          </cell>
          <cell r="X7073">
            <v>0</v>
          </cell>
          <cell r="Y7073">
            <v>0</v>
          </cell>
          <cell r="Z7073">
            <v>0</v>
          </cell>
          <cell r="AA7073">
            <v>0</v>
          </cell>
          <cell r="AB7073">
            <v>0</v>
          </cell>
          <cell r="AC7073">
            <v>0</v>
          </cell>
          <cell r="AD7073">
            <v>183.37</v>
          </cell>
        </row>
        <row r="7074">
          <cell r="B7074" t="str">
            <v>MASON CO-UNREGULATEDCOMMERCIAL RECYCLE96CRCOGW1</v>
          </cell>
          <cell r="J7074" t="str">
            <v>96CRCOGW1</v>
          </cell>
          <cell r="K7074" t="str">
            <v>96 COMMINGLE WG-WEEKLY</v>
          </cell>
          <cell r="S7074">
            <v>0</v>
          </cell>
          <cell r="T7074">
            <v>0</v>
          </cell>
          <cell r="U7074">
            <v>0</v>
          </cell>
          <cell r="V7074">
            <v>0</v>
          </cell>
          <cell r="W7074">
            <v>0</v>
          </cell>
          <cell r="X7074">
            <v>0</v>
          </cell>
          <cell r="Y7074">
            <v>0</v>
          </cell>
          <cell r="Z7074">
            <v>0</v>
          </cell>
          <cell r="AA7074">
            <v>0</v>
          </cell>
          <cell r="AB7074">
            <v>0</v>
          </cell>
          <cell r="AC7074">
            <v>0</v>
          </cell>
          <cell r="AD7074">
            <v>705.75</v>
          </cell>
        </row>
        <row r="7075">
          <cell r="B7075" t="str">
            <v>MASON CO-UNREGULATEDCOMMERCIAL RECYCLE96CRCONGE1</v>
          </cell>
          <cell r="J7075" t="str">
            <v>96CRCONGE1</v>
          </cell>
          <cell r="K7075" t="str">
            <v>96 COMMINGLE NG-EOW</v>
          </cell>
          <cell r="S7075">
            <v>0</v>
          </cell>
          <cell r="T7075">
            <v>0</v>
          </cell>
          <cell r="U7075">
            <v>0</v>
          </cell>
          <cell r="V7075">
            <v>0</v>
          </cell>
          <cell r="W7075">
            <v>0</v>
          </cell>
          <cell r="X7075">
            <v>0</v>
          </cell>
          <cell r="Y7075">
            <v>0</v>
          </cell>
          <cell r="Z7075">
            <v>0</v>
          </cell>
          <cell r="AA7075">
            <v>0</v>
          </cell>
          <cell r="AB7075">
            <v>0</v>
          </cell>
          <cell r="AC7075">
            <v>0</v>
          </cell>
          <cell r="AD7075">
            <v>1623.75</v>
          </cell>
        </row>
        <row r="7076">
          <cell r="B7076" t="str">
            <v>MASON CO-UNREGULATEDCOMMERCIAL RECYCLE96CRCONGM1</v>
          </cell>
          <cell r="J7076" t="str">
            <v>96CRCONGM1</v>
          </cell>
          <cell r="K7076" t="str">
            <v>96 COMMINGLE NG-MNTHLY</v>
          </cell>
          <cell r="S7076">
            <v>0</v>
          </cell>
          <cell r="T7076">
            <v>0</v>
          </cell>
          <cell r="U7076">
            <v>0</v>
          </cell>
          <cell r="V7076">
            <v>0</v>
          </cell>
          <cell r="W7076">
            <v>0</v>
          </cell>
          <cell r="X7076">
            <v>0</v>
          </cell>
          <cell r="Y7076">
            <v>0</v>
          </cell>
          <cell r="Z7076">
            <v>0</v>
          </cell>
          <cell r="AA7076">
            <v>0</v>
          </cell>
          <cell r="AB7076">
            <v>0</v>
          </cell>
          <cell r="AC7076">
            <v>0</v>
          </cell>
          <cell r="AD7076">
            <v>500.1</v>
          </cell>
        </row>
        <row r="7077">
          <cell r="B7077" t="str">
            <v>MASON CO-UNREGULATEDCOMMERCIAL RECYCLE96CRCONGW1</v>
          </cell>
          <cell r="J7077" t="str">
            <v>96CRCONGW1</v>
          </cell>
          <cell r="K7077" t="str">
            <v>96 COMMINGLE NG-WEEKLY</v>
          </cell>
          <cell r="S7077">
            <v>0</v>
          </cell>
          <cell r="T7077">
            <v>0</v>
          </cell>
          <cell r="U7077">
            <v>0</v>
          </cell>
          <cell r="V7077">
            <v>0</v>
          </cell>
          <cell r="W7077">
            <v>0</v>
          </cell>
          <cell r="X7077">
            <v>0</v>
          </cell>
          <cell r="Y7077">
            <v>0</v>
          </cell>
          <cell r="Z7077">
            <v>0</v>
          </cell>
          <cell r="AA7077">
            <v>0</v>
          </cell>
          <cell r="AB7077">
            <v>0</v>
          </cell>
          <cell r="AC7077">
            <v>0</v>
          </cell>
          <cell r="AD7077">
            <v>1621.89</v>
          </cell>
        </row>
        <row r="7078">
          <cell r="B7078" t="str">
            <v xml:space="preserve">MASON CO-UNREGULATEDCOMMERCIAL RECYCLER2YDOCCE </v>
          </cell>
          <cell r="J7078" t="str">
            <v xml:space="preserve">R2YDOCCE </v>
          </cell>
          <cell r="K7078" t="str">
            <v>2YD OCC-EOW</v>
          </cell>
          <cell r="S7078">
            <v>0</v>
          </cell>
          <cell r="T7078">
            <v>0</v>
          </cell>
          <cell r="U7078">
            <v>0</v>
          </cell>
          <cell r="V7078">
            <v>0</v>
          </cell>
          <cell r="W7078">
            <v>0</v>
          </cell>
          <cell r="X7078">
            <v>0</v>
          </cell>
          <cell r="Y7078">
            <v>0</v>
          </cell>
          <cell r="Z7078">
            <v>0</v>
          </cell>
          <cell r="AA7078">
            <v>0</v>
          </cell>
          <cell r="AB7078">
            <v>0</v>
          </cell>
          <cell r="AC7078">
            <v>0</v>
          </cell>
          <cell r="AD7078">
            <v>2065.36</v>
          </cell>
        </row>
        <row r="7079">
          <cell r="B7079" t="str">
            <v>MASON CO-UNREGULATEDCOMMERCIAL RECYCLER2YDOCCEX</v>
          </cell>
          <cell r="J7079" t="str">
            <v>R2YDOCCEX</v>
          </cell>
          <cell r="K7079" t="str">
            <v>2YD OCC-EXTRA CONTAINER</v>
          </cell>
          <cell r="S7079">
            <v>0</v>
          </cell>
          <cell r="T7079">
            <v>0</v>
          </cell>
          <cell r="U7079">
            <v>0</v>
          </cell>
          <cell r="V7079">
            <v>0</v>
          </cell>
          <cell r="W7079">
            <v>0</v>
          </cell>
          <cell r="X7079">
            <v>0</v>
          </cell>
          <cell r="Y7079">
            <v>0</v>
          </cell>
          <cell r="Z7079">
            <v>0</v>
          </cell>
          <cell r="AA7079">
            <v>0</v>
          </cell>
          <cell r="AB7079">
            <v>0</v>
          </cell>
          <cell r="AC7079">
            <v>0</v>
          </cell>
          <cell r="AD7079">
            <v>872.79</v>
          </cell>
        </row>
        <row r="7080">
          <cell r="B7080" t="str">
            <v>MASON CO-UNREGULATEDCOMMERCIAL RECYCLER2YDOCCM</v>
          </cell>
          <cell r="J7080" t="str">
            <v>R2YDOCCM</v>
          </cell>
          <cell r="K7080" t="str">
            <v>2YD OCC-MNTHLY</v>
          </cell>
          <cell r="S7080">
            <v>0</v>
          </cell>
          <cell r="T7080">
            <v>0</v>
          </cell>
          <cell r="U7080">
            <v>0</v>
          </cell>
          <cell r="V7080">
            <v>0</v>
          </cell>
          <cell r="W7080">
            <v>0</v>
          </cell>
          <cell r="X7080">
            <v>0</v>
          </cell>
          <cell r="Y7080">
            <v>0</v>
          </cell>
          <cell r="Z7080">
            <v>0</v>
          </cell>
          <cell r="AA7080">
            <v>0</v>
          </cell>
          <cell r="AB7080">
            <v>0</v>
          </cell>
          <cell r="AC7080">
            <v>0</v>
          </cell>
          <cell r="AD7080">
            <v>902</v>
          </cell>
        </row>
        <row r="7081">
          <cell r="B7081" t="str">
            <v>MASON CO-UNREGULATEDCOMMERCIAL RECYCLER2YDOCCOC</v>
          </cell>
          <cell r="J7081" t="str">
            <v>R2YDOCCOC</v>
          </cell>
          <cell r="K7081" t="str">
            <v>2YD OCC-ON CALL</v>
          </cell>
          <cell r="S7081">
            <v>0</v>
          </cell>
          <cell r="T7081">
            <v>0</v>
          </cell>
          <cell r="U7081">
            <v>0</v>
          </cell>
          <cell r="V7081">
            <v>0</v>
          </cell>
          <cell r="W7081">
            <v>0</v>
          </cell>
          <cell r="X7081">
            <v>0</v>
          </cell>
          <cell r="Y7081">
            <v>0</v>
          </cell>
          <cell r="Z7081">
            <v>0</v>
          </cell>
          <cell r="AA7081">
            <v>0</v>
          </cell>
          <cell r="AB7081">
            <v>0</v>
          </cell>
          <cell r="AC7081">
            <v>0</v>
          </cell>
          <cell r="AD7081">
            <v>36.08</v>
          </cell>
        </row>
        <row r="7082">
          <cell r="B7082" t="str">
            <v>MASON CO-UNREGULATEDCOMMERCIAL RECYCLER2YDOCCW</v>
          </cell>
          <cell r="J7082" t="str">
            <v>R2YDOCCW</v>
          </cell>
          <cell r="K7082" t="str">
            <v>2YD OCC-WEEKLY</v>
          </cell>
          <cell r="S7082">
            <v>0</v>
          </cell>
          <cell r="T7082">
            <v>0</v>
          </cell>
          <cell r="U7082">
            <v>0</v>
          </cell>
          <cell r="V7082">
            <v>0</v>
          </cell>
          <cell r="W7082">
            <v>0</v>
          </cell>
          <cell r="X7082">
            <v>0</v>
          </cell>
          <cell r="Y7082">
            <v>0</v>
          </cell>
          <cell r="Z7082">
            <v>0</v>
          </cell>
          <cell r="AA7082">
            <v>0</v>
          </cell>
          <cell r="AB7082">
            <v>0</v>
          </cell>
          <cell r="AC7082">
            <v>0</v>
          </cell>
          <cell r="AD7082">
            <v>3176.85</v>
          </cell>
        </row>
        <row r="7083">
          <cell r="B7083" t="str">
            <v>MASON CO-UNREGULATEDCOMMERCIAL RECYCLERECYLOCK</v>
          </cell>
          <cell r="J7083" t="str">
            <v>RECYLOCK</v>
          </cell>
          <cell r="K7083" t="str">
            <v>LOCK/UNLOCK RECYCLING</v>
          </cell>
          <cell r="S7083">
            <v>0</v>
          </cell>
          <cell r="T7083">
            <v>0</v>
          </cell>
          <cell r="U7083">
            <v>0</v>
          </cell>
          <cell r="V7083">
            <v>0</v>
          </cell>
          <cell r="W7083">
            <v>0</v>
          </cell>
          <cell r="X7083">
            <v>0</v>
          </cell>
          <cell r="Y7083">
            <v>0</v>
          </cell>
          <cell r="Z7083">
            <v>0</v>
          </cell>
          <cell r="AA7083">
            <v>0</v>
          </cell>
          <cell r="AB7083">
            <v>0</v>
          </cell>
          <cell r="AC7083">
            <v>0</v>
          </cell>
          <cell r="AD7083">
            <v>60.72</v>
          </cell>
        </row>
        <row r="7084">
          <cell r="B7084" t="str">
            <v>MASON CO-UNREGULATEDCOMMERCIAL RECYCLEWLKNRECY</v>
          </cell>
          <cell r="J7084" t="str">
            <v>WLKNRECY</v>
          </cell>
          <cell r="K7084" t="str">
            <v>WALK IN RECYCLE</v>
          </cell>
          <cell r="S7084">
            <v>0</v>
          </cell>
          <cell r="T7084">
            <v>0</v>
          </cell>
          <cell r="U7084">
            <v>0</v>
          </cell>
          <cell r="V7084">
            <v>0</v>
          </cell>
          <cell r="W7084">
            <v>0</v>
          </cell>
          <cell r="X7084">
            <v>0</v>
          </cell>
          <cell r="Y7084">
            <v>0</v>
          </cell>
          <cell r="Z7084">
            <v>0</v>
          </cell>
          <cell r="AA7084">
            <v>0</v>
          </cell>
          <cell r="AB7084">
            <v>0</v>
          </cell>
          <cell r="AC7084">
            <v>0</v>
          </cell>
          <cell r="AD7084">
            <v>5.32</v>
          </cell>
        </row>
        <row r="7085">
          <cell r="B7085" t="str">
            <v>MASON CO-UNREGULATEDCOMMERCIAL RECYCLE96CRCOGOC</v>
          </cell>
          <cell r="J7085" t="str">
            <v>96CRCOGOC</v>
          </cell>
          <cell r="K7085" t="str">
            <v>96 COMMINGLE WGON CALL</v>
          </cell>
          <cell r="S7085">
            <v>0</v>
          </cell>
          <cell r="T7085">
            <v>0</v>
          </cell>
          <cell r="U7085">
            <v>0</v>
          </cell>
          <cell r="V7085">
            <v>0</v>
          </cell>
          <cell r="W7085">
            <v>0</v>
          </cell>
          <cell r="X7085">
            <v>0</v>
          </cell>
          <cell r="Y7085">
            <v>0</v>
          </cell>
          <cell r="Z7085">
            <v>0</v>
          </cell>
          <cell r="AA7085">
            <v>0</v>
          </cell>
          <cell r="AB7085">
            <v>0</v>
          </cell>
          <cell r="AC7085">
            <v>0</v>
          </cell>
          <cell r="AD7085">
            <v>100.02</v>
          </cell>
        </row>
        <row r="7086">
          <cell r="B7086" t="str">
            <v>MASON CO-UNREGULATEDCOMMERCIAL RECYCLE96CRCONGOC</v>
          </cell>
          <cell r="J7086" t="str">
            <v>96CRCONGOC</v>
          </cell>
          <cell r="K7086" t="str">
            <v>96 COMMINGLE NGON CALL</v>
          </cell>
          <cell r="S7086">
            <v>0</v>
          </cell>
          <cell r="T7086">
            <v>0</v>
          </cell>
          <cell r="U7086">
            <v>0</v>
          </cell>
          <cell r="V7086">
            <v>0</v>
          </cell>
          <cell r="W7086">
            <v>0</v>
          </cell>
          <cell r="X7086">
            <v>0</v>
          </cell>
          <cell r="Y7086">
            <v>0</v>
          </cell>
          <cell r="Z7086">
            <v>0</v>
          </cell>
          <cell r="AA7086">
            <v>0</v>
          </cell>
          <cell r="AB7086">
            <v>0</v>
          </cell>
          <cell r="AC7086">
            <v>0</v>
          </cell>
          <cell r="AD7086">
            <v>66.680000000000007</v>
          </cell>
        </row>
        <row r="7087">
          <cell r="B7087" t="str">
            <v>MASON CO-UNREGULATEDCOMMERCIAL RECYCLER2YDOCCOC</v>
          </cell>
          <cell r="J7087" t="str">
            <v>R2YDOCCOC</v>
          </cell>
          <cell r="K7087" t="str">
            <v>2YD OCC-ON CALL</v>
          </cell>
          <cell r="S7087">
            <v>0</v>
          </cell>
          <cell r="T7087">
            <v>0</v>
          </cell>
          <cell r="U7087">
            <v>0</v>
          </cell>
          <cell r="V7087">
            <v>0</v>
          </cell>
          <cell r="W7087">
            <v>0</v>
          </cell>
          <cell r="X7087">
            <v>0</v>
          </cell>
          <cell r="Y7087">
            <v>0</v>
          </cell>
          <cell r="Z7087">
            <v>0</v>
          </cell>
          <cell r="AA7087">
            <v>0</v>
          </cell>
          <cell r="AB7087">
            <v>0</v>
          </cell>
          <cell r="AC7087">
            <v>0</v>
          </cell>
          <cell r="AD7087">
            <v>180.4</v>
          </cell>
        </row>
        <row r="7088">
          <cell r="B7088" t="str">
            <v>MASON CO-UNREGULATEDCOMMERCIAL RECYCLERECYLOCK</v>
          </cell>
          <cell r="J7088" t="str">
            <v>RECYLOCK</v>
          </cell>
          <cell r="K7088" t="str">
            <v>LOCK/UNLOCK RECYCLING</v>
          </cell>
          <cell r="S7088">
            <v>0</v>
          </cell>
          <cell r="T7088">
            <v>0</v>
          </cell>
          <cell r="U7088">
            <v>0</v>
          </cell>
          <cell r="V7088">
            <v>0</v>
          </cell>
          <cell r="W7088">
            <v>0</v>
          </cell>
          <cell r="X7088">
            <v>0</v>
          </cell>
          <cell r="Y7088">
            <v>0</v>
          </cell>
          <cell r="Z7088">
            <v>0</v>
          </cell>
          <cell r="AA7088">
            <v>0</v>
          </cell>
          <cell r="AB7088">
            <v>0</v>
          </cell>
          <cell r="AC7088">
            <v>0</v>
          </cell>
          <cell r="AD7088">
            <v>2.5299999999999998</v>
          </cell>
        </row>
        <row r="7089">
          <cell r="B7089" t="str">
            <v>MASON CO-UNREGULATEDCOMMERCIAL RECYCLEROLLOUTOCC</v>
          </cell>
          <cell r="J7089" t="str">
            <v>ROLLOUTOCC</v>
          </cell>
          <cell r="K7089" t="str">
            <v>ROLL OUT FEE - RECYCLE</v>
          </cell>
          <cell r="S7089">
            <v>0</v>
          </cell>
          <cell r="T7089">
            <v>0</v>
          </cell>
          <cell r="U7089">
            <v>0</v>
          </cell>
          <cell r="V7089">
            <v>0</v>
          </cell>
          <cell r="W7089">
            <v>0</v>
          </cell>
          <cell r="X7089">
            <v>0</v>
          </cell>
          <cell r="Y7089">
            <v>0</v>
          </cell>
          <cell r="Z7089">
            <v>0</v>
          </cell>
          <cell r="AA7089">
            <v>0</v>
          </cell>
          <cell r="AB7089">
            <v>0</v>
          </cell>
          <cell r="AC7089">
            <v>0</v>
          </cell>
          <cell r="AD7089">
            <v>316.8</v>
          </cell>
        </row>
        <row r="7090">
          <cell r="B7090" t="str">
            <v>MASON CO-UNREGULATEDCOMMERCIAL RECYCLEWLKNRECY</v>
          </cell>
          <cell r="J7090" t="str">
            <v>WLKNRECY</v>
          </cell>
          <cell r="K7090" t="str">
            <v>WALK IN RECYCLE</v>
          </cell>
          <cell r="S7090">
            <v>0</v>
          </cell>
          <cell r="T7090">
            <v>0</v>
          </cell>
          <cell r="U7090">
            <v>0</v>
          </cell>
          <cell r="V7090">
            <v>0</v>
          </cell>
          <cell r="W7090">
            <v>0</v>
          </cell>
          <cell r="X7090">
            <v>0</v>
          </cell>
          <cell r="Y7090">
            <v>0</v>
          </cell>
          <cell r="Z7090">
            <v>0</v>
          </cell>
          <cell r="AA7090">
            <v>0</v>
          </cell>
          <cell r="AB7090">
            <v>0</v>
          </cell>
          <cell r="AC7090">
            <v>0</v>
          </cell>
          <cell r="AD7090">
            <v>167.58</v>
          </cell>
        </row>
        <row r="7091">
          <cell r="B7091" t="str">
            <v>MASON CO-UNREGULATEDPAYMENTSCC-KOL</v>
          </cell>
          <cell r="J7091" t="str">
            <v>CC-KOL</v>
          </cell>
          <cell r="K7091" t="str">
            <v>ONLINE PAYMENT-CC</v>
          </cell>
          <cell r="S7091">
            <v>0</v>
          </cell>
          <cell r="T7091">
            <v>0</v>
          </cell>
          <cell r="U7091">
            <v>0</v>
          </cell>
          <cell r="V7091">
            <v>0</v>
          </cell>
          <cell r="W7091">
            <v>0</v>
          </cell>
          <cell r="X7091">
            <v>0</v>
          </cell>
          <cell r="Y7091">
            <v>0</v>
          </cell>
          <cell r="Z7091">
            <v>0</v>
          </cell>
          <cell r="AA7091">
            <v>0</v>
          </cell>
          <cell r="AB7091">
            <v>0</v>
          </cell>
          <cell r="AC7091">
            <v>0</v>
          </cell>
          <cell r="AD7091">
            <v>-4857.97</v>
          </cell>
        </row>
        <row r="7092">
          <cell r="B7092" t="str">
            <v>MASON CO-UNREGULATEDPAYMENTSCCREF-KOL</v>
          </cell>
          <cell r="J7092" t="str">
            <v>CCREF-KOL</v>
          </cell>
          <cell r="K7092" t="str">
            <v>CREDIT CARD REFUND</v>
          </cell>
          <cell r="S7092">
            <v>0</v>
          </cell>
          <cell r="T7092">
            <v>0</v>
          </cell>
          <cell r="U7092">
            <v>0</v>
          </cell>
          <cell r="V7092">
            <v>0</v>
          </cell>
          <cell r="W7092">
            <v>0</v>
          </cell>
          <cell r="X7092">
            <v>0</v>
          </cell>
          <cell r="Y7092">
            <v>0</v>
          </cell>
          <cell r="Z7092">
            <v>0</v>
          </cell>
          <cell r="AA7092">
            <v>0</v>
          </cell>
          <cell r="AB7092">
            <v>0</v>
          </cell>
          <cell r="AC7092">
            <v>0</v>
          </cell>
          <cell r="AD7092">
            <v>107.19</v>
          </cell>
        </row>
        <row r="7093">
          <cell r="B7093" t="str">
            <v>MASON CO-UNREGULATEDPAYMENTSPAY</v>
          </cell>
          <cell r="J7093" t="str">
            <v>PAY</v>
          </cell>
          <cell r="K7093" t="str">
            <v>PAYMENT-THANK YOU!</v>
          </cell>
          <cell r="S7093">
            <v>0</v>
          </cell>
          <cell r="T7093">
            <v>0</v>
          </cell>
          <cell r="U7093">
            <v>0</v>
          </cell>
          <cell r="V7093">
            <v>0</v>
          </cell>
          <cell r="W7093">
            <v>0</v>
          </cell>
          <cell r="X7093">
            <v>0</v>
          </cell>
          <cell r="Y7093">
            <v>0</v>
          </cell>
          <cell r="Z7093">
            <v>0</v>
          </cell>
          <cell r="AA7093">
            <v>0</v>
          </cell>
          <cell r="AB7093">
            <v>0</v>
          </cell>
          <cell r="AC7093">
            <v>0</v>
          </cell>
          <cell r="AD7093">
            <v>-7392.97</v>
          </cell>
        </row>
        <row r="7094">
          <cell r="B7094" t="str">
            <v>MASON CO-UNREGULATEDPAYMENTSPAY-CFREE</v>
          </cell>
          <cell r="J7094" t="str">
            <v>PAY-CFREE</v>
          </cell>
          <cell r="K7094" t="str">
            <v>PAYMENT-THANK YOU</v>
          </cell>
          <cell r="S7094">
            <v>0</v>
          </cell>
          <cell r="T7094">
            <v>0</v>
          </cell>
          <cell r="U7094">
            <v>0</v>
          </cell>
          <cell r="V7094">
            <v>0</v>
          </cell>
          <cell r="W7094">
            <v>0</v>
          </cell>
          <cell r="X7094">
            <v>0</v>
          </cell>
          <cell r="Y7094">
            <v>0</v>
          </cell>
          <cell r="Z7094">
            <v>0</v>
          </cell>
          <cell r="AA7094">
            <v>0</v>
          </cell>
          <cell r="AB7094">
            <v>0</v>
          </cell>
          <cell r="AC7094">
            <v>0</v>
          </cell>
          <cell r="AD7094">
            <v>-217.16</v>
          </cell>
        </row>
        <row r="7095">
          <cell r="B7095" t="str">
            <v>MASON CO-UNREGULATEDPAYMENTSPAY-KOL</v>
          </cell>
          <cell r="J7095" t="str">
            <v>PAY-KOL</v>
          </cell>
          <cell r="K7095" t="str">
            <v>PAYMENT-THANK YOU - OL</v>
          </cell>
          <cell r="S7095">
            <v>0</v>
          </cell>
          <cell r="T7095">
            <v>0</v>
          </cell>
          <cell r="U7095">
            <v>0</v>
          </cell>
          <cell r="V7095">
            <v>0</v>
          </cell>
          <cell r="W7095">
            <v>0</v>
          </cell>
          <cell r="X7095">
            <v>0</v>
          </cell>
          <cell r="Y7095">
            <v>0</v>
          </cell>
          <cell r="Z7095">
            <v>0</v>
          </cell>
          <cell r="AA7095">
            <v>0</v>
          </cell>
          <cell r="AB7095">
            <v>0</v>
          </cell>
          <cell r="AC7095">
            <v>0</v>
          </cell>
          <cell r="AD7095">
            <v>-2501.84</v>
          </cell>
        </row>
        <row r="7096">
          <cell r="B7096" t="str">
            <v>MASON CO-UNREGULATEDPAYMENTSPAY-NATL</v>
          </cell>
          <cell r="J7096" t="str">
            <v>PAY-NATL</v>
          </cell>
          <cell r="K7096" t="str">
            <v>PAYMENT THANK YOU</v>
          </cell>
          <cell r="S7096">
            <v>0</v>
          </cell>
          <cell r="T7096">
            <v>0</v>
          </cell>
          <cell r="U7096">
            <v>0</v>
          </cell>
          <cell r="V7096">
            <v>0</v>
          </cell>
          <cell r="W7096">
            <v>0</v>
          </cell>
          <cell r="X7096">
            <v>0</v>
          </cell>
          <cell r="Y7096">
            <v>0</v>
          </cell>
          <cell r="Z7096">
            <v>0</v>
          </cell>
          <cell r="AA7096">
            <v>0</v>
          </cell>
          <cell r="AB7096">
            <v>0</v>
          </cell>
          <cell r="AC7096">
            <v>0</v>
          </cell>
          <cell r="AD7096">
            <v>-255.19</v>
          </cell>
        </row>
        <row r="7097">
          <cell r="B7097" t="str">
            <v>MASON CO-UNREGULATEDPAYMENTSPAY-OAK</v>
          </cell>
          <cell r="J7097" t="str">
            <v>PAY-OAK</v>
          </cell>
          <cell r="K7097" t="str">
            <v>OAKLEAF PAYMENT</v>
          </cell>
          <cell r="S7097">
            <v>0</v>
          </cell>
          <cell r="T7097">
            <v>0</v>
          </cell>
          <cell r="U7097">
            <v>0</v>
          </cell>
          <cell r="V7097">
            <v>0</v>
          </cell>
          <cell r="W7097">
            <v>0</v>
          </cell>
          <cell r="X7097">
            <v>0</v>
          </cell>
          <cell r="Y7097">
            <v>0</v>
          </cell>
          <cell r="Z7097">
            <v>0</v>
          </cell>
          <cell r="AA7097">
            <v>0</v>
          </cell>
          <cell r="AB7097">
            <v>0</v>
          </cell>
          <cell r="AC7097">
            <v>0</v>
          </cell>
          <cell r="AD7097">
            <v>-200.1</v>
          </cell>
        </row>
        <row r="7098">
          <cell r="B7098" t="str">
            <v>MASON CO-UNREGULATEDPAYMENTSPAY-RPPS</v>
          </cell>
          <cell r="J7098" t="str">
            <v>PAY-RPPS</v>
          </cell>
          <cell r="K7098" t="str">
            <v>RPSS PAYMENT</v>
          </cell>
          <cell r="S7098">
            <v>0</v>
          </cell>
          <cell r="T7098">
            <v>0</v>
          </cell>
          <cell r="U7098">
            <v>0</v>
          </cell>
          <cell r="V7098">
            <v>0</v>
          </cell>
          <cell r="W7098">
            <v>0</v>
          </cell>
          <cell r="X7098">
            <v>0</v>
          </cell>
          <cell r="Y7098">
            <v>0</v>
          </cell>
          <cell r="Z7098">
            <v>0</v>
          </cell>
          <cell r="AA7098">
            <v>0</v>
          </cell>
          <cell r="AB7098">
            <v>0</v>
          </cell>
          <cell r="AC7098">
            <v>0</v>
          </cell>
          <cell r="AD7098">
            <v>-62.63</v>
          </cell>
        </row>
        <row r="7099">
          <cell r="B7099" t="str">
            <v>MASON CO-UNREGULATEDPAYMENTSPAYL</v>
          </cell>
          <cell r="J7099" t="str">
            <v>PAYL</v>
          </cell>
          <cell r="K7099" t="str">
            <v>PAYMENT-THANK YOU!</v>
          </cell>
          <cell r="S7099">
            <v>0</v>
          </cell>
          <cell r="T7099">
            <v>0</v>
          </cell>
          <cell r="U7099">
            <v>0</v>
          </cell>
          <cell r="V7099">
            <v>0</v>
          </cell>
          <cell r="W7099">
            <v>0</v>
          </cell>
          <cell r="X7099">
            <v>0</v>
          </cell>
          <cell r="Y7099">
            <v>0</v>
          </cell>
          <cell r="Z7099">
            <v>0</v>
          </cell>
          <cell r="AA7099">
            <v>0</v>
          </cell>
          <cell r="AB7099">
            <v>0</v>
          </cell>
          <cell r="AC7099">
            <v>0</v>
          </cell>
          <cell r="AD7099">
            <v>-38.32</v>
          </cell>
        </row>
        <row r="7100">
          <cell r="B7100" t="str">
            <v>MASON CO-UNREGULATEDPAYMENTSPAYMET</v>
          </cell>
          <cell r="J7100" t="str">
            <v>PAYMET</v>
          </cell>
          <cell r="K7100" t="str">
            <v>METAVANTE ONLINE PAYMENT</v>
          </cell>
          <cell r="S7100">
            <v>0</v>
          </cell>
          <cell r="T7100">
            <v>0</v>
          </cell>
          <cell r="U7100">
            <v>0</v>
          </cell>
          <cell r="V7100">
            <v>0</v>
          </cell>
          <cell r="W7100">
            <v>0</v>
          </cell>
          <cell r="X7100">
            <v>0</v>
          </cell>
          <cell r="Y7100">
            <v>0</v>
          </cell>
          <cell r="Z7100">
            <v>0</v>
          </cell>
          <cell r="AA7100">
            <v>0</v>
          </cell>
          <cell r="AB7100">
            <v>0</v>
          </cell>
          <cell r="AC7100">
            <v>0</v>
          </cell>
          <cell r="AD7100">
            <v>-192.4</v>
          </cell>
        </row>
        <row r="7101">
          <cell r="B7101" t="str">
            <v>MASON CO-UNREGULATEDPAYMENTSPAYUSBL</v>
          </cell>
          <cell r="J7101" t="str">
            <v>PAYUSBL</v>
          </cell>
          <cell r="K7101" t="str">
            <v>PAYMENT THANK YOU</v>
          </cell>
          <cell r="S7101">
            <v>0</v>
          </cell>
          <cell r="T7101">
            <v>0</v>
          </cell>
          <cell r="U7101">
            <v>0</v>
          </cell>
          <cell r="V7101">
            <v>0</v>
          </cell>
          <cell r="W7101">
            <v>0</v>
          </cell>
          <cell r="X7101">
            <v>0</v>
          </cell>
          <cell r="Y7101">
            <v>0</v>
          </cell>
          <cell r="Z7101">
            <v>0</v>
          </cell>
          <cell r="AA7101">
            <v>0</v>
          </cell>
          <cell r="AB7101">
            <v>0</v>
          </cell>
          <cell r="AC7101">
            <v>0</v>
          </cell>
          <cell r="AD7101">
            <v>-41673.449999999997</v>
          </cell>
        </row>
        <row r="7102">
          <cell r="B7102" t="str">
            <v>MASON CO-UNREGULATEDROLLOFFROLID</v>
          </cell>
          <cell r="J7102" t="str">
            <v>ROLID</v>
          </cell>
          <cell r="K7102" t="str">
            <v>ROLL OFF-LID</v>
          </cell>
          <cell r="S7102">
            <v>0</v>
          </cell>
          <cell r="T7102">
            <v>0</v>
          </cell>
          <cell r="U7102">
            <v>0</v>
          </cell>
          <cell r="V7102">
            <v>0</v>
          </cell>
          <cell r="W7102">
            <v>0</v>
          </cell>
          <cell r="X7102">
            <v>0</v>
          </cell>
          <cell r="Y7102">
            <v>0</v>
          </cell>
          <cell r="Z7102">
            <v>0</v>
          </cell>
          <cell r="AA7102">
            <v>0</v>
          </cell>
          <cell r="AB7102">
            <v>0</v>
          </cell>
          <cell r="AC7102">
            <v>0</v>
          </cell>
          <cell r="AD7102">
            <v>58.24</v>
          </cell>
        </row>
        <row r="7103">
          <cell r="B7103" t="str">
            <v>MASON CO-UNREGULATEDROLLOFFROLIDRECY</v>
          </cell>
          <cell r="J7103" t="str">
            <v>ROLIDRECY</v>
          </cell>
          <cell r="K7103" t="str">
            <v>ROLL OFF LID-RECYCLE</v>
          </cell>
          <cell r="S7103">
            <v>0</v>
          </cell>
          <cell r="T7103">
            <v>0</v>
          </cell>
          <cell r="U7103">
            <v>0</v>
          </cell>
          <cell r="V7103">
            <v>0</v>
          </cell>
          <cell r="W7103">
            <v>0</v>
          </cell>
          <cell r="X7103">
            <v>0</v>
          </cell>
          <cell r="Y7103">
            <v>0</v>
          </cell>
          <cell r="Z7103">
            <v>0</v>
          </cell>
          <cell r="AA7103">
            <v>0</v>
          </cell>
          <cell r="AB7103">
            <v>0</v>
          </cell>
          <cell r="AC7103">
            <v>0</v>
          </cell>
          <cell r="AD7103">
            <v>72.8</v>
          </cell>
        </row>
        <row r="7104">
          <cell r="B7104" t="str">
            <v>MASON CO-UNREGULATEDROLLOFFRORENT10MRECY</v>
          </cell>
          <cell r="J7104" t="str">
            <v>RORENT10MRECY</v>
          </cell>
          <cell r="K7104" t="str">
            <v>ROLL OFF RENT MONTHLY-REC</v>
          </cell>
          <cell r="S7104">
            <v>0</v>
          </cell>
          <cell r="T7104">
            <v>0</v>
          </cell>
          <cell r="U7104">
            <v>0</v>
          </cell>
          <cell r="V7104">
            <v>0</v>
          </cell>
          <cell r="W7104">
            <v>0</v>
          </cell>
          <cell r="X7104">
            <v>0</v>
          </cell>
          <cell r="Y7104">
            <v>0</v>
          </cell>
          <cell r="Z7104">
            <v>0</v>
          </cell>
          <cell r="AA7104">
            <v>0</v>
          </cell>
          <cell r="AB7104">
            <v>0</v>
          </cell>
          <cell r="AC7104">
            <v>0</v>
          </cell>
          <cell r="AD7104">
            <v>83.93</v>
          </cell>
        </row>
        <row r="7105">
          <cell r="B7105" t="str">
            <v>MASON CO-UNREGULATEDROLLOFFRORENT20DRECY</v>
          </cell>
          <cell r="J7105" t="str">
            <v>RORENT20DRECY</v>
          </cell>
          <cell r="K7105" t="str">
            <v>ROLL OFF RENT DAILY-RECYL</v>
          </cell>
          <cell r="S7105">
            <v>0</v>
          </cell>
          <cell r="T7105">
            <v>0</v>
          </cell>
          <cell r="U7105">
            <v>0</v>
          </cell>
          <cell r="V7105">
            <v>0</v>
          </cell>
          <cell r="W7105">
            <v>0</v>
          </cell>
          <cell r="X7105">
            <v>0</v>
          </cell>
          <cell r="Y7105">
            <v>0</v>
          </cell>
          <cell r="Z7105">
            <v>0</v>
          </cell>
          <cell r="AA7105">
            <v>0</v>
          </cell>
          <cell r="AB7105">
            <v>0</v>
          </cell>
          <cell r="AC7105">
            <v>0</v>
          </cell>
          <cell r="AD7105">
            <v>360.6</v>
          </cell>
        </row>
        <row r="7106">
          <cell r="B7106" t="str">
            <v>MASON CO-UNREGULATEDROLLOFFRORENT20MRECY</v>
          </cell>
          <cell r="J7106" t="str">
            <v>RORENT20MRECY</v>
          </cell>
          <cell r="K7106" t="str">
            <v>ROLL OFF RENT MONTHLY-REC</v>
          </cell>
          <cell r="S7106">
            <v>0</v>
          </cell>
          <cell r="T7106">
            <v>0</v>
          </cell>
          <cell r="U7106">
            <v>0</v>
          </cell>
          <cell r="V7106">
            <v>0</v>
          </cell>
          <cell r="W7106">
            <v>0</v>
          </cell>
          <cell r="X7106">
            <v>0</v>
          </cell>
          <cell r="Y7106">
            <v>0</v>
          </cell>
          <cell r="Z7106">
            <v>0</v>
          </cell>
          <cell r="AA7106">
            <v>0</v>
          </cell>
          <cell r="AB7106">
            <v>0</v>
          </cell>
          <cell r="AC7106">
            <v>0</v>
          </cell>
          <cell r="AD7106">
            <v>3498.82</v>
          </cell>
        </row>
        <row r="7107">
          <cell r="B7107" t="str">
            <v>MASON CO-UNREGULATEDROLLOFFRORENT40DRECY</v>
          </cell>
          <cell r="J7107" t="str">
            <v>RORENT40DRECY</v>
          </cell>
          <cell r="K7107" t="str">
            <v>ROLL OFF RENT DAILY-RECYL</v>
          </cell>
          <cell r="S7107">
            <v>0</v>
          </cell>
          <cell r="T7107">
            <v>0</v>
          </cell>
          <cell r="U7107">
            <v>0</v>
          </cell>
          <cell r="V7107">
            <v>0</v>
          </cell>
          <cell r="W7107">
            <v>0</v>
          </cell>
          <cell r="X7107">
            <v>0</v>
          </cell>
          <cell r="Y7107">
            <v>0</v>
          </cell>
          <cell r="Z7107">
            <v>0</v>
          </cell>
          <cell r="AA7107">
            <v>0</v>
          </cell>
          <cell r="AB7107">
            <v>0</v>
          </cell>
          <cell r="AC7107">
            <v>0</v>
          </cell>
          <cell r="AD7107">
            <v>283.8</v>
          </cell>
        </row>
        <row r="7108">
          <cell r="B7108" t="str">
            <v>MASON CO-UNREGULATEDROLLOFFRORENT40M</v>
          </cell>
          <cell r="J7108" t="str">
            <v>RORENT40M</v>
          </cell>
          <cell r="K7108" t="str">
            <v>40YD ROLL OFF-MNTHLY RENT</v>
          </cell>
          <cell r="S7108">
            <v>0</v>
          </cell>
          <cell r="T7108">
            <v>0</v>
          </cell>
          <cell r="U7108">
            <v>0</v>
          </cell>
          <cell r="V7108">
            <v>0</v>
          </cell>
          <cell r="W7108">
            <v>0</v>
          </cell>
          <cell r="X7108">
            <v>0</v>
          </cell>
          <cell r="Y7108">
            <v>0</v>
          </cell>
          <cell r="Z7108">
            <v>0</v>
          </cell>
          <cell r="AA7108">
            <v>0</v>
          </cell>
          <cell r="AB7108">
            <v>0</v>
          </cell>
          <cell r="AC7108">
            <v>0</v>
          </cell>
          <cell r="AD7108">
            <v>1160.18</v>
          </cell>
        </row>
        <row r="7109">
          <cell r="B7109" t="str">
            <v>MASON CO-UNREGULATEDROLLOFFBELFAIR</v>
          </cell>
          <cell r="J7109" t="str">
            <v>BELFAIR</v>
          </cell>
          <cell r="K7109" t="str">
            <v>BELFAIR TRANSFER BOX HAUL</v>
          </cell>
          <cell r="S7109">
            <v>0</v>
          </cell>
          <cell r="T7109">
            <v>0</v>
          </cell>
          <cell r="U7109">
            <v>0</v>
          </cell>
          <cell r="V7109">
            <v>0</v>
          </cell>
          <cell r="W7109">
            <v>0</v>
          </cell>
          <cell r="X7109">
            <v>0</v>
          </cell>
          <cell r="Y7109">
            <v>0</v>
          </cell>
          <cell r="Z7109">
            <v>0</v>
          </cell>
          <cell r="AA7109">
            <v>0</v>
          </cell>
          <cell r="AB7109">
            <v>0</v>
          </cell>
          <cell r="AC7109">
            <v>0</v>
          </cell>
          <cell r="AD7109">
            <v>2044.96</v>
          </cell>
        </row>
        <row r="7110">
          <cell r="B7110" t="str">
            <v>MASON CO-UNREGULATEDROLLOFFBLUEBOX</v>
          </cell>
          <cell r="J7110" t="str">
            <v>BLUEBOX</v>
          </cell>
          <cell r="K7110" t="str">
            <v>RECYCLING BLUE BOX</v>
          </cell>
          <cell r="S7110">
            <v>0</v>
          </cell>
          <cell r="T7110">
            <v>0</v>
          </cell>
          <cell r="U7110">
            <v>0</v>
          </cell>
          <cell r="V7110">
            <v>0</v>
          </cell>
          <cell r="W7110">
            <v>0</v>
          </cell>
          <cell r="X7110">
            <v>0</v>
          </cell>
          <cell r="Y7110">
            <v>0</v>
          </cell>
          <cell r="Z7110">
            <v>0</v>
          </cell>
          <cell r="AA7110">
            <v>0</v>
          </cell>
          <cell r="AB7110">
            <v>0</v>
          </cell>
          <cell r="AC7110">
            <v>0</v>
          </cell>
          <cell r="AD7110">
            <v>9223.07</v>
          </cell>
        </row>
        <row r="7111">
          <cell r="B7111" t="str">
            <v>MASON CO-UNREGULATEDROLLOFFRECYHAUL</v>
          </cell>
          <cell r="J7111" t="str">
            <v>RECYHAUL</v>
          </cell>
          <cell r="K7111" t="str">
            <v>ROLL OFF RECYCLE HAUL</v>
          </cell>
          <cell r="S7111">
            <v>0</v>
          </cell>
          <cell r="T7111">
            <v>0</v>
          </cell>
          <cell r="U7111">
            <v>0</v>
          </cell>
          <cell r="V7111">
            <v>0</v>
          </cell>
          <cell r="W7111">
            <v>0</v>
          </cell>
          <cell r="X7111">
            <v>0</v>
          </cell>
          <cell r="Y7111">
            <v>0</v>
          </cell>
          <cell r="Z7111">
            <v>0</v>
          </cell>
          <cell r="AA7111">
            <v>0</v>
          </cell>
          <cell r="AB7111">
            <v>0</v>
          </cell>
          <cell r="AC7111">
            <v>0</v>
          </cell>
          <cell r="AD7111">
            <v>1653.44</v>
          </cell>
        </row>
        <row r="7112">
          <cell r="B7112" t="str">
            <v>MASON CO-UNREGULATEDROLLOFFROMILERECY</v>
          </cell>
          <cell r="J7112" t="str">
            <v>ROMILERECY</v>
          </cell>
          <cell r="K7112" t="str">
            <v>ROLL OFF MILEAGE RECYCLE</v>
          </cell>
          <cell r="S7112">
            <v>0</v>
          </cell>
          <cell r="T7112">
            <v>0</v>
          </cell>
          <cell r="U7112">
            <v>0</v>
          </cell>
          <cell r="V7112">
            <v>0</v>
          </cell>
          <cell r="W7112">
            <v>0</v>
          </cell>
          <cell r="X7112">
            <v>0</v>
          </cell>
          <cell r="Y7112">
            <v>0</v>
          </cell>
          <cell r="Z7112">
            <v>0</v>
          </cell>
          <cell r="AA7112">
            <v>0</v>
          </cell>
          <cell r="AB7112">
            <v>0</v>
          </cell>
          <cell r="AC7112">
            <v>0</v>
          </cell>
          <cell r="AD7112">
            <v>1132.3800000000001</v>
          </cell>
        </row>
        <row r="7113">
          <cell r="B7113" t="str">
            <v>MASON CO-UNREGULATEDROLLOFFRORENT20DRECY</v>
          </cell>
          <cell r="J7113" t="str">
            <v>RORENT20DRECY</v>
          </cell>
          <cell r="K7113" t="str">
            <v>ROLL OFF RENT DAILY-RECYL</v>
          </cell>
          <cell r="S7113">
            <v>0</v>
          </cell>
          <cell r="T7113">
            <v>0</v>
          </cell>
          <cell r="U7113">
            <v>0</v>
          </cell>
          <cell r="V7113">
            <v>0</v>
          </cell>
          <cell r="W7113">
            <v>0</v>
          </cell>
          <cell r="X7113">
            <v>0</v>
          </cell>
          <cell r="Y7113">
            <v>0</v>
          </cell>
          <cell r="Z7113">
            <v>0</v>
          </cell>
          <cell r="AA7113">
            <v>0</v>
          </cell>
          <cell r="AB7113">
            <v>0</v>
          </cell>
          <cell r="AC7113">
            <v>0</v>
          </cell>
          <cell r="AD7113">
            <v>240.4</v>
          </cell>
        </row>
        <row r="7114">
          <cell r="B7114" t="str">
            <v>MASON CO-UNREGULATEDSTORAGESTORENT22</v>
          </cell>
          <cell r="J7114" t="str">
            <v>STORENT22</v>
          </cell>
          <cell r="K7114" t="str">
            <v>PORTABLE STORAGE RENT 22</v>
          </cell>
          <cell r="S7114">
            <v>0</v>
          </cell>
          <cell r="T7114">
            <v>0</v>
          </cell>
          <cell r="U7114">
            <v>0</v>
          </cell>
          <cell r="V7114">
            <v>0</v>
          </cell>
          <cell r="W7114">
            <v>0</v>
          </cell>
          <cell r="X7114">
            <v>0</v>
          </cell>
          <cell r="Y7114">
            <v>0</v>
          </cell>
          <cell r="Z7114">
            <v>0</v>
          </cell>
          <cell r="AA7114">
            <v>0</v>
          </cell>
          <cell r="AB7114">
            <v>0</v>
          </cell>
          <cell r="AC7114">
            <v>0</v>
          </cell>
          <cell r="AD7114">
            <v>400</v>
          </cell>
        </row>
        <row r="7115">
          <cell r="B7115" t="str">
            <v>MASON CO-UNREGULATEDSURCFUEL-RECY MASON</v>
          </cell>
          <cell r="J7115" t="str">
            <v>FUEL-RECY MASON</v>
          </cell>
          <cell r="K7115" t="str">
            <v>FUEL &amp; MATERIAL SURCHARGE</v>
          </cell>
          <cell r="S7115">
            <v>0</v>
          </cell>
          <cell r="T7115">
            <v>0</v>
          </cell>
          <cell r="U7115">
            <v>0</v>
          </cell>
          <cell r="V7115">
            <v>0</v>
          </cell>
          <cell r="W7115">
            <v>0</v>
          </cell>
          <cell r="X7115">
            <v>0</v>
          </cell>
          <cell r="Y7115">
            <v>0</v>
          </cell>
          <cell r="Z7115">
            <v>0</v>
          </cell>
          <cell r="AA7115">
            <v>0</v>
          </cell>
          <cell r="AB7115">
            <v>0</v>
          </cell>
          <cell r="AC7115">
            <v>0</v>
          </cell>
          <cell r="AD7115">
            <v>0</v>
          </cell>
        </row>
        <row r="7116">
          <cell r="B7116" t="str">
            <v>MASON CO-UNREGULATEDSURCFUEL-RECY MASON</v>
          </cell>
          <cell r="J7116" t="str">
            <v>FUEL-RECY MASON</v>
          </cell>
          <cell r="K7116" t="str">
            <v>FUEL &amp; MATERIAL SURCHARGE</v>
          </cell>
          <cell r="S7116">
            <v>0</v>
          </cell>
          <cell r="T7116">
            <v>0</v>
          </cell>
          <cell r="U7116">
            <v>0</v>
          </cell>
          <cell r="V7116">
            <v>0</v>
          </cell>
          <cell r="W7116">
            <v>0</v>
          </cell>
          <cell r="X7116">
            <v>0</v>
          </cell>
          <cell r="Y7116">
            <v>0</v>
          </cell>
          <cell r="Z7116">
            <v>0</v>
          </cell>
          <cell r="AA7116">
            <v>0</v>
          </cell>
          <cell r="AB7116">
            <v>0</v>
          </cell>
          <cell r="AC7116">
            <v>0</v>
          </cell>
          <cell r="AD7116">
            <v>0</v>
          </cell>
        </row>
        <row r="7117">
          <cell r="B7117" t="str">
            <v>MASON CO-UNREGULATEDSURCFUEL-RO MASON</v>
          </cell>
          <cell r="J7117" t="str">
            <v>FUEL-RO MASON</v>
          </cell>
          <cell r="K7117" t="str">
            <v>FUEL &amp; MATERIAL SURCHARGE</v>
          </cell>
          <cell r="S7117">
            <v>0</v>
          </cell>
          <cell r="T7117">
            <v>0</v>
          </cell>
          <cell r="U7117">
            <v>0</v>
          </cell>
          <cell r="V7117">
            <v>0</v>
          </cell>
          <cell r="W7117">
            <v>0</v>
          </cell>
          <cell r="X7117">
            <v>0</v>
          </cell>
          <cell r="Y7117">
            <v>0</v>
          </cell>
          <cell r="Z7117">
            <v>0</v>
          </cell>
          <cell r="AA7117">
            <v>0</v>
          </cell>
          <cell r="AB7117">
            <v>0</v>
          </cell>
          <cell r="AC7117">
            <v>0</v>
          </cell>
          <cell r="AD7117">
            <v>0</v>
          </cell>
        </row>
        <row r="7118">
          <cell r="B7118" t="str">
            <v>MASON CO-UNREGULATEDTAXESSALES TAX</v>
          </cell>
          <cell r="J7118" t="str">
            <v>SALES TAX</v>
          </cell>
          <cell r="K7118" t="str">
            <v>8.5% Sales Tax</v>
          </cell>
          <cell r="S7118">
            <v>0</v>
          </cell>
          <cell r="T7118">
            <v>0</v>
          </cell>
          <cell r="U7118">
            <v>0</v>
          </cell>
          <cell r="V7118">
            <v>0</v>
          </cell>
          <cell r="W7118">
            <v>0</v>
          </cell>
          <cell r="X7118">
            <v>0</v>
          </cell>
          <cell r="Y7118">
            <v>0</v>
          </cell>
          <cell r="Z7118">
            <v>0</v>
          </cell>
          <cell r="AA7118">
            <v>0</v>
          </cell>
          <cell r="AB7118">
            <v>0</v>
          </cell>
          <cell r="AC7118">
            <v>0</v>
          </cell>
          <cell r="AD7118">
            <v>8.2899999999999991</v>
          </cell>
        </row>
        <row r="7119">
          <cell r="B7119" t="str">
            <v>MASON CO-UNREGULATEDTAXESSALES TAX</v>
          </cell>
          <cell r="J7119" t="str">
            <v>SALES TAX</v>
          </cell>
          <cell r="K7119" t="str">
            <v>8.5% Sales Tax</v>
          </cell>
          <cell r="S7119">
            <v>0</v>
          </cell>
          <cell r="T7119">
            <v>0</v>
          </cell>
          <cell r="U7119">
            <v>0</v>
          </cell>
          <cell r="V7119">
            <v>0</v>
          </cell>
          <cell r="W7119">
            <v>0</v>
          </cell>
          <cell r="X7119">
            <v>0</v>
          </cell>
          <cell r="Y7119">
            <v>0</v>
          </cell>
          <cell r="Z7119">
            <v>0</v>
          </cell>
          <cell r="AA7119">
            <v>0</v>
          </cell>
          <cell r="AB7119">
            <v>0</v>
          </cell>
          <cell r="AC7119">
            <v>0</v>
          </cell>
          <cell r="AD7119">
            <v>216.23</v>
          </cell>
        </row>
        <row r="7120">
          <cell r="B7120" t="str">
            <v>MASON CO-UNREGULATEDTAXESSHELTON UNREG SALES</v>
          </cell>
          <cell r="J7120" t="str">
            <v>SHELTON UNREG SALES</v>
          </cell>
          <cell r="K7120" t="str">
            <v>WA STATE SALES TAX</v>
          </cell>
          <cell r="S7120">
            <v>0</v>
          </cell>
          <cell r="T7120">
            <v>0</v>
          </cell>
          <cell r="U7120">
            <v>0</v>
          </cell>
          <cell r="V7120">
            <v>0</v>
          </cell>
          <cell r="W7120">
            <v>0</v>
          </cell>
          <cell r="X7120">
            <v>0</v>
          </cell>
          <cell r="Y7120">
            <v>0</v>
          </cell>
          <cell r="Z7120">
            <v>0</v>
          </cell>
          <cell r="AA7120">
            <v>0</v>
          </cell>
          <cell r="AB7120">
            <v>0</v>
          </cell>
          <cell r="AC7120">
            <v>0</v>
          </cell>
          <cell r="AD7120">
            <v>15.87</v>
          </cell>
        </row>
        <row r="7121">
          <cell r="B7121" t="str">
            <v>0</v>
          </cell>
        </row>
        <row r="7122">
          <cell r="B7122" t="str">
            <v>0</v>
          </cell>
        </row>
        <row r="7123">
          <cell r="B7123" t="str">
            <v>0</v>
          </cell>
        </row>
        <row r="7124">
          <cell r="B7124" t="str">
            <v>0</v>
          </cell>
        </row>
        <row r="7125">
          <cell r="B7125" t="str">
            <v>0</v>
          </cell>
        </row>
        <row r="7126">
          <cell r="B7126" t="str">
            <v>0</v>
          </cell>
        </row>
        <row r="7127">
          <cell r="B7127" t="str">
            <v>0</v>
          </cell>
        </row>
        <row r="7128">
          <cell r="B7128" t="str">
            <v>0</v>
          </cell>
        </row>
        <row r="7129">
          <cell r="B7129" t="str">
            <v>0</v>
          </cell>
        </row>
        <row r="7130">
          <cell r="B7130" t="str">
            <v>0</v>
          </cell>
        </row>
        <row r="7131">
          <cell r="B7131" t="str">
            <v>0</v>
          </cell>
        </row>
        <row r="7132">
          <cell r="B7132" t="str">
            <v>0</v>
          </cell>
        </row>
        <row r="7133">
          <cell r="B7133" t="str">
            <v>0</v>
          </cell>
        </row>
        <row r="7134">
          <cell r="B7134" t="str">
            <v>0</v>
          </cell>
        </row>
        <row r="7135">
          <cell r="B7135" t="str">
            <v>0</v>
          </cell>
        </row>
        <row r="7136">
          <cell r="B7136" t="str">
            <v>0</v>
          </cell>
        </row>
        <row r="7137">
          <cell r="B7137" t="str">
            <v>0</v>
          </cell>
        </row>
        <row r="7138">
          <cell r="B7138" t="str">
            <v>0</v>
          </cell>
        </row>
        <row r="7139">
          <cell r="B7139" t="str">
            <v>0</v>
          </cell>
        </row>
        <row r="7140">
          <cell r="B7140" t="str">
            <v>0</v>
          </cell>
        </row>
        <row r="7141">
          <cell r="B7141" t="str">
            <v>0</v>
          </cell>
        </row>
        <row r="7142">
          <cell r="B7142" t="str">
            <v>0</v>
          </cell>
        </row>
        <row r="7143">
          <cell r="B7143" t="str">
            <v>0</v>
          </cell>
        </row>
        <row r="7144">
          <cell r="B7144" t="str">
            <v>0</v>
          </cell>
        </row>
        <row r="7145">
          <cell r="B7145" t="str">
            <v>0</v>
          </cell>
        </row>
        <row r="7146">
          <cell r="B7146" t="str">
            <v>0</v>
          </cell>
        </row>
        <row r="7147">
          <cell r="B7147" t="str">
            <v>0</v>
          </cell>
        </row>
        <row r="7148">
          <cell r="B7148" t="str">
            <v>0</v>
          </cell>
        </row>
        <row r="7149">
          <cell r="B7149" t="str">
            <v>0</v>
          </cell>
        </row>
        <row r="7150">
          <cell r="B7150" t="str">
            <v>0</v>
          </cell>
        </row>
        <row r="7151">
          <cell r="B7151" t="str">
            <v>0</v>
          </cell>
        </row>
        <row r="7152">
          <cell r="B7152" t="str">
            <v>0</v>
          </cell>
        </row>
        <row r="7153">
          <cell r="B7153" t="str">
            <v>0</v>
          </cell>
        </row>
        <row r="7154">
          <cell r="B7154" t="str">
            <v>0</v>
          </cell>
        </row>
        <row r="7155">
          <cell r="B7155" t="str">
            <v>0</v>
          </cell>
        </row>
        <row r="7156">
          <cell r="B7156" t="str">
            <v>0</v>
          </cell>
        </row>
        <row r="7157">
          <cell r="B7157" t="str">
            <v>0</v>
          </cell>
        </row>
        <row r="7158">
          <cell r="B7158" t="str">
            <v>0</v>
          </cell>
        </row>
        <row r="7159">
          <cell r="B7159" t="str">
            <v>0</v>
          </cell>
        </row>
        <row r="7160">
          <cell r="B7160" t="str">
            <v>0</v>
          </cell>
        </row>
        <row r="7161">
          <cell r="B7161" t="str">
            <v>0</v>
          </cell>
        </row>
        <row r="7162">
          <cell r="B7162" t="str">
            <v>0</v>
          </cell>
        </row>
        <row r="7163">
          <cell r="B7163" t="str">
            <v>0</v>
          </cell>
        </row>
        <row r="7164">
          <cell r="B7164" t="str">
            <v>0</v>
          </cell>
        </row>
        <row r="7165">
          <cell r="B7165" t="str">
            <v>0</v>
          </cell>
        </row>
        <row r="7166">
          <cell r="B7166" t="str">
            <v>0</v>
          </cell>
        </row>
        <row r="7167">
          <cell r="B7167" t="str">
            <v>0</v>
          </cell>
        </row>
        <row r="7168">
          <cell r="B7168" t="str">
            <v>0</v>
          </cell>
        </row>
        <row r="7169">
          <cell r="B7169" t="str">
            <v>0</v>
          </cell>
        </row>
        <row r="7170">
          <cell r="B7170" t="str">
            <v>0</v>
          </cell>
        </row>
        <row r="7171">
          <cell r="B7171" t="str">
            <v>0</v>
          </cell>
        </row>
        <row r="7172">
          <cell r="B7172" t="str">
            <v>0</v>
          </cell>
        </row>
        <row r="7173">
          <cell r="B7173" t="str">
            <v>0</v>
          </cell>
        </row>
        <row r="7174">
          <cell r="B7174" t="str">
            <v>0</v>
          </cell>
        </row>
        <row r="7175">
          <cell r="B7175" t="str">
            <v>0</v>
          </cell>
        </row>
        <row r="7176">
          <cell r="B7176" t="str">
            <v>0</v>
          </cell>
        </row>
        <row r="7177">
          <cell r="B7177" t="str">
            <v>0</v>
          </cell>
        </row>
        <row r="7178">
          <cell r="B7178" t="str">
            <v>0</v>
          </cell>
        </row>
        <row r="7179">
          <cell r="B7179" t="str">
            <v>0</v>
          </cell>
        </row>
        <row r="7180">
          <cell r="B7180" t="str">
            <v>0</v>
          </cell>
        </row>
        <row r="7181">
          <cell r="B7181" t="str">
            <v>0</v>
          </cell>
        </row>
        <row r="7182">
          <cell r="B7182" t="str">
            <v>0</v>
          </cell>
        </row>
        <row r="7183">
          <cell r="B7183" t="str">
            <v>0</v>
          </cell>
        </row>
        <row r="7184">
          <cell r="B7184" t="str">
            <v>0</v>
          </cell>
        </row>
        <row r="7185">
          <cell r="B7185" t="str">
            <v>0</v>
          </cell>
        </row>
        <row r="7186">
          <cell r="B7186" t="str">
            <v>0</v>
          </cell>
        </row>
        <row r="7187">
          <cell r="B7187" t="str">
            <v>0</v>
          </cell>
        </row>
        <row r="7188">
          <cell r="B7188" t="str">
            <v>0</v>
          </cell>
        </row>
        <row r="7189">
          <cell r="B7189" t="str">
            <v>0</v>
          </cell>
        </row>
        <row r="7190">
          <cell r="B7190" t="str">
            <v>0</v>
          </cell>
        </row>
        <row r="7191">
          <cell r="B7191" t="str">
            <v>0</v>
          </cell>
        </row>
        <row r="7192">
          <cell r="B7192" t="str">
            <v>0</v>
          </cell>
        </row>
        <row r="7193">
          <cell r="B7193" t="str">
            <v>0</v>
          </cell>
        </row>
        <row r="7194">
          <cell r="B7194" t="str">
            <v>0</v>
          </cell>
        </row>
        <row r="7195">
          <cell r="B7195" t="str">
            <v>0</v>
          </cell>
        </row>
        <row r="7196">
          <cell r="B7196" t="str">
            <v>0</v>
          </cell>
        </row>
        <row r="7197">
          <cell r="B7197" t="str">
            <v>0</v>
          </cell>
        </row>
        <row r="7198">
          <cell r="B7198" t="str">
            <v>0</v>
          </cell>
        </row>
        <row r="7199">
          <cell r="B7199" t="str">
            <v>0</v>
          </cell>
        </row>
        <row r="7200">
          <cell r="B7200" t="str">
            <v>0</v>
          </cell>
        </row>
        <row r="7201">
          <cell r="B7201" t="str">
            <v>0</v>
          </cell>
        </row>
        <row r="7202">
          <cell r="B7202" t="str">
            <v>0</v>
          </cell>
        </row>
        <row r="7203">
          <cell r="B7203" t="str">
            <v>0</v>
          </cell>
        </row>
        <row r="7204">
          <cell r="B7204" t="str">
            <v>0</v>
          </cell>
        </row>
        <row r="7205">
          <cell r="B7205" t="str">
            <v>0</v>
          </cell>
        </row>
        <row r="7206">
          <cell r="B7206" t="str">
            <v>0</v>
          </cell>
        </row>
        <row r="7207">
          <cell r="B7207" t="str">
            <v>0</v>
          </cell>
        </row>
        <row r="7208">
          <cell r="B7208" t="str">
            <v>0</v>
          </cell>
        </row>
        <row r="7209">
          <cell r="B7209" t="str">
            <v>0</v>
          </cell>
        </row>
        <row r="7210">
          <cell r="B7210" t="str">
            <v>0</v>
          </cell>
        </row>
        <row r="7211">
          <cell r="B7211" t="str">
            <v>0</v>
          </cell>
        </row>
        <row r="7212">
          <cell r="B7212" t="str">
            <v>0</v>
          </cell>
        </row>
        <row r="7213">
          <cell r="B7213" t="str">
            <v>0</v>
          </cell>
        </row>
        <row r="7214">
          <cell r="B7214" t="str">
            <v>0</v>
          </cell>
        </row>
        <row r="7215">
          <cell r="B7215" t="str">
            <v>0</v>
          </cell>
        </row>
        <row r="7216">
          <cell r="B7216" t="str">
            <v>0</v>
          </cell>
        </row>
        <row r="7217">
          <cell r="B7217" t="str">
            <v>0</v>
          </cell>
        </row>
        <row r="7218">
          <cell r="B7218" t="str">
            <v>0</v>
          </cell>
        </row>
        <row r="7219">
          <cell r="B7219" t="str">
            <v>0</v>
          </cell>
        </row>
        <row r="7220">
          <cell r="B7220" t="str">
            <v>0</v>
          </cell>
        </row>
        <row r="7221">
          <cell r="B7221" t="str">
            <v>0</v>
          </cell>
        </row>
        <row r="7222">
          <cell r="B7222" t="str">
            <v>0</v>
          </cell>
        </row>
        <row r="7223">
          <cell r="B7223" t="str">
            <v>0</v>
          </cell>
        </row>
        <row r="7224">
          <cell r="B7224" t="str">
            <v>0</v>
          </cell>
        </row>
        <row r="7225">
          <cell r="B7225" t="str">
            <v>0</v>
          </cell>
        </row>
        <row r="7226">
          <cell r="B7226" t="str">
            <v>0</v>
          </cell>
        </row>
        <row r="7227">
          <cell r="B7227" t="str">
            <v>0</v>
          </cell>
        </row>
        <row r="7228">
          <cell r="B7228" t="str">
            <v>0</v>
          </cell>
        </row>
        <row r="7229">
          <cell r="B7229" t="str">
            <v>0</v>
          </cell>
        </row>
        <row r="7230">
          <cell r="B7230" t="str">
            <v>0</v>
          </cell>
        </row>
        <row r="7231">
          <cell r="B7231" t="str">
            <v>0</v>
          </cell>
        </row>
        <row r="7232">
          <cell r="B7232" t="str">
            <v>0</v>
          </cell>
        </row>
        <row r="7233">
          <cell r="B7233" t="str">
            <v>0</v>
          </cell>
        </row>
        <row r="7234">
          <cell r="B7234" t="str">
            <v>0</v>
          </cell>
        </row>
        <row r="7235">
          <cell r="B7235" t="str">
            <v>0</v>
          </cell>
        </row>
        <row r="7236">
          <cell r="B7236" t="str">
            <v>0</v>
          </cell>
        </row>
        <row r="7237">
          <cell r="B7237" t="str">
            <v>0</v>
          </cell>
        </row>
        <row r="7238">
          <cell r="B7238" t="str">
            <v>0</v>
          </cell>
        </row>
        <row r="7239">
          <cell r="B7239" t="str">
            <v>0</v>
          </cell>
        </row>
        <row r="7240">
          <cell r="B7240" t="str">
            <v>0</v>
          </cell>
        </row>
        <row r="7241">
          <cell r="B7241" t="str">
            <v>0</v>
          </cell>
        </row>
        <row r="7242">
          <cell r="B7242" t="str">
            <v>0</v>
          </cell>
        </row>
        <row r="7243">
          <cell r="B7243" t="str">
            <v>0</v>
          </cell>
        </row>
        <row r="7244">
          <cell r="B7244" t="str">
            <v>0</v>
          </cell>
        </row>
        <row r="7245">
          <cell r="B7245" t="str">
            <v>0</v>
          </cell>
        </row>
        <row r="7246">
          <cell r="B7246" t="str">
            <v>0</v>
          </cell>
        </row>
        <row r="7247">
          <cell r="B7247" t="str">
            <v>0</v>
          </cell>
        </row>
        <row r="7248">
          <cell r="B7248" t="str">
            <v>0</v>
          </cell>
        </row>
        <row r="7249">
          <cell r="B7249" t="str">
            <v>0</v>
          </cell>
        </row>
        <row r="7250">
          <cell r="B7250" t="str">
            <v>0</v>
          </cell>
        </row>
        <row r="7251">
          <cell r="B7251" t="str">
            <v>0</v>
          </cell>
        </row>
        <row r="7252">
          <cell r="B7252" t="str">
            <v>0</v>
          </cell>
        </row>
        <row r="7253">
          <cell r="B7253" t="str">
            <v>0</v>
          </cell>
        </row>
        <row r="7254">
          <cell r="B7254" t="str">
            <v>0</v>
          </cell>
        </row>
        <row r="7255">
          <cell r="B7255" t="str">
            <v>0</v>
          </cell>
        </row>
        <row r="7256">
          <cell r="B7256" t="str">
            <v>0</v>
          </cell>
        </row>
        <row r="7257">
          <cell r="B7257" t="str">
            <v>0</v>
          </cell>
        </row>
        <row r="7258">
          <cell r="B7258" t="str">
            <v>0</v>
          </cell>
        </row>
        <row r="7259">
          <cell r="B7259" t="str">
            <v>0</v>
          </cell>
        </row>
        <row r="7260">
          <cell r="B7260" t="str">
            <v>0</v>
          </cell>
        </row>
        <row r="7261">
          <cell r="B7261" t="str">
            <v>0</v>
          </cell>
        </row>
        <row r="7262">
          <cell r="B7262" t="str">
            <v>0</v>
          </cell>
        </row>
        <row r="7263">
          <cell r="B7263" t="str">
            <v>0</v>
          </cell>
        </row>
        <row r="7264">
          <cell r="B7264" t="str">
            <v>0</v>
          </cell>
        </row>
        <row r="7265">
          <cell r="B7265" t="str">
            <v>0</v>
          </cell>
        </row>
        <row r="7266">
          <cell r="B7266" t="str">
            <v>0</v>
          </cell>
        </row>
        <row r="7267">
          <cell r="B7267" t="str">
            <v>0</v>
          </cell>
        </row>
        <row r="7268">
          <cell r="B7268" t="str">
            <v>0</v>
          </cell>
        </row>
        <row r="7269">
          <cell r="B7269" t="str">
            <v>0</v>
          </cell>
        </row>
        <row r="7270">
          <cell r="B7270" t="str">
            <v>0</v>
          </cell>
        </row>
        <row r="7271">
          <cell r="B7271" t="str">
            <v>0</v>
          </cell>
        </row>
        <row r="7272">
          <cell r="B7272" t="str">
            <v>0</v>
          </cell>
        </row>
        <row r="7273">
          <cell r="B7273" t="str">
            <v>0</v>
          </cell>
        </row>
        <row r="7274">
          <cell r="B7274" t="str">
            <v>0</v>
          </cell>
        </row>
        <row r="7275">
          <cell r="B7275" t="str">
            <v>0</v>
          </cell>
        </row>
        <row r="7276">
          <cell r="B7276" t="str">
            <v>0</v>
          </cell>
        </row>
        <row r="7277">
          <cell r="B7277" t="str">
            <v>0</v>
          </cell>
        </row>
        <row r="7278">
          <cell r="B7278" t="str">
            <v>0</v>
          </cell>
        </row>
        <row r="7279">
          <cell r="B7279" t="str">
            <v>0</v>
          </cell>
        </row>
        <row r="7280">
          <cell r="B7280" t="str">
            <v>0</v>
          </cell>
        </row>
        <row r="7281">
          <cell r="B7281" t="str">
            <v>0</v>
          </cell>
        </row>
        <row r="7282">
          <cell r="B7282" t="str">
            <v>0</v>
          </cell>
        </row>
        <row r="7283">
          <cell r="B7283" t="str">
            <v>0</v>
          </cell>
        </row>
        <row r="7284">
          <cell r="B7284" t="str">
            <v>0</v>
          </cell>
        </row>
        <row r="7285">
          <cell r="B7285" t="str">
            <v>0</v>
          </cell>
        </row>
        <row r="7286">
          <cell r="B7286" t="str">
            <v>0</v>
          </cell>
        </row>
        <row r="7287">
          <cell r="B7287" t="str">
            <v>0</v>
          </cell>
        </row>
        <row r="7288">
          <cell r="B7288" t="str">
            <v>0</v>
          </cell>
        </row>
        <row r="7289">
          <cell r="B7289" t="str">
            <v>0</v>
          </cell>
        </row>
        <row r="7290">
          <cell r="B7290" t="str">
            <v>0</v>
          </cell>
        </row>
        <row r="7291">
          <cell r="B7291" t="str">
            <v>0</v>
          </cell>
        </row>
        <row r="7292">
          <cell r="B7292" t="str">
            <v>0</v>
          </cell>
        </row>
        <row r="7293">
          <cell r="B7293" t="str">
            <v>0</v>
          </cell>
        </row>
        <row r="7294">
          <cell r="B7294" t="str">
            <v>0</v>
          </cell>
        </row>
        <row r="7295">
          <cell r="B7295" t="str">
            <v>0</v>
          </cell>
        </row>
        <row r="7296">
          <cell r="B7296" t="str">
            <v>0</v>
          </cell>
        </row>
        <row r="7297">
          <cell r="B7297" t="str">
            <v>0</v>
          </cell>
        </row>
        <row r="7298">
          <cell r="B7298" t="str">
            <v>0</v>
          </cell>
        </row>
        <row r="7299">
          <cell r="B7299" t="str">
            <v>0</v>
          </cell>
        </row>
        <row r="7300">
          <cell r="B7300" t="str">
            <v>0</v>
          </cell>
        </row>
        <row r="7301">
          <cell r="B7301" t="str">
            <v>0</v>
          </cell>
        </row>
        <row r="7302">
          <cell r="B7302" t="str">
            <v>0</v>
          </cell>
        </row>
        <row r="7303">
          <cell r="B7303" t="str">
            <v>0</v>
          </cell>
        </row>
        <row r="7304">
          <cell r="B7304" t="str">
            <v>0</v>
          </cell>
        </row>
        <row r="7305">
          <cell r="B7305" t="str">
            <v>0</v>
          </cell>
        </row>
        <row r="7306">
          <cell r="B7306" t="str">
            <v>0</v>
          </cell>
        </row>
        <row r="7307">
          <cell r="B7307" t="str">
            <v>0</v>
          </cell>
        </row>
        <row r="7308">
          <cell r="B7308" t="str">
            <v>0</v>
          </cell>
        </row>
        <row r="7309">
          <cell r="B7309" t="str">
            <v>0</v>
          </cell>
        </row>
        <row r="7310">
          <cell r="B7310" t="str">
            <v>0</v>
          </cell>
        </row>
        <row r="7311">
          <cell r="B7311" t="str">
            <v>0</v>
          </cell>
        </row>
        <row r="7312">
          <cell r="B7312" t="str">
            <v>0</v>
          </cell>
        </row>
        <row r="7313">
          <cell r="B7313" t="str">
            <v>0</v>
          </cell>
        </row>
        <row r="7314">
          <cell r="B7314" t="str">
            <v>0</v>
          </cell>
        </row>
        <row r="7315">
          <cell r="B7315" t="str">
            <v>0</v>
          </cell>
        </row>
        <row r="7316">
          <cell r="B7316" t="str">
            <v>0</v>
          </cell>
        </row>
        <row r="7317">
          <cell r="B7317" t="str">
            <v>0</v>
          </cell>
        </row>
        <row r="7318">
          <cell r="B7318" t="str">
            <v>0</v>
          </cell>
        </row>
        <row r="7319">
          <cell r="B7319" t="str">
            <v>0</v>
          </cell>
        </row>
        <row r="7320">
          <cell r="B7320" t="str">
            <v>0</v>
          </cell>
        </row>
        <row r="7321">
          <cell r="B7321" t="str">
            <v>0</v>
          </cell>
        </row>
        <row r="7322">
          <cell r="B7322" t="str">
            <v>0</v>
          </cell>
        </row>
        <row r="7323">
          <cell r="B7323" t="str">
            <v>0</v>
          </cell>
        </row>
        <row r="7324">
          <cell r="B7324" t="str">
            <v>0</v>
          </cell>
        </row>
        <row r="7325">
          <cell r="B7325" t="str">
            <v>0</v>
          </cell>
        </row>
        <row r="7326">
          <cell r="B7326" t="str">
            <v>0</v>
          </cell>
        </row>
        <row r="7327">
          <cell r="B7327" t="str">
            <v>0</v>
          </cell>
        </row>
        <row r="7328">
          <cell r="B7328" t="str">
            <v>0</v>
          </cell>
        </row>
        <row r="7329">
          <cell r="B7329" t="str">
            <v>0</v>
          </cell>
        </row>
        <row r="7330">
          <cell r="B7330" t="str">
            <v>0</v>
          </cell>
        </row>
        <row r="7331">
          <cell r="B7331" t="str">
            <v>0</v>
          </cell>
        </row>
        <row r="7332">
          <cell r="B7332" t="str">
            <v>0</v>
          </cell>
        </row>
        <row r="7333">
          <cell r="B7333" t="str">
            <v>0</v>
          </cell>
        </row>
        <row r="7334">
          <cell r="B7334" t="str">
            <v>0</v>
          </cell>
        </row>
        <row r="7335">
          <cell r="B7335" t="str">
            <v>0</v>
          </cell>
        </row>
        <row r="7336">
          <cell r="B7336" t="str">
            <v>0</v>
          </cell>
        </row>
        <row r="7337">
          <cell r="B7337" t="str">
            <v>0</v>
          </cell>
        </row>
        <row r="7338">
          <cell r="B7338" t="str">
            <v>0</v>
          </cell>
        </row>
        <row r="7339">
          <cell r="B7339" t="str">
            <v>0</v>
          </cell>
        </row>
        <row r="7340">
          <cell r="B7340" t="str">
            <v>0</v>
          </cell>
        </row>
        <row r="7341">
          <cell r="B7341" t="str">
            <v>0</v>
          </cell>
        </row>
        <row r="7342">
          <cell r="B7342" t="str">
            <v>0</v>
          </cell>
        </row>
        <row r="7343">
          <cell r="B7343" t="str">
            <v>0</v>
          </cell>
        </row>
        <row r="7344">
          <cell r="B7344" t="str">
            <v>0</v>
          </cell>
        </row>
        <row r="7345">
          <cell r="B7345" t="str">
            <v>0</v>
          </cell>
        </row>
        <row r="7346">
          <cell r="B7346" t="str">
            <v>0</v>
          </cell>
        </row>
        <row r="7347">
          <cell r="B7347" t="str">
            <v>0</v>
          </cell>
        </row>
        <row r="7348">
          <cell r="B7348" t="str">
            <v>0</v>
          </cell>
        </row>
        <row r="7349">
          <cell r="B7349" t="str">
            <v>0</v>
          </cell>
        </row>
        <row r="7350">
          <cell r="B7350" t="str">
            <v>0</v>
          </cell>
        </row>
        <row r="7351">
          <cell r="B7351" t="str">
            <v>0</v>
          </cell>
        </row>
        <row r="7352">
          <cell r="B7352" t="str">
            <v>0</v>
          </cell>
        </row>
        <row r="7353">
          <cell r="B7353" t="str">
            <v>0</v>
          </cell>
        </row>
        <row r="7354">
          <cell r="B7354" t="str">
            <v>0</v>
          </cell>
        </row>
        <row r="7355">
          <cell r="B7355" t="str">
            <v>0</v>
          </cell>
        </row>
        <row r="7356">
          <cell r="B7356" t="str">
            <v>0</v>
          </cell>
        </row>
        <row r="7357">
          <cell r="B7357" t="str">
            <v>0</v>
          </cell>
        </row>
        <row r="7358">
          <cell r="B7358" t="str">
            <v>0</v>
          </cell>
        </row>
        <row r="7359">
          <cell r="B7359" t="str">
            <v>0</v>
          </cell>
        </row>
        <row r="7360">
          <cell r="B7360" t="str">
            <v>0</v>
          </cell>
        </row>
        <row r="7361">
          <cell r="B7361" t="str">
            <v>0</v>
          </cell>
        </row>
        <row r="7362">
          <cell r="B7362" t="str">
            <v>0</v>
          </cell>
        </row>
        <row r="7363">
          <cell r="B7363" t="str">
            <v>0</v>
          </cell>
        </row>
        <row r="7364">
          <cell r="B7364" t="str">
            <v>0</v>
          </cell>
        </row>
        <row r="7365">
          <cell r="B7365" t="str">
            <v>0</v>
          </cell>
        </row>
        <row r="7366">
          <cell r="B7366" t="str">
            <v>0</v>
          </cell>
        </row>
        <row r="7367">
          <cell r="B7367" t="str">
            <v>0</v>
          </cell>
        </row>
        <row r="7368">
          <cell r="B7368" t="str">
            <v>0</v>
          </cell>
        </row>
        <row r="7369">
          <cell r="B7369" t="str">
            <v>0</v>
          </cell>
        </row>
        <row r="7370">
          <cell r="B7370" t="str">
            <v>0</v>
          </cell>
        </row>
        <row r="7371">
          <cell r="B7371" t="str">
            <v>0</v>
          </cell>
        </row>
        <row r="7372">
          <cell r="B7372" t="str">
            <v>0</v>
          </cell>
        </row>
        <row r="7373">
          <cell r="B7373" t="str">
            <v>0</v>
          </cell>
        </row>
        <row r="7374">
          <cell r="B7374" t="str">
            <v>0</v>
          </cell>
        </row>
        <row r="7375">
          <cell r="B7375" t="str">
            <v>0</v>
          </cell>
        </row>
        <row r="7376">
          <cell r="B7376" t="str">
            <v>0</v>
          </cell>
        </row>
        <row r="7377">
          <cell r="B7377" t="str">
            <v>0</v>
          </cell>
        </row>
        <row r="7378">
          <cell r="B7378" t="str">
            <v>0</v>
          </cell>
        </row>
        <row r="7379">
          <cell r="B7379" t="str">
            <v>0</v>
          </cell>
        </row>
        <row r="7380">
          <cell r="B7380" t="str">
            <v>0</v>
          </cell>
        </row>
        <row r="7381">
          <cell r="B7381" t="str">
            <v>0</v>
          </cell>
        </row>
        <row r="7382">
          <cell r="B7382" t="str">
            <v>0</v>
          </cell>
        </row>
        <row r="7383">
          <cell r="B7383" t="str">
            <v>0</v>
          </cell>
        </row>
        <row r="7384">
          <cell r="B7384" t="str">
            <v>0</v>
          </cell>
        </row>
        <row r="7385">
          <cell r="B7385" t="str">
            <v>0</v>
          </cell>
        </row>
        <row r="7386">
          <cell r="B7386" t="str">
            <v>0</v>
          </cell>
        </row>
        <row r="7387">
          <cell r="B7387" t="str">
            <v>0</v>
          </cell>
        </row>
        <row r="7388">
          <cell r="B7388" t="str">
            <v>0</v>
          </cell>
        </row>
        <row r="7389">
          <cell r="B7389" t="str">
            <v>0</v>
          </cell>
        </row>
        <row r="7390">
          <cell r="B7390" t="str">
            <v>0</v>
          </cell>
        </row>
        <row r="7391">
          <cell r="B7391" t="str">
            <v>0</v>
          </cell>
        </row>
        <row r="7392">
          <cell r="B7392" t="str">
            <v>0</v>
          </cell>
        </row>
        <row r="7393">
          <cell r="B7393" t="str">
            <v>0</v>
          </cell>
        </row>
        <row r="7394">
          <cell r="B7394" t="str">
            <v>0</v>
          </cell>
        </row>
        <row r="7395">
          <cell r="B7395" t="str">
            <v>0</v>
          </cell>
        </row>
        <row r="7396">
          <cell r="B7396" t="str">
            <v>0</v>
          </cell>
        </row>
        <row r="7397">
          <cell r="B7397" t="str">
            <v>0</v>
          </cell>
        </row>
        <row r="7398">
          <cell r="B7398" t="str">
            <v>0</v>
          </cell>
        </row>
        <row r="7399">
          <cell r="B7399" t="str">
            <v>0</v>
          </cell>
        </row>
        <row r="7400">
          <cell r="B7400" t="str">
            <v>0</v>
          </cell>
        </row>
        <row r="7401">
          <cell r="B7401" t="str">
            <v>0</v>
          </cell>
        </row>
        <row r="7402">
          <cell r="B7402" t="str">
            <v>0</v>
          </cell>
        </row>
        <row r="7403">
          <cell r="B7403" t="str">
            <v>0</v>
          </cell>
        </row>
        <row r="7404">
          <cell r="B7404" t="str">
            <v>0</v>
          </cell>
        </row>
        <row r="7405">
          <cell r="B7405" t="str">
            <v>0</v>
          </cell>
        </row>
        <row r="7406">
          <cell r="B7406" t="str">
            <v>0</v>
          </cell>
        </row>
        <row r="7407">
          <cell r="B7407" t="str">
            <v>0</v>
          </cell>
        </row>
        <row r="7408">
          <cell r="B7408" t="str">
            <v>0</v>
          </cell>
        </row>
        <row r="7409">
          <cell r="B7409" t="str">
            <v>0</v>
          </cell>
        </row>
        <row r="7410">
          <cell r="B7410" t="str">
            <v>0</v>
          </cell>
        </row>
        <row r="7411">
          <cell r="B7411" t="str">
            <v>0</v>
          </cell>
        </row>
        <row r="7412">
          <cell r="B7412" t="str">
            <v>0</v>
          </cell>
        </row>
        <row r="7413">
          <cell r="B7413" t="str">
            <v>0</v>
          </cell>
        </row>
        <row r="7414">
          <cell r="B7414" t="str">
            <v>0</v>
          </cell>
        </row>
        <row r="7415">
          <cell r="B7415" t="str">
            <v>0</v>
          </cell>
        </row>
        <row r="7416">
          <cell r="B7416" t="str">
            <v>0</v>
          </cell>
        </row>
        <row r="7417">
          <cell r="B7417" t="str">
            <v>0</v>
          </cell>
        </row>
        <row r="7418">
          <cell r="B7418" t="str">
            <v>0</v>
          </cell>
        </row>
        <row r="7419">
          <cell r="B7419" t="str">
            <v>0</v>
          </cell>
        </row>
        <row r="7420">
          <cell r="B7420" t="str">
            <v>0</v>
          </cell>
        </row>
        <row r="7421">
          <cell r="B7421" t="str">
            <v>0</v>
          </cell>
        </row>
        <row r="7422">
          <cell r="B7422" t="str">
            <v>0</v>
          </cell>
        </row>
        <row r="7423">
          <cell r="B7423" t="str">
            <v>0</v>
          </cell>
        </row>
        <row r="7424">
          <cell r="B7424" t="str">
            <v>0</v>
          </cell>
        </row>
        <row r="7425">
          <cell r="B7425" t="str">
            <v>0</v>
          </cell>
        </row>
        <row r="7426">
          <cell r="B7426" t="str">
            <v>0</v>
          </cell>
        </row>
        <row r="7427">
          <cell r="B7427" t="str">
            <v>0</v>
          </cell>
        </row>
        <row r="7428">
          <cell r="B7428" t="str">
            <v>0</v>
          </cell>
        </row>
        <row r="7429">
          <cell r="B7429" t="str">
            <v>0</v>
          </cell>
        </row>
        <row r="7430">
          <cell r="B7430" t="str">
            <v>0</v>
          </cell>
        </row>
        <row r="7431">
          <cell r="B7431" t="str">
            <v>0</v>
          </cell>
        </row>
        <row r="7432">
          <cell r="B7432" t="str">
            <v>0</v>
          </cell>
        </row>
        <row r="7433">
          <cell r="B7433" t="str">
            <v>0</v>
          </cell>
        </row>
        <row r="7434">
          <cell r="B7434" t="str">
            <v>0</v>
          </cell>
        </row>
        <row r="7435">
          <cell r="B7435" t="str">
            <v>0</v>
          </cell>
        </row>
        <row r="7436">
          <cell r="B7436" t="str">
            <v>0</v>
          </cell>
        </row>
        <row r="7437">
          <cell r="B7437" t="str">
            <v>0</v>
          </cell>
        </row>
        <row r="7438">
          <cell r="B7438" t="str">
            <v>0</v>
          </cell>
        </row>
        <row r="7439">
          <cell r="B7439" t="str">
            <v>0</v>
          </cell>
        </row>
        <row r="7440">
          <cell r="B7440" t="str">
            <v>0</v>
          </cell>
        </row>
        <row r="7441">
          <cell r="B7441" t="str">
            <v>0</v>
          </cell>
        </row>
        <row r="7442">
          <cell r="B7442" t="str">
            <v>0</v>
          </cell>
        </row>
        <row r="7443">
          <cell r="B7443" t="str">
            <v>0</v>
          </cell>
        </row>
        <row r="7444">
          <cell r="B7444" t="str">
            <v>0</v>
          </cell>
        </row>
        <row r="7445">
          <cell r="B7445" t="str">
            <v>0</v>
          </cell>
        </row>
        <row r="7446">
          <cell r="B7446" t="str">
            <v>0</v>
          </cell>
        </row>
        <row r="7447">
          <cell r="B7447" t="str">
            <v>0</v>
          </cell>
        </row>
        <row r="7448">
          <cell r="B7448" t="str">
            <v>0</v>
          </cell>
        </row>
        <row r="7449">
          <cell r="B7449" t="str">
            <v>0</v>
          </cell>
        </row>
        <row r="7450">
          <cell r="B7450" t="str">
            <v>0</v>
          </cell>
        </row>
        <row r="7451">
          <cell r="B7451" t="str">
            <v>0</v>
          </cell>
        </row>
        <row r="7452">
          <cell r="B7452" t="str">
            <v>0</v>
          </cell>
        </row>
        <row r="7453">
          <cell r="B7453" t="str">
            <v>0</v>
          </cell>
        </row>
        <row r="7454">
          <cell r="B7454" t="str">
            <v>0</v>
          </cell>
        </row>
        <row r="7455">
          <cell r="B7455" t="str">
            <v>0</v>
          </cell>
        </row>
        <row r="7456">
          <cell r="B7456" t="str">
            <v>0</v>
          </cell>
        </row>
        <row r="7457">
          <cell r="B7457" t="str">
            <v>0</v>
          </cell>
        </row>
        <row r="7458">
          <cell r="B7458" t="str">
            <v>0</v>
          </cell>
        </row>
        <row r="7459">
          <cell r="B7459" t="str">
            <v>0</v>
          </cell>
        </row>
        <row r="7460">
          <cell r="B7460" t="str">
            <v>0</v>
          </cell>
        </row>
        <row r="7461">
          <cell r="B7461" t="str">
            <v>0</v>
          </cell>
        </row>
        <row r="7462">
          <cell r="B7462" t="str">
            <v>0</v>
          </cell>
        </row>
        <row r="7463">
          <cell r="B7463" t="str">
            <v>0</v>
          </cell>
        </row>
        <row r="7464">
          <cell r="B7464" t="str">
            <v>0</v>
          </cell>
        </row>
        <row r="7465">
          <cell r="B7465" t="str">
            <v>0</v>
          </cell>
        </row>
        <row r="7466">
          <cell r="B7466" t="str">
            <v>0</v>
          </cell>
        </row>
        <row r="7467">
          <cell r="B7467" t="str">
            <v>0</v>
          </cell>
        </row>
        <row r="7468">
          <cell r="B7468" t="str">
            <v>0</v>
          </cell>
        </row>
        <row r="7469">
          <cell r="B7469" t="str">
            <v>0</v>
          </cell>
        </row>
        <row r="7470">
          <cell r="B7470" t="str">
            <v>0</v>
          </cell>
        </row>
        <row r="7471">
          <cell r="B7471" t="str">
            <v>0</v>
          </cell>
        </row>
        <row r="7472">
          <cell r="B7472" t="str">
            <v>0</v>
          </cell>
        </row>
        <row r="7473">
          <cell r="B7473" t="str">
            <v>0</v>
          </cell>
        </row>
        <row r="7474">
          <cell r="B7474" t="str">
            <v>0</v>
          </cell>
        </row>
        <row r="7475">
          <cell r="B7475" t="str">
            <v>0</v>
          </cell>
        </row>
        <row r="7476">
          <cell r="B7476" t="str">
            <v>0</v>
          </cell>
        </row>
        <row r="7477">
          <cell r="B7477" t="str">
            <v>0</v>
          </cell>
        </row>
        <row r="7478">
          <cell r="B7478" t="str">
            <v>0</v>
          </cell>
        </row>
        <row r="7479">
          <cell r="B7479" t="str">
            <v>0</v>
          </cell>
        </row>
        <row r="7480">
          <cell r="B7480" t="str">
            <v>0</v>
          </cell>
        </row>
        <row r="7481">
          <cell r="B7481" t="str">
            <v>0</v>
          </cell>
        </row>
        <row r="7482">
          <cell r="B7482" t="str">
            <v>0</v>
          </cell>
        </row>
        <row r="7483">
          <cell r="B7483" t="str">
            <v>0</v>
          </cell>
        </row>
        <row r="7484">
          <cell r="B7484" t="str">
            <v>0</v>
          </cell>
        </row>
        <row r="7485">
          <cell r="B7485" t="str">
            <v>0</v>
          </cell>
        </row>
        <row r="7486">
          <cell r="B7486" t="str">
            <v>0</v>
          </cell>
        </row>
        <row r="7487">
          <cell r="B7487" t="str">
            <v>0</v>
          </cell>
        </row>
        <row r="7488">
          <cell r="B7488" t="str">
            <v>0</v>
          </cell>
        </row>
        <row r="7489">
          <cell r="B7489" t="str">
            <v>0</v>
          </cell>
        </row>
        <row r="7490">
          <cell r="B7490" t="str">
            <v>0</v>
          </cell>
        </row>
        <row r="7491">
          <cell r="B7491" t="str">
            <v>0</v>
          </cell>
        </row>
        <row r="7492">
          <cell r="B7492" t="str">
            <v>0</v>
          </cell>
        </row>
        <row r="7493">
          <cell r="B7493" t="str">
            <v>0</v>
          </cell>
        </row>
        <row r="7494">
          <cell r="B7494" t="str">
            <v>0</v>
          </cell>
        </row>
        <row r="7495">
          <cell r="B7495" t="str">
            <v>0</v>
          </cell>
        </row>
        <row r="7496">
          <cell r="B7496" t="str">
            <v>0</v>
          </cell>
        </row>
        <row r="7497">
          <cell r="B7497" t="str">
            <v>0</v>
          </cell>
        </row>
        <row r="7498">
          <cell r="B7498" t="str">
            <v>0</v>
          </cell>
        </row>
        <row r="7499">
          <cell r="B7499" t="str">
            <v>0</v>
          </cell>
        </row>
        <row r="7500">
          <cell r="B7500" t="str">
            <v>0</v>
          </cell>
        </row>
        <row r="7501">
          <cell r="B7501" t="str">
            <v>0</v>
          </cell>
        </row>
        <row r="7502">
          <cell r="B7502" t="str">
            <v>0</v>
          </cell>
        </row>
        <row r="7503">
          <cell r="B7503" t="str">
            <v>0</v>
          </cell>
        </row>
        <row r="7504">
          <cell r="B7504" t="str">
            <v>0</v>
          </cell>
        </row>
        <row r="7505">
          <cell r="B7505" t="str">
            <v>0</v>
          </cell>
        </row>
        <row r="7506">
          <cell r="B7506" t="str">
            <v>0</v>
          </cell>
        </row>
        <row r="7507">
          <cell r="B7507" t="str">
            <v>0</v>
          </cell>
        </row>
        <row r="7508">
          <cell r="B7508" t="str">
            <v>0</v>
          </cell>
        </row>
        <row r="7509">
          <cell r="B7509" t="str">
            <v>0</v>
          </cell>
        </row>
        <row r="7510">
          <cell r="B7510" t="str">
            <v>0</v>
          </cell>
        </row>
        <row r="7511">
          <cell r="B7511" t="str">
            <v>0</v>
          </cell>
        </row>
        <row r="7512">
          <cell r="B7512" t="str">
            <v>0</v>
          </cell>
        </row>
        <row r="7513">
          <cell r="B7513" t="str">
            <v>0</v>
          </cell>
        </row>
        <row r="7514">
          <cell r="B7514" t="str">
            <v>0</v>
          </cell>
        </row>
        <row r="7515">
          <cell r="B7515" t="str">
            <v>0</v>
          </cell>
        </row>
        <row r="7516">
          <cell r="B7516" t="str">
            <v>0</v>
          </cell>
        </row>
        <row r="7517">
          <cell r="B7517" t="str">
            <v>0</v>
          </cell>
        </row>
        <row r="7518">
          <cell r="B7518" t="str">
            <v>0</v>
          </cell>
        </row>
        <row r="7519">
          <cell r="B7519" t="str">
            <v>0</v>
          </cell>
        </row>
        <row r="7520">
          <cell r="B7520" t="str">
            <v>0</v>
          </cell>
        </row>
        <row r="7521">
          <cell r="B7521" t="str">
            <v>0</v>
          </cell>
        </row>
        <row r="7522">
          <cell r="B7522" t="str">
            <v>0</v>
          </cell>
        </row>
        <row r="7523">
          <cell r="B7523" t="str">
            <v>0</v>
          </cell>
        </row>
        <row r="7524">
          <cell r="B7524" t="str">
            <v>0</v>
          </cell>
        </row>
        <row r="7525">
          <cell r="B7525" t="str">
            <v>0</v>
          </cell>
        </row>
        <row r="7526">
          <cell r="B7526" t="str">
            <v>0</v>
          </cell>
        </row>
        <row r="7527">
          <cell r="B7527" t="str">
            <v>0</v>
          </cell>
        </row>
        <row r="7528">
          <cell r="B7528" t="str">
            <v>0</v>
          </cell>
        </row>
        <row r="7529">
          <cell r="B7529" t="str">
            <v>0</v>
          </cell>
        </row>
        <row r="7530">
          <cell r="B7530" t="str">
            <v>0</v>
          </cell>
        </row>
        <row r="7531">
          <cell r="B7531" t="str">
            <v>0</v>
          </cell>
        </row>
        <row r="7532">
          <cell r="B7532" t="str">
            <v>0</v>
          </cell>
        </row>
        <row r="7533">
          <cell r="B7533" t="str">
            <v>0</v>
          </cell>
        </row>
        <row r="7534">
          <cell r="B7534" t="str">
            <v>0</v>
          </cell>
        </row>
        <row r="7535">
          <cell r="B7535" t="str">
            <v>0</v>
          </cell>
        </row>
        <row r="7536">
          <cell r="B7536" t="str">
            <v>0</v>
          </cell>
        </row>
        <row r="7537">
          <cell r="B7537" t="str">
            <v>0</v>
          </cell>
        </row>
        <row r="7538">
          <cell r="B7538" t="str">
            <v>0</v>
          </cell>
        </row>
        <row r="7539">
          <cell r="B7539" t="str">
            <v>0</v>
          </cell>
        </row>
        <row r="7540">
          <cell r="B7540" t="str">
            <v>0</v>
          </cell>
        </row>
        <row r="7541">
          <cell r="B7541" t="str">
            <v>0</v>
          </cell>
        </row>
        <row r="7542">
          <cell r="B7542" t="str">
            <v>0</v>
          </cell>
        </row>
        <row r="7543">
          <cell r="B7543" t="str">
            <v>0</v>
          </cell>
        </row>
        <row r="7544">
          <cell r="B7544" t="str">
            <v>0</v>
          </cell>
        </row>
        <row r="7545">
          <cell r="B7545" t="str">
            <v>0</v>
          </cell>
        </row>
        <row r="7546">
          <cell r="B7546" t="str">
            <v>0</v>
          </cell>
        </row>
        <row r="7547">
          <cell r="B7547" t="str">
            <v>0</v>
          </cell>
        </row>
        <row r="7548">
          <cell r="B7548" t="str">
            <v>0</v>
          </cell>
        </row>
        <row r="7549">
          <cell r="B7549" t="str">
            <v>0</v>
          </cell>
        </row>
        <row r="7550">
          <cell r="B7550" t="str">
            <v>0</v>
          </cell>
        </row>
        <row r="7551">
          <cell r="B7551" t="str">
            <v>0</v>
          </cell>
        </row>
        <row r="7552">
          <cell r="B7552" t="str">
            <v>0</v>
          </cell>
        </row>
        <row r="7553">
          <cell r="B7553" t="str">
            <v>0</v>
          </cell>
        </row>
        <row r="7554">
          <cell r="B7554" t="str">
            <v>0</v>
          </cell>
        </row>
        <row r="7555">
          <cell r="B7555" t="str">
            <v>0</v>
          </cell>
        </row>
        <row r="7556">
          <cell r="B7556" t="str">
            <v>0</v>
          </cell>
        </row>
        <row r="7557">
          <cell r="B7557" t="str">
            <v>0</v>
          </cell>
        </row>
        <row r="7558">
          <cell r="B7558" t="str">
            <v>0</v>
          </cell>
        </row>
        <row r="7559">
          <cell r="B7559" t="str">
            <v>0</v>
          </cell>
        </row>
        <row r="7560">
          <cell r="B7560" t="str">
            <v>0</v>
          </cell>
        </row>
        <row r="7561">
          <cell r="B7561" t="str">
            <v>0</v>
          </cell>
        </row>
        <row r="7562">
          <cell r="B7562" t="str">
            <v>0</v>
          </cell>
        </row>
        <row r="7563">
          <cell r="B7563" t="str">
            <v>0</v>
          </cell>
        </row>
        <row r="7564">
          <cell r="B7564" t="str">
            <v>0</v>
          </cell>
        </row>
        <row r="7565">
          <cell r="B7565" t="str">
            <v>0</v>
          </cell>
        </row>
        <row r="7566">
          <cell r="B7566" t="str">
            <v>0</v>
          </cell>
        </row>
        <row r="7567">
          <cell r="B7567" t="str">
            <v>0</v>
          </cell>
        </row>
        <row r="7568">
          <cell r="B7568" t="str">
            <v>0</v>
          </cell>
        </row>
        <row r="7569">
          <cell r="B7569" t="str">
            <v>0</v>
          </cell>
        </row>
        <row r="7570">
          <cell r="B7570" t="str">
            <v>0</v>
          </cell>
        </row>
        <row r="7571">
          <cell r="B7571" t="str">
            <v>0</v>
          </cell>
        </row>
        <row r="7572">
          <cell r="B7572" t="str">
            <v>0</v>
          </cell>
        </row>
        <row r="7573">
          <cell r="B7573" t="str">
            <v>0</v>
          </cell>
        </row>
        <row r="7574">
          <cell r="B7574" t="str">
            <v>0</v>
          </cell>
        </row>
        <row r="7575">
          <cell r="B7575" t="str">
            <v>0</v>
          </cell>
        </row>
        <row r="7576">
          <cell r="B7576" t="str">
            <v>0</v>
          </cell>
        </row>
        <row r="7577">
          <cell r="B7577" t="str">
            <v>0</v>
          </cell>
        </row>
        <row r="7578">
          <cell r="B7578" t="str">
            <v>0</v>
          </cell>
        </row>
        <row r="7579">
          <cell r="B7579" t="str">
            <v>0</v>
          </cell>
        </row>
        <row r="7580">
          <cell r="B7580" t="str">
            <v>0</v>
          </cell>
        </row>
        <row r="7581">
          <cell r="B7581" t="str">
            <v>0</v>
          </cell>
        </row>
        <row r="7582">
          <cell r="B7582" t="str">
            <v>0</v>
          </cell>
        </row>
        <row r="7583">
          <cell r="B7583" t="str">
            <v>0</v>
          </cell>
        </row>
        <row r="7584">
          <cell r="B7584" t="str">
            <v>0</v>
          </cell>
        </row>
        <row r="7585">
          <cell r="B7585" t="str">
            <v>0</v>
          </cell>
        </row>
        <row r="7586">
          <cell r="B7586" t="str">
            <v>0</v>
          </cell>
        </row>
        <row r="7587">
          <cell r="B7587" t="str">
            <v>0</v>
          </cell>
        </row>
        <row r="7588">
          <cell r="B7588" t="str">
            <v>0</v>
          </cell>
        </row>
        <row r="7589">
          <cell r="B7589" t="str">
            <v>0</v>
          </cell>
        </row>
        <row r="7590">
          <cell r="B7590" t="str">
            <v>0</v>
          </cell>
        </row>
        <row r="7591">
          <cell r="B7591" t="str">
            <v>0</v>
          </cell>
        </row>
        <row r="7592">
          <cell r="B7592" t="str">
            <v>0</v>
          </cell>
        </row>
        <row r="7593">
          <cell r="B7593" t="str">
            <v>0</v>
          </cell>
        </row>
        <row r="7594">
          <cell r="B7594" t="str">
            <v>0</v>
          </cell>
        </row>
        <row r="7595">
          <cell r="B7595" t="str">
            <v>0</v>
          </cell>
        </row>
        <row r="7596">
          <cell r="B7596" t="str">
            <v>0</v>
          </cell>
        </row>
        <row r="7597">
          <cell r="B7597" t="str">
            <v>0</v>
          </cell>
        </row>
        <row r="7598">
          <cell r="B7598" t="str">
            <v>0</v>
          </cell>
        </row>
        <row r="7599">
          <cell r="B7599" t="str">
            <v>0</v>
          </cell>
        </row>
        <row r="7600">
          <cell r="B7600" t="str">
            <v>0</v>
          </cell>
        </row>
        <row r="7601">
          <cell r="B7601" t="str">
            <v>0</v>
          </cell>
        </row>
        <row r="7602">
          <cell r="B7602" t="str">
            <v>0</v>
          </cell>
        </row>
        <row r="7603">
          <cell r="B7603" t="str">
            <v>0</v>
          </cell>
        </row>
        <row r="7604">
          <cell r="B7604" t="str">
            <v>0</v>
          </cell>
        </row>
        <row r="7605">
          <cell r="B7605" t="str">
            <v>0</v>
          </cell>
        </row>
        <row r="7606">
          <cell r="B7606" t="str">
            <v>0</v>
          </cell>
        </row>
        <row r="7607">
          <cell r="B7607" t="str">
            <v>0</v>
          </cell>
        </row>
        <row r="7608">
          <cell r="B7608" t="str">
            <v>0</v>
          </cell>
        </row>
        <row r="7609">
          <cell r="B7609" t="str">
            <v>0</v>
          </cell>
        </row>
        <row r="7610">
          <cell r="B7610" t="str">
            <v>0</v>
          </cell>
        </row>
        <row r="7611">
          <cell r="B7611" t="str">
            <v>0</v>
          </cell>
        </row>
        <row r="7612">
          <cell r="B7612" t="str">
            <v>0</v>
          </cell>
        </row>
        <row r="7613">
          <cell r="B7613" t="str">
            <v>0</v>
          </cell>
        </row>
        <row r="7614">
          <cell r="B7614" t="str">
            <v>0</v>
          </cell>
        </row>
        <row r="7615">
          <cell r="B7615" t="str">
            <v>0</v>
          </cell>
        </row>
        <row r="7616">
          <cell r="B7616" t="str">
            <v>0</v>
          </cell>
        </row>
        <row r="7617">
          <cell r="B7617" t="str">
            <v>0</v>
          </cell>
        </row>
        <row r="7618">
          <cell r="B7618" t="str">
            <v>0</v>
          </cell>
        </row>
        <row r="7619">
          <cell r="B7619" t="str">
            <v>0</v>
          </cell>
        </row>
        <row r="7620">
          <cell r="B7620" t="str">
            <v>0</v>
          </cell>
        </row>
        <row r="7621">
          <cell r="B7621" t="str">
            <v>0</v>
          </cell>
        </row>
        <row r="7622">
          <cell r="B7622" t="str">
            <v>0</v>
          </cell>
        </row>
        <row r="7623">
          <cell r="B7623" t="str">
            <v>0</v>
          </cell>
        </row>
        <row r="7624">
          <cell r="B7624" t="str">
            <v>0</v>
          </cell>
        </row>
        <row r="7625">
          <cell r="B7625" t="str">
            <v>0</v>
          </cell>
        </row>
        <row r="7626">
          <cell r="B7626" t="str">
            <v>0</v>
          </cell>
        </row>
        <row r="7627">
          <cell r="B7627" t="str">
            <v>0</v>
          </cell>
        </row>
        <row r="7628">
          <cell r="B7628" t="str">
            <v>0</v>
          </cell>
        </row>
        <row r="7629">
          <cell r="B7629" t="str">
            <v>0</v>
          </cell>
        </row>
        <row r="7630">
          <cell r="B7630" t="str">
            <v>0</v>
          </cell>
        </row>
        <row r="7631">
          <cell r="B7631" t="str">
            <v>0</v>
          </cell>
        </row>
        <row r="7632">
          <cell r="B7632" t="str">
            <v>0</v>
          </cell>
        </row>
        <row r="7633">
          <cell r="B7633" t="str">
            <v>0</v>
          </cell>
        </row>
        <row r="7634">
          <cell r="B7634" t="str">
            <v>0</v>
          </cell>
        </row>
        <row r="7635">
          <cell r="B7635" t="str">
            <v>0</v>
          </cell>
        </row>
        <row r="7636">
          <cell r="B7636" t="str">
            <v>0</v>
          </cell>
        </row>
        <row r="7637">
          <cell r="B7637" t="str">
            <v>0</v>
          </cell>
        </row>
        <row r="7638">
          <cell r="B7638" t="str">
            <v>0</v>
          </cell>
        </row>
        <row r="7639">
          <cell r="B7639" t="str">
            <v>0</v>
          </cell>
        </row>
        <row r="7640">
          <cell r="B7640" t="str">
            <v>0</v>
          </cell>
        </row>
        <row r="7641">
          <cell r="B7641" t="str">
            <v>0</v>
          </cell>
        </row>
        <row r="7642">
          <cell r="B7642" t="str">
            <v>0</v>
          </cell>
        </row>
        <row r="7643">
          <cell r="B7643" t="str">
            <v>0</v>
          </cell>
        </row>
        <row r="7644">
          <cell r="B7644" t="str">
            <v>0</v>
          </cell>
        </row>
        <row r="7645">
          <cell r="B7645" t="str">
            <v>0</v>
          </cell>
        </row>
        <row r="7646">
          <cell r="B7646" t="str">
            <v>0</v>
          </cell>
        </row>
        <row r="7647">
          <cell r="B7647" t="str">
            <v>0</v>
          </cell>
        </row>
        <row r="7648">
          <cell r="B7648" t="str">
            <v>0</v>
          </cell>
        </row>
        <row r="7649">
          <cell r="B7649" t="str">
            <v>0</v>
          </cell>
        </row>
        <row r="7650">
          <cell r="B7650" t="str">
            <v>0</v>
          </cell>
        </row>
        <row r="7651">
          <cell r="B7651" t="str">
            <v>0</v>
          </cell>
        </row>
        <row r="7652">
          <cell r="B7652" t="str">
            <v>0</v>
          </cell>
        </row>
        <row r="7653">
          <cell r="B7653" t="str">
            <v>0</v>
          </cell>
        </row>
        <row r="7654">
          <cell r="B7654" t="str">
            <v>0</v>
          </cell>
        </row>
        <row r="7655">
          <cell r="B7655" t="str">
            <v>0</v>
          </cell>
        </row>
        <row r="7656">
          <cell r="B7656" t="str">
            <v>0</v>
          </cell>
        </row>
        <row r="7657">
          <cell r="B7657" t="str">
            <v>0</v>
          </cell>
        </row>
        <row r="7658">
          <cell r="B7658" t="str">
            <v>0</v>
          </cell>
        </row>
        <row r="7659">
          <cell r="B7659" t="str">
            <v>0</v>
          </cell>
        </row>
        <row r="7660">
          <cell r="B7660" t="str">
            <v>0</v>
          </cell>
        </row>
        <row r="7661">
          <cell r="B7661" t="str">
            <v>0</v>
          </cell>
        </row>
        <row r="7662">
          <cell r="B7662" t="str">
            <v>0</v>
          </cell>
        </row>
        <row r="7663">
          <cell r="B7663" t="str">
            <v>0</v>
          </cell>
        </row>
        <row r="7664">
          <cell r="B7664" t="str">
            <v>0</v>
          </cell>
        </row>
        <row r="7665">
          <cell r="B7665" t="str">
            <v>0</v>
          </cell>
        </row>
        <row r="7666">
          <cell r="B7666" t="str">
            <v>0</v>
          </cell>
        </row>
        <row r="7667">
          <cell r="B7667" t="str">
            <v>0</v>
          </cell>
        </row>
        <row r="7668">
          <cell r="B7668" t="str">
            <v>0</v>
          </cell>
        </row>
        <row r="7669">
          <cell r="B7669" t="str">
            <v>0</v>
          </cell>
        </row>
        <row r="7670">
          <cell r="B7670" t="str">
            <v>0</v>
          </cell>
        </row>
        <row r="7671">
          <cell r="B7671" t="str">
            <v>0</v>
          </cell>
        </row>
        <row r="7672">
          <cell r="B7672" t="str">
            <v>0</v>
          </cell>
        </row>
        <row r="7673">
          <cell r="B7673" t="str">
            <v>0</v>
          </cell>
        </row>
        <row r="7674">
          <cell r="B7674" t="str">
            <v>0</v>
          </cell>
        </row>
        <row r="7675">
          <cell r="B7675" t="str">
            <v>0</v>
          </cell>
        </row>
        <row r="7676">
          <cell r="B7676" t="str">
            <v>0</v>
          </cell>
        </row>
        <row r="7677">
          <cell r="B7677" t="str">
            <v>0</v>
          </cell>
        </row>
        <row r="7678">
          <cell r="B7678" t="str">
            <v>0</v>
          </cell>
        </row>
        <row r="7679">
          <cell r="B7679" t="str">
            <v>0</v>
          </cell>
        </row>
        <row r="7680">
          <cell r="B7680" t="str">
            <v>0</v>
          </cell>
        </row>
        <row r="7681">
          <cell r="B7681" t="str">
            <v>0</v>
          </cell>
        </row>
        <row r="7682">
          <cell r="B7682" t="str">
            <v>0</v>
          </cell>
        </row>
        <row r="7683">
          <cell r="B7683" t="str">
            <v>0</v>
          </cell>
        </row>
        <row r="7684">
          <cell r="B7684" t="str">
            <v>0</v>
          </cell>
        </row>
        <row r="7685">
          <cell r="B7685" t="str">
            <v>0</v>
          </cell>
        </row>
        <row r="7686">
          <cell r="B7686" t="str">
            <v>0</v>
          </cell>
        </row>
        <row r="7687">
          <cell r="B7687" t="str">
            <v>0</v>
          </cell>
        </row>
        <row r="7688">
          <cell r="B7688" t="str">
            <v>0</v>
          </cell>
        </row>
        <row r="7689">
          <cell r="B7689" t="str">
            <v>0</v>
          </cell>
        </row>
        <row r="7690">
          <cell r="B7690" t="str">
            <v>0</v>
          </cell>
        </row>
        <row r="7691">
          <cell r="B7691" t="str">
            <v>0</v>
          </cell>
        </row>
        <row r="7692">
          <cell r="B7692" t="str">
            <v>0</v>
          </cell>
        </row>
        <row r="7693">
          <cell r="B7693" t="str">
            <v>0</v>
          </cell>
        </row>
        <row r="7694">
          <cell r="B7694" t="str">
            <v>0</v>
          </cell>
        </row>
        <row r="7695">
          <cell r="B7695" t="str">
            <v>0</v>
          </cell>
        </row>
        <row r="7696">
          <cell r="B7696" t="str">
            <v>0</v>
          </cell>
        </row>
        <row r="7697">
          <cell r="B7697" t="str">
            <v>0</v>
          </cell>
        </row>
        <row r="7698">
          <cell r="B7698" t="str">
            <v>0</v>
          </cell>
        </row>
        <row r="7699">
          <cell r="B7699" t="str">
            <v>0</v>
          </cell>
        </row>
        <row r="7700">
          <cell r="B7700" t="str">
            <v>0</v>
          </cell>
        </row>
        <row r="7701">
          <cell r="B7701" t="str">
            <v>0</v>
          </cell>
        </row>
        <row r="7702">
          <cell r="B7702" t="str">
            <v>0</v>
          </cell>
        </row>
        <row r="7703">
          <cell r="B7703" t="str">
            <v>0</v>
          </cell>
        </row>
        <row r="7704">
          <cell r="B7704" t="str">
            <v>0</v>
          </cell>
        </row>
        <row r="7705">
          <cell r="B7705" t="str">
            <v>0</v>
          </cell>
        </row>
        <row r="7706">
          <cell r="B7706" t="str">
            <v>0</v>
          </cell>
        </row>
        <row r="7707">
          <cell r="B7707" t="str">
            <v>0</v>
          </cell>
        </row>
        <row r="7708">
          <cell r="B7708" t="str">
            <v>0</v>
          </cell>
        </row>
        <row r="7709">
          <cell r="B7709" t="str">
            <v>0</v>
          </cell>
        </row>
        <row r="7710">
          <cell r="B7710" t="str">
            <v>0</v>
          </cell>
        </row>
        <row r="7711">
          <cell r="B7711" t="str">
            <v>0</v>
          </cell>
        </row>
        <row r="7712">
          <cell r="B7712" t="str">
            <v>0</v>
          </cell>
        </row>
        <row r="7713">
          <cell r="B7713" t="str">
            <v>0</v>
          </cell>
        </row>
        <row r="7714">
          <cell r="B7714" t="str">
            <v>0</v>
          </cell>
        </row>
        <row r="7715">
          <cell r="B7715" t="str">
            <v>0</v>
          </cell>
        </row>
        <row r="7716">
          <cell r="B7716" t="str">
            <v>0</v>
          </cell>
        </row>
        <row r="7717">
          <cell r="B7717" t="str">
            <v>0</v>
          </cell>
        </row>
        <row r="7718">
          <cell r="B7718" t="str">
            <v>0</v>
          </cell>
        </row>
        <row r="7719">
          <cell r="B7719" t="str">
            <v>0</v>
          </cell>
        </row>
        <row r="7720">
          <cell r="B7720" t="str">
            <v>0</v>
          </cell>
        </row>
        <row r="7721">
          <cell r="B7721" t="str">
            <v>0</v>
          </cell>
        </row>
        <row r="7722">
          <cell r="B7722" t="str">
            <v>0</v>
          </cell>
        </row>
        <row r="7723">
          <cell r="B7723" t="str">
            <v>0</v>
          </cell>
        </row>
        <row r="7724">
          <cell r="B7724" t="str">
            <v>0</v>
          </cell>
        </row>
        <row r="7725">
          <cell r="B7725" t="str">
            <v>0</v>
          </cell>
        </row>
        <row r="7726">
          <cell r="B7726" t="str">
            <v>0</v>
          </cell>
        </row>
        <row r="7727">
          <cell r="B7727" t="str">
            <v>0</v>
          </cell>
        </row>
        <row r="7728">
          <cell r="B7728" t="str">
            <v>0</v>
          </cell>
        </row>
        <row r="7729">
          <cell r="B7729" t="str">
            <v>0</v>
          </cell>
        </row>
        <row r="7730">
          <cell r="B7730" t="str">
            <v>0</v>
          </cell>
        </row>
        <row r="7731">
          <cell r="B7731" t="str">
            <v>0</v>
          </cell>
        </row>
        <row r="7732">
          <cell r="B7732" t="str">
            <v>0</v>
          </cell>
        </row>
        <row r="7733">
          <cell r="B7733" t="str">
            <v>0</v>
          </cell>
        </row>
        <row r="7734">
          <cell r="B7734" t="str">
            <v>0</v>
          </cell>
        </row>
        <row r="7735">
          <cell r="B7735" t="str">
            <v>0</v>
          </cell>
        </row>
        <row r="7736">
          <cell r="B7736" t="str">
            <v>0</v>
          </cell>
        </row>
        <row r="7737">
          <cell r="B7737" t="str">
            <v>0</v>
          </cell>
        </row>
        <row r="7738">
          <cell r="B7738" t="str">
            <v>0</v>
          </cell>
        </row>
        <row r="7739">
          <cell r="B7739" t="str">
            <v>0</v>
          </cell>
        </row>
        <row r="7740">
          <cell r="B7740" t="str">
            <v>0</v>
          </cell>
        </row>
        <row r="7741">
          <cell r="B7741" t="str">
            <v>0</v>
          </cell>
        </row>
        <row r="7742">
          <cell r="B7742" t="str">
            <v>0</v>
          </cell>
        </row>
        <row r="7743">
          <cell r="B7743" t="str">
            <v>0</v>
          </cell>
        </row>
        <row r="7744">
          <cell r="B7744" t="str">
            <v>0</v>
          </cell>
        </row>
        <row r="7745">
          <cell r="B7745" t="str">
            <v>0</v>
          </cell>
        </row>
        <row r="7746">
          <cell r="B7746" t="str">
            <v>0</v>
          </cell>
        </row>
        <row r="7747">
          <cell r="B7747" t="str">
            <v>0</v>
          </cell>
        </row>
        <row r="7748">
          <cell r="B7748" t="str">
            <v>0</v>
          </cell>
        </row>
        <row r="7749">
          <cell r="B7749" t="str">
            <v>0</v>
          </cell>
        </row>
        <row r="7750">
          <cell r="B7750" t="str">
            <v>0</v>
          </cell>
        </row>
        <row r="7751">
          <cell r="B7751" t="str">
            <v>0</v>
          </cell>
        </row>
        <row r="7752">
          <cell r="B7752" t="str">
            <v>0</v>
          </cell>
        </row>
        <row r="7753">
          <cell r="B7753" t="str">
            <v>0</v>
          </cell>
        </row>
        <row r="7754">
          <cell r="B7754" t="str">
            <v>0</v>
          </cell>
        </row>
        <row r="7755">
          <cell r="B7755" t="str">
            <v>0</v>
          </cell>
        </row>
        <row r="7756">
          <cell r="B7756" t="str">
            <v>0</v>
          </cell>
        </row>
        <row r="7757">
          <cell r="B7757" t="str">
            <v>0</v>
          </cell>
        </row>
        <row r="7758">
          <cell r="B7758" t="str">
            <v>0</v>
          </cell>
        </row>
        <row r="7759">
          <cell r="B7759" t="str">
            <v>0</v>
          </cell>
        </row>
        <row r="7760">
          <cell r="B7760" t="str">
            <v>0</v>
          </cell>
        </row>
        <row r="7761">
          <cell r="B7761" t="str">
            <v>0</v>
          </cell>
        </row>
        <row r="7762">
          <cell r="B7762" t="str">
            <v>0</v>
          </cell>
        </row>
        <row r="7763">
          <cell r="B7763" t="str">
            <v>0</v>
          </cell>
        </row>
        <row r="7764">
          <cell r="B7764" t="str">
            <v>0</v>
          </cell>
        </row>
        <row r="7765">
          <cell r="B7765" t="str">
            <v>0</v>
          </cell>
        </row>
        <row r="7766">
          <cell r="B7766" t="str">
            <v>0</v>
          </cell>
        </row>
        <row r="7767">
          <cell r="B7767" t="str">
            <v>0</v>
          </cell>
        </row>
        <row r="7768">
          <cell r="B7768" t="str">
            <v>0</v>
          </cell>
        </row>
        <row r="7769">
          <cell r="B7769" t="str">
            <v>0</v>
          </cell>
        </row>
        <row r="7770">
          <cell r="B7770" t="str">
            <v>0</v>
          </cell>
        </row>
        <row r="7771">
          <cell r="B7771" t="str">
            <v>0</v>
          </cell>
        </row>
        <row r="7772">
          <cell r="B7772" t="str">
            <v>0</v>
          </cell>
        </row>
        <row r="7773">
          <cell r="B7773" t="str">
            <v>0</v>
          </cell>
        </row>
        <row r="7774">
          <cell r="B7774" t="str">
            <v>0</v>
          </cell>
        </row>
        <row r="7775">
          <cell r="B7775" t="str">
            <v>0</v>
          </cell>
        </row>
        <row r="7776">
          <cell r="B7776" t="str">
            <v>0</v>
          </cell>
        </row>
        <row r="7777">
          <cell r="B7777" t="str">
            <v>0</v>
          </cell>
        </row>
        <row r="7778">
          <cell r="B7778" t="str">
            <v>0</v>
          </cell>
        </row>
        <row r="7779">
          <cell r="B7779" t="str">
            <v>0</v>
          </cell>
        </row>
        <row r="7780">
          <cell r="B7780" t="str">
            <v>0</v>
          </cell>
        </row>
        <row r="7781">
          <cell r="B7781" t="str">
            <v>0</v>
          </cell>
        </row>
        <row r="7782">
          <cell r="B7782" t="str">
            <v>0</v>
          </cell>
        </row>
        <row r="7783">
          <cell r="B7783" t="str">
            <v>0</v>
          </cell>
        </row>
        <row r="7784">
          <cell r="B7784" t="str">
            <v>0</v>
          </cell>
        </row>
        <row r="7785">
          <cell r="B7785" t="str">
            <v>0</v>
          </cell>
        </row>
        <row r="7786">
          <cell r="B7786" t="str">
            <v>0</v>
          </cell>
        </row>
        <row r="7787">
          <cell r="B7787" t="str">
            <v>0</v>
          </cell>
        </row>
        <row r="7788">
          <cell r="B7788" t="str">
            <v>0</v>
          </cell>
        </row>
        <row r="7789">
          <cell r="B7789" t="str">
            <v>0</v>
          </cell>
        </row>
        <row r="7790">
          <cell r="B7790" t="str">
            <v>0</v>
          </cell>
        </row>
        <row r="7791">
          <cell r="B7791" t="str">
            <v>0</v>
          </cell>
        </row>
        <row r="7792">
          <cell r="B7792" t="str">
            <v>0</v>
          </cell>
        </row>
        <row r="7793">
          <cell r="B7793" t="str">
            <v>0</v>
          </cell>
        </row>
        <row r="7794">
          <cell r="B7794" t="str">
            <v>0</v>
          </cell>
        </row>
        <row r="7795">
          <cell r="B7795" t="str">
            <v>0</v>
          </cell>
        </row>
        <row r="7796">
          <cell r="B7796" t="str">
            <v>0</v>
          </cell>
        </row>
        <row r="7797">
          <cell r="B7797" t="str">
            <v>0</v>
          </cell>
        </row>
        <row r="7798">
          <cell r="B7798" t="str">
            <v>0</v>
          </cell>
        </row>
        <row r="7799">
          <cell r="B7799" t="str">
            <v>0</v>
          </cell>
        </row>
        <row r="7800">
          <cell r="B7800" t="str">
            <v>0</v>
          </cell>
        </row>
        <row r="7801">
          <cell r="B7801" t="str">
            <v>0</v>
          </cell>
        </row>
        <row r="7802">
          <cell r="B7802" t="str">
            <v>0</v>
          </cell>
        </row>
        <row r="7803">
          <cell r="B7803" t="str">
            <v>0</v>
          </cell>
        </row>
        <row r="7804">
          <cell r="B7804" t="str">
            <v>0</v>
          </cell>
        </row>
        <row r="7805">
          <cell r="B7805" t="str">
            <v>0</v>
          </cell>
        </row>
        <row r="7806">
          <cell r="B7806" t="str">
            <v>0</v>
          </cell>
        </row>
        <row r="7807">
          <cell r="B7807" t="str">
            <v>0</v>
          </cell>
        </row>
        <row r="7808">
          <cell r="B7808" t="str">
            <v>0</v>
          </cell>
        </row>
        <row r="7809">
          <cell r="B7809" t="str">
            <v>0</v>
          </cell>
        </row>
        <row r="7810">
          <cell r="B7810" t="str">
            <v>0</v>
          </cell>
        </row>
        <row r="7811">
          <cell r="B7811" t="str">
            <v>0</v>
          </cell>
        </row>
        <row r="7812">
          <cell r="B7812" t="str">
            <v>0</v>
          </cell>
        </row>
        <row r="7813">
          <cell r="B7813" t="str">
            <v>0</v>
          </cell>
        </row>
        <row r="7814">
          <cell r="B7814" t="str">
            <v>0</v>
          </cell>
        </row>
        <row r="7815">
          <cell r="B7815" t="str">
            <v>0</v>
          </cell>
        </row>
        <row r="7816">
          <cell r="B7816" t="str">
            <v>0</v>
          </cell>
        </row>
        <row r="7817">
          <cell r="B7817" t="str">
            <v>0</v>
          </cell>
        </row>
        <row r="7818">
          <cell r="B7818" t="str">
            <v>0</v>
          </cell>
        </row>
        <row r="7819">
          <cell r="B7819" t="str">
            <v>0</v>
          </cell>
        </row>
        <row r="7820">
          <cell r="B7820" t="str">
            <v>0</v>
          </cell>
        </row>
        <row r="7821">
          <cell r="B7821" t="str">
            <v>0</v>
          </cell>
        </row>
        <row r="7822">
          <cell r="B7822" t="str">
            <v>0</v>
          </cell>
        </row>
        <row r="7823">
          <cell r="B7823" t="str">
            <v>0</v>
          </cell>
        </row>
        <row r="7824">
          <cell r="B7824" t="str">
            <v>0</v>
          </cell>
        </row>
        <row r="7825">
          <cell r="B7825" t="str">
            <v>0</v>
          </cell>
        </row>
        <row r="7826">
          <cell r="B7826" t="str">
            <v>0</v>
          </cell>
        </row>
        <row r="7827">
          <cell r="B7827" t="str">
            <v>0</v>
          </cell>
        </row>
        <row r="7828">
          <cell r="B7828" t="str">
            <v>0</v>
          </cell>
        </row>
        <row r="7829">
          <cell r="B7829" t="str">
            <v>0</v>
          </cell>
        </row>
        <row r="7830">
          <cell r="B7830" t="str">
            <v>0</v>
          </cell>
        </row>
        <row r="7831">
          <cell r="B7831" t="str">
            <v>0</v>
          </cell>
        </row>
        <row r="7832">
          <cell r="B7832" t="str">
            <v>0</v>
          </cell>
        </row>
        <row r="7833">
          <cell r="B7833" t="str">
            <v>0</v>
          </cell>
        </row>
        <row r="7834">
          <cell r="B7834" t="str">
            <v>0</v>
          </cell>
        </row>
        <row r="7835">
          <cell r="B7835" t="str">
            <v>0</v>
          </cell>
        </row>
        <row r="7836">
          <cell r="B7836" t="str">
            <v>0</v>
          </cell>
        </row>
        <row r="7837">
          <cell r="B7837" t="str">
            <v>0</v>
          </cell>
        </row>
        <row r="7838">
          <cell r="B7838" t="str">
            <v>0</v>
          </cell>
        </row>
        <row r="7839">
          <cell r="B7839" t="str">
            <v>0</v>
          </cell>
        </row>
        <row r="7840">
          <cell r="B7840" t="str">
            <v>0</v>
          </cell>
        </row>
        <row r="7841">
          <cell r="B7841" t="str">
            <v>0</v>
          </cell>
        </row>
        <row r="7842">
          <cell r="B7842" t="str">
            <v>0</v>
          </cell>
        </row>
        <row r="7843">
          <cell r="B7843" t="str">
            <v>0</v>
          </cell>
        </row>
        <row r="7844">
          <cell r="B7844" t="str">
            <v>0</v>
          </cell>
        </row>
        <row r="7845">
          <cell r="B7845" t="str">
            <v>0</v>
          </cell>
        </row>
        <row r="7846">
          <cell r="B7846" t="str">
            <v>0</v>
          </cell>
        </row>
        <row r="7847">
          <cell r="B7847" t="str">
            <v>0</v>
          </cell>
        </row>
        <row r="7848">
          <cell r="B7848" t="str">
            <v>0</v>
          </cell>
        </row>
        <row r="7849">
          <cell r="B7849" t="str">
            <v>0</v>
          </cell>
        </row>
        <row r="7850">
          <cell r="B7850" t="str">
            <v>0</v>
          </cell>
        </row>
        <row r="7851">
          <cell r="B7851" t="str">
            <v>0</v>
          </cell>
        </row>
        <row r="7852">
          <cell r="B7852" t="str">
            <v>0</v>
          </cell>
        </row>
        <row r="7853">
          <cell r="B7853" t="str">
            <v>0</v>
          </cell>
        </row>
        <row r="7854">
          <cell r="B7854" t="str">
            <v>0</v>
          </cell>
        </row>
        <row r="7855">
          <cell r="B7855" t="str">
            <v>0</v>
          </cell>
        </row>
        <row r="7856">
          <cell r="B7856" t="str">
            <v>0</v>
          </cell>
        </row>
        <row r="7857">
          <cell r="B7857" t="str">
            <v>0</v>
          </cell>
        </row>
        <row r="7858">
          <cell r="B7858" t="str">
            <v>0</v>
          </cell>
        </row>
        <row r="7859">
          <cell r="B7859" t="str">
            <v>0</v>
          </cell>
        </row>
        <row r="7860">
          <cell r="B7860" t="str">
            <v>0</v>
          </cell>
        </row>
        <row r="7861">
          <cell r="B7861" t="str">
            <v>0</v>
          </cell>
        </row>
        <row r="7862">
          <cell r="B7862" t="str">
            <v>0</v>
          </cell>
        </row>
        <row r="7863">
          <cell r="B7863" t="str">
            <v>0</v>
          </cell>
        </row>
        <row r="7864">
          <cell r="B7864" t="str">
            <v>0</v>
          </cell>
        </row>
        <row r="7865">
          <cell r="B7865" t="str">
            <v>0</v>
          </cell>
        </row>
        <row r="7866">
          <cell r="B7866" t="str">
            <v>0</v>
          </cell>
        </row>
        <row r="7867">
          <cell r="B7867" t="str">
            <v>0</v>
          </cell>
        </row>
        <row r="7868">
          <cell r="B7868" t="str">
            <v>0</v>
          </cell>
        </row>
        <row r="7869">
          <cell r="B7869" t="str">
            <v>0</v>
          </cell>
        </row>
        <row r="7870">
          <cell r="B7870" t="str">
            <v>0</v>
          </cell>
        </row>
        <row r="7871">
          <cell r="B7871" t="str">
            <v>0</v>
          </cell>
        </row>
        <row r="7872">
          <cell r="B7872" t="str">
            <v>0</v>
          </cell>
        </row>
        <row r="7873">
          <cell r="B7873" t="str">
            <v>0</v>
          </cell>
        </row>
        <row r="7874">
          <cell r="B7874" t="str">
            <v>0</v>
          </cell>
        </row>
        <row r="7875">
          <cell r="B7875" t="str">
            <v>0</v>
          </cell>
        </row>
        <row r="7876">
          <cell r="B7876" t="str">
            <v>0</v>
          </cell>
        </row>
        <row r="7877">
          <cell r="B7877" t="str">
            <v>0</v>
          </cell>
        </row>
        <row r="7878">
          <cell r="B7878" t="str">
            <v>0</v>
          </cell>
        </row>
        <row r="7879">
          <cell r="B7879" t="str">
            <v>0</v>
          </cell>
        </row>
        <row r="7880">
          <cell r="B7880" t="str">
            <v>0</v>
          </cell>
        </row>
        <row r="7881">
          <cell r="B7881" t="str">
            <v>0</v>
          </cell>
        </row>
        <row r="7882">
          <cell r="B7882" t="str">
            <v>0</v>
          </cell>
        </row>
        <row r="7883">
          <cell r="B7883" t="str">
            <v>0</v>
          </cell>
        </row>
        <row r="7884">
          <cell r="B7884" t="str">
            <v>0</v>
          </cell>
        </row>
        <row r="7885">
          <cell r="B7885" t="str">
            <v>0</v>
          </cell>
        </row>
        <row r="7886">
          <cell r="B7886" t="str">
            <v>0</v>
          </cell>
        </row>
        <row r="7887">
          <cell r="B7887" t="str">
            <v>0</v>
          </cell>
        </row>
        <row r="7888">
          <cell r="B7888" t="str">
            <v>0</v>
          </cell>
        </row>
        <row r="7889">
          <cell r="B7889" t="str">
            <v>0</v>
          </cell>
        </row>
        <row r="7890">
          <cell r="B7890" t="str">
            <v>0</v>
          </cell>
        </row>
        <row r="7891">
          <cell r="B7891" t="str">
            <v>0</v>
          </cell>
        </row>
        <row r="7892">
          <cell r="B7892" t="str">
            <v>0</v>
          </cell>
        </row>
        <row r="7893">
          <cell r="B7893" t="str">
            <v>0</v>
          </cell>
        </row>
        <row r="7894">
          <cell r="B7894" t="str">
            <v>0</v>
          </cell>
        </row>
        <row r="7895">
          <cell r="B7895" t="str">
            <v>0</v>
          </cell>
        </row>
        <row r="7896">
          <cell r="B7896" t="str">
            <v>0</v>
          </cell>
        </row>
        <row r="7897">
          <cell r="B7897" t="str">
            <v>0</v>
          </cell>
        </row>
        <row r="7898">
          <cell r="B7898" t="str">
            <v>0</v>
          </cell>
        </row>
        <row r="7899">
          <cell r="B7899" t="str">
            <v>0</v>
          </cell>
        </row>
        <row r="7900">
          <cell r="B7900" t="str">
            <v>0</v>
          </cell>
        </row>
        <row r="7901">
          <cell r="B7901" t="str">
            <v>0</v>
          </cell>
        </row>
      </sheetData>
      <sheetData sheetId="6"/>
      <sheetData sheetId="7">
        <row r="3">
          <cell r="C3" t="str">
            <v>January 1, 2018 - December 31, 2018</v>
          </cell>
        </row>
        <row r="4">
          <cell r="G4">
            <v>43101</v>
          </cell>
          <cell r="H4">
            <v>43132</v>
          </cell>
          <cell r="I4">
            <v>43160</v>
          </cell>
          <cell r="J4">
            <v>43191</v>
          </cell>
          <cell r="K4">
            <v>43221</v>
          </cell>
          <cell r="L4">
            <v>43252</v>
          </cell>
          <cell r="M4">
            <v>43282</v>
          </cell>
          <cell r="N4">
            <v>43313</v>
          </cell>
          <cell r="O4">
            <v>43344</v>
          </cell>
          <cell r="P4">
            <v>43374</v>
          </cell>
          <cell r="Q4">
            <v>43405</v>
          </cell>
          <cell r="R4">
            <v>43435</v>
          </cell>
        </row>
        <row r="5">
          <cell r="E5">
            <v>43101</v>
          </cell>
        </row>
      </sheetData>
      <sheetData sheetId="8"/>
      <sheetData sheetId="9"/>
      <sheetData sheetId="10"/>
      <sheetData sheetId="11"/>
      <sheetData sheetId="12"/>
      <sheetData sheetId="13"/>
      <sheetData sheetId="14"/>
      <sheetData sheetId="15"/>
      <sheetData sheetId="16"/>
      <sheetData sheetId="17"/>
      <sheetData sheetId="18">
        <row r="1">
          <cell r="A1" t="str">
            <v>Concatenate (Area &amp;LOB &amp; Service Code)</v>
          </cell>
          <cell r="B1" t="str">
            <v>Tarrif</v>
          </cell>
          <cell r="C1" t="str">
            <v>Bill Area</v>
          </cell>
          <cell r="D1" t="str">
            <v>Category</v>
          </cell>
          <cell r="E1" t="str">
            <v>Service Code</v>
          </cell>
          <cell r="F1" t="str">
            <v>Service Code Description</v>
          </cell>
          <cell r="G1" t="str">
            <v>Bill Cycle</v>
          </cell>
          <cell r="H1" t="str">
            <v>Rate</v>
          </cell>
        </row>
        <row r="2">
          <cell r="A2" t="str">
            <v>KITSAP CO -REGULATEDRESIDENTIAL20RW1</v>
          </cell>
          <cell r="B2" t="str">
            <v>KITSAP CO -REGULATED</v>
          </cell>
          <cell r="C2" t="str">
            <v>KITSAP CO -REGULATED</v>
          </cell>
          <cell r="D2" t="str">
            <v>RESIDENTIAL</v>
          </cell>
          <cell r="E2" t="str">
            <v>20RW1</v>
          </cell>
          <cell r="F2" t="str">
            <v>1-20 GAL CAN WEEKLY SVC</v>
          </cell>
          <cell r="G2" t="str">
            <v>BI-MONTHLY SPLIT EVEN</v>
          </cell>
          <cell r="H2">
            <v>12.32</v>
          </cell>
        </row>
        <row r="3">
          <cell r="A3" t="str">
            <v>KITSAP CO -REGULATEDCOMMERCIAL - REARLOAD32CPU1</v>
          </cell>
          <cell r="B3" t="str">
            <v>KITSAP CO -REGULATED</v>
          </cell>
          <cell r="C3" t="str">
            <v>KITSAP CO -REGULATED</v>
          </cell>
          <cell r="D3" t="str">
            <v>COMMERCIAL - REARLOAD</v>
          </cell>
          <cell r="E3" t="str">
            <v>32CPU1</v>
          </cell>
          <cell r="F3" t="str">
            <v>32 GAL COMM CAN PU-UNDER5</v>
          </cell>
          <cell r="G3" t="str">
            <v>MONTHLY ARREARS</v>
          </cell>
          <cell r="H3">
            <v>4.0199999999999996</v>
          </cell>
        </row>
        <row r="4">
          <cell r="A4" t="str">
            <v>KITSAP CO -REGULATEDCOMMERCIAL - REARLOAD32CPU2</v>
          </cell>
          <cell r="B4" t="str">
            <v>KITSAP CO -REGULATED</v>
          </cell>
          <cell r="C4" t="str">
            <v>KITSAP CO -REGULATED</v>
          </cell>
          <cell r="D4" t="str">
            <v>COMMERCIAL - REARLOAD</v>
          </cell>
          <cell r="E4" t="str">
            <v>32CPU2</v>
          </cell>
          <cell r="F4" t="str">
            <v>32 GAL COMM CAN PU-OVER5</v>
          </cell>
          <cell r="G4" t="str">
            <v>MONTHLY ARREARS</v>
          </cell>
          <cell r="H4">
            <v>3.7</v>
          </cell>
        </row>
        <row r="5">
          <cell r="A5" t="str">
            <v>KITSAP CO -REGULATEDCOMMERCIAL - REARLOAD32CPU3</v>
          </cell>
          <cell r="B5" t="str">
            <v>KITSAP CO -REGULATED</v>
          </cell>
          <cell r="C5" t="str">
            <v>KITSAP CO -REGULATED</v>
          </cell>
          <cell r="D5" t="str">
            <v>COMMERCIAL - REARLOAD</v>
          </cell>
          <cell r="E5" t="str">
            <v>32CPU3</v>
          </cell>
          <cell r="F5" t="str">
            <v>32 GAL COMM CAN PU-SINGLE</v>
          </cell>
          <cell r="G5" t="str">
            <v>MONTHLY ARREARS</v>
          </cell>
          <cell r="H5">
            <v>4.0199999999999996</v>
          </cell>
        </row>
        <row r="6">
          <cell r="A6" t="str">
            <v>KITSAP CO -REGULATEDRESIDENTIAL32RE1</v>
          </cell>
          <cell r="B6" t="str">
            <v>KITSAP CO -REGULATED</v>
          </cell>
          <cell r="C6" t="str">
            <v>KITSAP CO -REGULATED</v>
          </cell>
          <cell r="D6" t="str">
            <v>RESIDENTIAL</v>
          </cell>
          <cell r="E6" t="str">
            <v>32RE1</v>
          </cell>
          <cell r="F6" t="str">
            <v>1-32 GAL CAN-EOW SVC</v>
          </cell>
          <cell r="G6" t="str">
            <v>BI-MONTHLY SPLIT EVEN</v>
          </cell>
          <cell r="H6">
            <v>8.3800000000000008</v>
          </cell>
        </row>
        <row r="7">
          <cell r="A7" t="str">
            <v>KITSAP CO -REGULATEDRESIDENTIAL32RE2</v>
          </cell>
          <cell r="B7" t="str">
            <v>KITSAP CO -REGULATED</v>
          </cell>
          <cell r="C7" t="str">
            <v>KITSAP CO -REGULATED</v>
          </cell>
          <cell r="D7" t="str">
            <v>RESIDENTIAL</v>
          </cell>
          <cell r="E7" t="str">
            <v>32RE2</v>
          </cell>
          <cell r="F7" t="str">
            <v>2-32 GAL CAN-EOW SVC</v>
          </cell>
          <cell r="G7" t="str">
            <v>BI-MONTHLY SPLIT EVEN</v>
          </cell>
          <cell r="H7">
            <v>13.37</v>
          </cell>
        </row>
        <row r="8">
          <cell r="A8" t="str">
            <v>KITSAP CO -REGULATEDRESIDENTIAL32RM1</v>
          </cell>
          <cell r="B8" t="str">
            <v>KITSAP CO -REGULATED</v>
          </cell>
          <cell r="C8" t="str">
            <v>KITSAP CO -REGULATED</v>
          </cell>
          <cell r="D8" t="str">
            <v>RESIDENTIAL</v>
          </cell>
          <cell r="E8" t="str">
            <v>32RM1</v>
          </cell>
          <cell r="F8" t="str">
            <v>1-32 GAL CAN-MONTHLY SVC</v>
          </cell>
          <cell r="G8" t="str">
            <v>BI-MONTHLY SPLIT EVEN</v>
          </cell>
          <cell r="H8">
            <v>4.68</v>
          </cell>
        </row>
        <row r="9">
          <cell r="A9" t="str">
            <v>KITSAP CO -REGULATEDRESIDENTIAL32ROCPU</v>
          </cell>
          <cell r="B9" t="str">
            <v>KITSAP CO -REGULATED</v>
          </cell>
          <cell r="C9" t="str">
            <v>KITSAP CO -REGULATED</v>
          </cell>
          <cell r="D9" t="str">
            <v>RESIDENTIAL</v>
          </cell>
          <cell r="E9" t="str">
            <v>32ROCPU</v>
          </cell>
          <cell r="F9" t="str">
            <v>1-32 GAL CAN-ON CALL SVC</v>
          </cell>
          <cell r="G9" t="str">
            <v>ONCALL</v>
          </cell>
          <cell r="H9">
            <v>4.68</v>
          </cell>
        </row>
        <row r="10">
          <cell r="A10" t="str">
            <v>KITSAP CO -REGULATEDRESIDENTIAL32RW1</v>
          </cell>
          <cell r="B10" t="str">
            <v>KITSAP CO -REGULATED</v>
          </cell>
          <cell r="C10" t="str">
            <v>KITSAP CO -REGULATED</v>
          </cell>
          <cell r="D10" t="str">
            <v>RESIDENTIAL</v>
          </cell>
          <cell r="E10" t="str">
            <v>32RW1</v>
          </cell>
          <cell r="F10" t="str">
            <v>1-32 GAL CAN-WEEKLY SVC</v>
          </cell>
          <cell r="G10" t="str">
            <v>BI-MONTHLY SPLIT EVEN</v>
          </cell>
          <cell r="H10">
            <v>14.5</v>
          </cell>
        </row>
        <row r="11">
          <cell r="A11" t="str">
            <v>KITSAP CO -REGULATEDRESIDENTIAL32RW2</v>
          </cell>
          <cell r="B11" t="str">
            <v>KITSAP CO -REGULATED</v>
          </cell>
          <cell r="C11" t="str">
            <v>KITSAP CO -REGULATED</v>
          </cell>
          <cell r="D11" t="str">
            <v>RESIDENTIAL</v>
          </cell>
          <cell r="E11" t="str">
            <v>32RW2</v>
          </cell>
          <cell r="F11" t="str">
            <v>2-32 GAL CANS-WEEKLY SVC</v>
          </cell>
          <cell r="G11" t="str">
            <v>BI-MONTHLY SPLIT EVEN</v>
          </cell>
          <cell r="H11">
            <v>21.34</v>
          </cell>
        </row>
        <row r="12">
          <cell r="A12" t="str">
            <v>KITSAP CO -REGULATEDRESIDENTIAL32RW3</v>
          </cell>
          <cell r="B12" t="str">
            <v>KITSAP CO -REGULATED</v>
          </cell>
          <cell r="C12" t="str">
            <v>KITSAP CO -REGULATED</v>
          </cell>
          <cell r="D12" t="str">
            <v>RESIDENTIAL</v>
          </cell>
          <cell r="E12" t="str">
            <v>32RW3</v>
          </cell>
          <cell r="F12" t="str">
            <v>3-32 GAL CANS-WEEKLY SVC</v>
          </cell>
          <cell r="G12" t="str">
            <v>BI-MONTHLY SPLIT EVEN</v>
          </cell>
          <cell r="H12">
            <v>28.36</v>
          </cell>
        </row>
        <row r="13">
          <cell r="A13" t="str">
            <v>KITSAP CO -REGULATEDRESIDENTIAL32RW4</v>
          </cell>
          <cell r="B13" t="str">
            <v>KITSAP CO -REGULATED</v>
          </cell>
          <cell r="C13" t="str">
            <v>KITSAP CO -REGULATED</v>
          </cell>
          <cell r="D13" t="str">
            <v>RESIDENTIAL</v>
          </cell>
          <cell r="E13" t="str">
            <v>32RW4</v>
          </cell>
          <cell r="F13" t="str">
            <v>4-32 GAL CANS-WEEKLY SVC</v>
          </cell>
          <cell r="G13" t="str">
            <v>BI-MONTHLY SPLIT EVEN</v>
          </cell>
          <cell r="H13">
            <v>36.130000000000003</v>
          </cell>
        </row>
        <row r="14">
          <cell r="A14" t="str">
            <v>KITSAP CO -REGULATEDRESIDENTIAL32RW5</v>
          </cell>
          <cell r="B14" t="str">
            <v>KITSAP CO -REGULATED</v>
          </cell>
          <cell r="C14" t="str">
            <v>KITSAP CO -REGULATED</v>
          </cell>
          <cell r="D14" t="str">
            <v>RESIDENTIAL</v>
          </cell>
          <cell r="E14" t="str">
            <v>32RW5</v>
          </cell>
          <cell r="F14" t="str">
            <v>5-32 GAL CANS-WEEKLY SVC</v>
          </cell>
          <cell r="G14" t="str">
            <v>BI-MONTHLY SPLIT EVEN</v>
          </cell>
          <cell r="H14">
            <v>43.14</v>
          </cell>
        </row>
        <row r="15">
          <cell r="A15" t="str">
            <v>KITSAP CO -REGULATEDRESIDENTIAL32RW6</v>
          </cell>
          <cell r="B15" t="str">
            <v>KITSAP CO -REGULATED</v>
          </cell>
          <cell r="C15" t="str">
            <v>KITSAP CO -REGULATED</v>
          </cell>
          <cell r="D15" t="str">
            <v>RESIDENTIAL</v>
          </cell>
          <cell r="E15" t="str">
            <v>32RW6</v>
          </cell>
          <cell r="F15" t="str">
            <v>6-32 GAL CANS-WEEKLY SVC</v>
          </cell>
          <cell r="G15" t="str">
            <v>BI-MONTHLY SPLIT EVEN</v>
          </cell>
          <cell r="H15">
            <v>49.9</v>
          </cell>
        </row>
        <row r="16">
          <cell r="A16" t="str">
            <v>KITSAP CO -REGULATEDRESIDENTIAL35RE1</v>
          </cell>
          <cell r="B16" t="str">
            <v>KITSAP CO -REGULATED</v>
          </cell>
          <cell r="C16" t="str">
            <v>KITSAP CO -REGULATED</v>
          </cell>
          <cell r="D16" t="str">
            <v>RESIDENTIAL</v>
          </cell>
          <cell r="E16" t="str">
            <v>35RE1</v>
          </cell>
          <cell r="F16" t="str">
            <v>1-35 GAL CART EOW SVC</v>
          </cell>
          <cell r="G16" t="str">
            <v>BI-MONTHLY SPLIT ODD</v>
          </cell>
          <cell r="H16">
            <v>9.98</v>
          </cell>
        </row>
        <row r="17">
          <cell r="A17" t="str">
            <v>KITSAP CO -REGULATEDRESIDENTIAL35RM1</v>
          </cell>
          <cell r="B17" t="str">
            <v>KITSAP CO -REGULATED</v>
          </cell>
          <cell r="C17" t="str">
            <v>KITSAP CO -REGULATED</v>
          </cell>
          <cell r="D17" t="str">
            <v>RESIDENTIAL</v>
          </cell>
          <cell r="E17" t="str">
            <v>35RM1</v>
          </cell>
          <cell r="F17" t="str">
            <v>1-35 GAL CART MONTHLY SVC</v>
          </cell>
          <cell r="G17" t="str">
            <v>BI-MONTHLY SPLIT EVEN</v>
          </cell>
          <cell r="H17">
            <v>6.04</v>
          </cell>
        </row>
        <row r="18">
          <cell r="A18" t="str">
            <v>KITSAP CO -REGULATEDRESIDENTIAL35ROCC1</v>
          </cell>
          <cell r="B18" t="str">
            <v>KITSAP CO -REGULATED</v>
          </cell>
          <cell r="C18" t="str">
            <v>KITSAP CO -REGULATED</v>
          </cell>
          <cell r="D18" t="str">
            <v>RESIDENTIAL</v>
          </cell>
          <cell r="E18" t="str">
            <v>35ROCC1</v>
          </cell>
          <cell r="F18" t="str">
            <v>1-35 GAL ON CALL PICKUP</v>
          </cell>
          <cell r="G18" t="str">
            <v>MONTHLY ARREARS</v>
          </cell>
          <cell r="H18">
            <v>6.04</v>
          </cell>
        </row>
        <row r="19">
          <cell r="A19" t="str">
            <v>KITSAP CO -REGULATEDRESIDENTIAL35RW1</v>
          </cell>
          <cell r="B19" t="str">
            <v>KITSAP CO -REGULATED</v>
          </cell>
          <cell r="C19" t="str">
            <v>KITSAP CO -REGULATED</v>
          </cell>
          <cell r="D19" t="str">
            <v>RESIDENTIAL</v>
          </cell>
          <cell r="E19" t="str">
            <v>35RW1</v>
          </cell>
          <cell r="F19" t="str">
            <v>1-35 GAL CART WEEKLY SVC</v>
          </cell>
          <cell r="G19" t="str">
            <v>BI-MONTHLY SPLIT ODD</v>
          </cell>
          <cell r="H19">
            <v>16.579999999999998</v>
          </cell>
        </row>
        <row r="20">
          <cell r="A20" t="str">
            <v>KITSAP CO -REGULATEDRESIDENTIAL45RW1</v>
          </cell>
          <cell r="B20" t="str">
            <v>KITSAP CO -REGULATED</v>
          </cell>
          <cell r="C20" t="str">
            <v>KITSAP CO -REGULATED</v>
          </cell>
          <cell r="D20" t="str">
            <v>RESIDENTIAL</v>
          </cell>
          <cell r="E20" t="str">
            <v>45RW1</v>
          </cell>
          <cell r="F20" t="str">
            <v>1-45 GAL CAN-WEEKLY SVC</v>
          </cell>
          <cell r="G20" t="str">
            <v>BI-MONTHLY SPLIT EVEN</v>
          </cell>
          <cell r="H20">
            <v>19.03</v>
          </cell>
        </row>
        <row r="21">
          <cell r="A21" t="str">
            <v>KITSAP CO -REGULATEDRESIDENTIAL48RE1</v>
          </cell>
          <cell r="B21" t="str">
            <v>KITSAP CO -REGULATED</v>
          </cell>
          <cell r="C21" t="str">
            <v>KITSAP CO -REGULATED</v>
          </cell>
          <cell r="D21" t="str">
            <v>RESIDENTIAL</v>
          </cell>
          <cell r="E21" t="str">
            <v>48RE1</v>
          </cell>
          <cell r="F21" t="str">
            <v>1-48 GAL EOW</v>
          </cell>
          <cell r="G21" t="str">
            <v>BI-MONTHLY SPLIT EVEN</v>
          </cell>
          <cell r="H21">
            <v>13.15</v>
          </cell>
        </row>
        <row r="22">
          <cell r="A22" t="str">
            <v>KITSAP CO -REGULATEDRESIDENTIAL48RM1</v>
          </cell>
          <cell r="B22" t="str">
            <v>KITSAP CO -REGULATED</v>
          </cell>
          <cell r="C22" t="str">
            <v>KITSAP CO -REGULATED</v>
          </cell>
          <cell r="D22" t="str">
            <v>RESIDENTIAL</v>
          </cell>
          <cell r="E22" t="str">
            <v>48RM1</v>
          </cell>
          <cell r="F22" t="str">
            <v>1-48 GAL MONTHLY</v>
          </cell>
          <cell r="G22" t="str">
            <v>BI-MONTHLY SPLIT EVEN</v>
          </cell>
          <cell r="H22">
            <v>7.56</v>
          </cell>
        </row>
        <row r="23">
          <cell r="A23" t="str">
            <v>KITSAP CO -REGULATEDRESIDENTIAL48ROCC1</v>
          </cell>
          <cell r="B23" t="str">
            <v>KITSAP CO -REGULATED</v>
          </cell>
          <cell r="C23" t="str">
            <v>KITSAP CO -REGULATED</v>
          </cell>
          <cell r="D23" t="str">
            <v>RESIDENTIAL</v>
          </cell>
          <cell r="E23" t="str">
            <v>48ROCC1</v>
          </cell>
          <cell r="F23" t="str">
            <v>1-48 GAL ON CALL PICKUP</v>
          </cell>
          <cell r="G23" t="str">
            <v>MONTHLY ARREARS</v>
          </cell>
          <cell r="H23">
            <v>7.56</v>
          </cell>
        </row>
        <row r="24">
          <cell r="A24" t="str">
            <v>KITSAP CO -REGULATEDRESIDENTIAL48RW1</v>
          </cell>
          <cell r="B24" t="str">
            <v>KITSAP CO -REGULATED</v>
          </cell>
          <cell r="C24" t="str">
            <v>KITSAP CO -REGULATED</v>
          </cell>
          <cell r="D24" t="str">
            <v>RESIDENTIAL</v>
          </cell>
          <cell r="E24" t="str">
            <v>48RW1</v>
          </cell>
          <cell r="F24" t="str">
            <v>1-48 GAL WEEKLY</v>
          </cell>
          <cell r="G24" t="str">
            <v>BI-MONTHLY SPLIT EVEN</v>
          </cell>
          <cell r="H24">
            <v>20.68</v>
          </cell>
        </row>
        <row r="25">
          <cell r="A25" t="str">
            <v>KITSAP CO -REGULATEDRESIDENTIAL64RE1</v>
          </cell>
          <cell r="B25" t="str">
            <v>KITSAP CO -REGULATED</v>
          </cell>
          <cell r="C25" t="str">
            <v>KITSAP CO -REGULATED</v>
          </cell>
          <cell r="D25" t="str">
            <v>RESIDENTIAL</v>
          </cell>
          <cell r="E25" t="str">
            <v>64RE1</v>
          </cell>
          <cell r="F25" t="str">
            <v>1-64 GAL EOW</v>
          </cell>
          <cell r="G25" t="str">
            <v>BI-MONTHLY SPLIT EVEN</v>
          </cell>
          <cell r="H25">
            <v>15.66</v>
          </cell>
        </row>
        <row r="26">
          <cell r="A26" t="str">
            <v>KITSAP CO -REGULATEDRESIDENTIAL64RM1</v>
          </cell>
          <cell r="B26" t="str">
            <v>KITSAP CO -REGULATED</v>
          </cell>
          <cell r="C26" t="str">
            <v>KITSAP CO -REGULATED</v>
          </cell>
          <cell r="D26" t="str">
            <v>RESIDENTIAL</v>
          </cell>
          <cell r="E26" t="str">
            <v>64RM1</v>
          </cell>
          <cell r="F26" t="str">
            <v>1-64 GAL MONTHLY</v>
          </cell>
          <cell r="G26" t="str">
            <v>BI-MONTHLY SPLIT EVEN</v>
          </cell>
          <cell r="H26">
            <v>8.9</v>
          </cell>
        </row>
        <row r="27">
          <cell r="A27" t="str">
            <v>KITSAP CO -REGULATEDRESIDENTIAL64ROCC1</v>
          </cell>
          <cell r="B27" t="str">
            <v>KITSAP CO -REGULATED</v>
          </cell>
          <cell r="C27" t="str">
            <v>KITSAP CO -REGULATED</v>
          </cell>
          <cell r="D27" t="str">
            <v>RESIDENTIAL</v>
          </cell>
          <cell r="E27" t="str">
            <v>64ROCC1</v>
          </cell>
          <cell r="F27" t="str">
            <v>1-64 GAL ON CALL PICKUP</v>
          </cell>
          <cell r="G27" t="str">
            <v>MONTHLY ARREARS</v>
          </cell>
          <cell r="H27">
            <v>8.9</v>
          </cell>
        </row>
        <row r="28">
          <cell r="A28" t="str">
            <v>KITSAP CO -REGULATEDRESIDENTIAL64RW1</v>
          </cell>
          <cell r="B28" t="str">
            <v>KITSAP CO -REGULATED</v>
          </cell>
          <cell r="C28" t="str">
            <v>KITSAP CO -REGULATED</v>
          </cell>
          <cell r="D28" t="str">
            <v>RESIDENTIAL</v>
          </cell>
          <cell r="E28" t="str">
            <v>64RW1</v>
          </cell>
          <cell r="F28" t="str">
            <v>1-64 GAL CART WEEKLY SVC</v>
          </cell>
          <cell r="G28" t="str">
            <v>BI-MONTHLY SPLIT ODD</v>
          </cell>
          <cell r="H28">
            <v>24.76</v>
          </cell>
        </row>
        <row r="29">
          <cell r="A29" t="str">
            <v>KITSAP CO -REGULATEDRESIDENTIAL96RE1</v>
          </cell>
          <cell r="B29" t="str">
            <v>KITSAP CO -REGULATED</v>
          </cell>
          <cell r="C29" t="str">
            <v>KITSAP CO -REGULATED</v>
          </cell>
          <cell r="D29" t="str">
            <v>RESIDENTIAL</v>
          </cell>
          <cell r="E29" t="str">
            <v>96RE1</v>
          </cell>
          <cell r="F29" t="str">
            <v>1-96 GAL EOW</v>
          </cell>
          <cell r="G29" t="str">
            <v>BI-MONTHLY SPLIT EVEN</v>
          </cell>
          <cell r="H29">
            <v>19.48</v>
          </cell>
        </row>
        <row r="30">
          <cell r="A30" t="str">
            <v>KITSAP CO -REGULATEDRESIDENTIAL96RM1</v>
          </cell>
          <cell r="B30" t="str">
            <v>KITSAP CO -REGULATED</v>
          </cell>
          <cell r="C30" t="str">
            <v>KITSAP CO -REGULATED</v>
          </cell>
          <cell r="D30" t="str">
            <v>RESIDENTIAL</v>
          </cell>
          <cell r="E30" t="str">
            <v>96RM1</v>
          </cell>
          <cell r="F30" t="str">
            <v>1-96 GAL MONTHLY</v>
          </cell>
          <cell r="G30" t="str">
            <v>BI-MONTHLY SPLIT EVEN</v>
          </cell>
          <cell r="H30">
            <v>10.87</v>
          </cell>
        </row>
        <row r="31">
          <cell r="A31" t="str">
            <v>KITSAP CO -REGULATEDRESIDENTIAL96ROCC1</v>
          </cell>
          <cell r="B31" t="str">
            <v>KITSAP CO -REGULATED</v>
          </cell>
          <cell r="C31" t="str">
            <v>KITSAP CO -REGULATED</v>
          </cell>
          <cell r="D31" t="str">
            <v>RESIDENTIAL</v>
          </cell>
          <cell r="E31" t="str">
            <v>96ROCC1</v>
          </cell>
          <cell r="F31" t="str">
            <v>1-96 GAL ON CALL PICKUP</v>
          </cell>
          <cell r="G31" t="str">
            <v>MONTHLY ARREARS</v>
          </cell>
          <cell r="H31">
            <v>10.87</v>
          </cell>
        </row>
        <row r="32">
          <cell r="A32" t="str">
            <v>KITSAP CO -REGULATEDRESIDENTIAL96RW1</v>
          </cell>
          <cell r="B32" t="str">
            <v>KITSAP CO -REGULATED</v>
          </cell>
          <cell r="C32" t="str">
            <v>KITSAP CO -REGULATED</v>
          </cell>
          <cell r="D32" t="str">
            <v>RESIDENTIAL</v>
          </cell>
          <cell r="E32" t="str">
            <v>96RW1</v>
          </cell>
          <cell r="F32" t="str">
            <v>1-96 GAL CART WEEKLY SVC</v>
          </cell>
          <cell r="G32" t="str">
            <v>BI-MONTHLY SPLIT EVEN</v>
          </cell>
          <cell r="H32">
            <v>31.18</v>
          </cell>
        </row>
        <row r="33">
          <cell r="A33" t="str">
            <v>KITSAP CO -REGULATEDCOMMERCIAL - REARLOADCDELC</v>
          </cell>
          <cell r="B33" t="str">
            <v>KITSAP CO -REGULATED</v>
          </cell>
          <cell r="C33" t="str">
            <v>KITSAP CO -REGULATED</v>
          </cell>
          <cell r="D33" t="str">
            <v>COMMERCIAL - REARLOAD</v>
          </cell>
          <cell r="E33" t="str">
            <v>CDELC</v>
          </cell>
          <cell r="F33" t="str">
            <v>CONTAINER DELIVERY CHARGE</v>
          </cell>
          <cell r="G33" t="str">
            <v>ONCALL</v>
          </cell>
          <cell r="H33">
            <v>27</v>
          </cell>
        </row>
        <row r="34">
          <cell r="A34" t="str">
            <v>KITSAP CO -REGULATEDCOMMERCIAL - REARLOADCEXYD</v>
          </cell>
          <cell r="B34" t="str">
            <v>KITSAP CO -REGULATED</v>
          </cell>
          <cell r="C34" t="str">
            <v>KITSAP CO -REGULATED</v>
          </cell>
          <cell r="D34" t="str">
            <v>COMMERCIAL - REARLOAD</v>
          </cell>
          <cell r="E34" t="str">
            <v>CEXYD</v>
          </cell>
          <cell r="F34" t="str">
            <v>CMML EXTRA YARDAGE</v>
          </cell>
          <cell r="G34" t="str">
            <v>ONCALL</v>
          </cell>
          <cell r="H34">
            <v>14.35</v>
          </cell>
        </row>
        <row r="35">
          <cell r="A35" t="str">
            <v>KITSAP CO -REGULATEDCOMMERCIAL - REARLOADCLOCK</v>
          </cell>
          <cell r="B35" t="str">
            <v>KITSAP CO -REGULATED</v>
          </cell>
          <cell r="C35" t="str">
            <v>KITSAP CO -REGULATED</v>
          </cell>
          <cell r="D35" t="str">
            <v>COMMERCIAL - REARLOAD</v>
          </cell>
          <cell r="E35" t="str">
            <v>CLOCK</v>
          </cell>
          <cell r="F35" t="str">
            <v>CLOCK ON CALL</v>
          </cell>
          <cell r="G35" t="str">
            <v>ONCALL</v>
          </cell>
          <cell r="H35">
            <v>12</v>
          </cell>
        </row>
        <row r="36">
          <cell r="A36" t="str">
            <v>KITSAP CO -REGULATEDCOMMERCIAL - REARLOADCLSE1COL</v>
          </cell>
          <cell r="B36" t="str">
            <v>KITSAP CO -REGULATED</v>
          </cell>
          <cell r="C36" t="str">
            <v>KITSAP CO -REGULATED</v>
          </cell>
          <cell r="D36" t="str">
            <v>COMMERCIAL - REARLOAD</v>
          </cell>
          <cell r="E36" t="str">
            <v>CLSE1COL</v>
          </cell>
          <cell r="F36" t="str">
            <v>ADDT'L LOOSE-COLLECTOR</v>
          </cell>
          <cell r="G36" t="str">
            <v>ONCALL</v>
          </cell>
          <cell r="H36">
            <v>25.35</v>
          </cell>
        </row>
        <row r="37">
          <cell r="A37" t="str">
            <v>KITSAP CO -REGULATEDCOMMERCIAL - REARLOADCLSECOL</v>
          </cell>
          <cell r="B37" t="str">
            <v>KITSAP CO -REGULATED</v>
          </cell>
          <cell r="C37" t="str">
            <v>KITSAP CO -REGULATED</v>
          </cell>
          <cell r="D37" t="str">
            <v>COMMERCIAL - REARLOAD</v>
          </cell>
          <cell r="E37" t="str">
            <v>CLSECOL</v>
          </cell>
          <cell r="F37" t="str">
            <v>LOOSE MATERIAL-COLLECTOR</v>
          </cell>
          <cell r="G37" t="str">
            <v>ONCALL</v>
          </cell>
          <cell r="H37">
            <v>25.35</v>
          </cell>
        </row>
        <row r="38">
          <cell r="A38" t="str">
            <v>KITSAP CO -REGULATEDCOMMERCIAL - REARLOADCOMCAN</v>
          </cell>
          <cell r="B38" t="str">
            <v>KITSAP CO -REGULATED</v>
          </cell>
          <cell r="C38" t="str">
            <v>KITSAP CO -REGULATED</v>
          </cell>
          <cell r="D38" t="str">
            <v>COMMERCIAL - REARLOAD</v>
          </cell>
          <cell r="E38" t="str">
            <v>COMCAN</v>
          </cell>
          <cell r="F38" t="str">
            <v>COMMERCIAL CAN EXTRA</v>
          </cell>
          <cell r="G38" t="str">
            <v>ONCALL</v>
          </cell>
          <cell r="H38">
            <v>4.3899999999999997</v>
          </cell>
        </row>
        <row r="39">
          <cell r="A39" t="str">
            <v>KITSAP CO -REGULATEDROLLOFFCONNECTFEE</v>
          </cell>
          <cell r="B39" t="str">
            <v>KITSAP CO -REGULATED</v>
          </cell>
          <cell r="C39" t="str">
            <v>KITSAP CO -REGULATED</v>
          </cell>
          <cell r="D39" t="str">
            <v>ROLLOFF</v>
          </cell>
          <cell r="E39" t="str">
            <v>CONNECTFEE</v>
          </cell>
          <cell r="F39" t="str">
            <v>CONNECT/DISCONNECT</v>
          </cell>
          <cell r="G39" t="str">
            <v>ONCALL</v>
          </cell>
          <cell r="H39">
            <v>6.07</v>
          </cell>
        </row>
        <row r="40">
          <cell r="A40" t="str">
            <v>KITSAP CO -REGULATEDROLLOFFCPHAUL10</v>
          </cell>
          <cell r="B40" t="str">
            <v>KITSAP CO -REGULATED</v>
          </cell>
          <cell r="C40" t="str">
            <v>KITSAP CO -REGULATED</v>
          </cell>
          <cell r="D40" t="str">
            <v>ROLLOFF</v>
          </cell>
          <cell r="E40" t="str">
            <v>CPHAUL10</v>
          </cell>
          <cell r="F40" t="str">
            <v>10YD COMPACTOR-HAUL</v>
          </cell>
          <cell r="G40" t="str">
            <v>ONCALL</v>
          </cell>
          <cell r="H40">
            <v>126.71</v>
          </cell>
        </row>
        <row r="41">
          <cell r="A41" t="str">
            <v>KITSAP CO -REGULATEDROLLOFFCPHAUL15</v>
          </cell>
          <cell r="B41" t="str">
            <v>KITSAP CO -REGULATED</v>
          </cell>
          <cell r="C41" t="str">
            <v>KITSAP CO -REGULATED</v>
          </cell>
          <cell r="D41" t="str">
            <v>ROLLOFF</v>
          </cell>
          <cell r="E41" t="str">
            <v>CPHAUL15</v>
          </cell>
          <cell r="F41" t="str">
            <v>15YD COMPACTOR-HAUL</v>
          </cell>
          <cell r="G41" t="str">
            <v>ONCALL</v>
          </cell>
          <cell r="H41">
            <v>146.16999999999999</v>
          </cell>
        </row>
        <row r="42">
          <cell r="A42" t="str">
            <v>KITSAP CO -REGULATEDROLLOFFCPHAUL20</v>
          </cell>
          <cell r="B42" t="str">
            <v>KITSAP CO -REGULATED</v>
          </cell>
          <cell r="C42" t="str">
            <v>KITSAP CO -REGULATED</v>
          </cell>
          <cell r="D42" t="str">
            <v>ROLLOFF</v>
          </cell>
          <cell r="E42" t="str">
            <v>CPHAUL20</v>
          </cell>
          <cell r="F42" t="str">
            <v>20YD COMPACTOR-HAUL</v>
          </cell>
          <cell r="G42" t="str">
            <v>ONCALL</v>
          </cell>
          <cell r="H42">
            <v>155.93</v>
          </cell>
        </row>
        <row r="43">
          <cell r="A43" t="str">
            <v>KITSAP CO -REGULATEDROLLOFFCPHAUL25</v>
          </cell>
          <cell r="B43" t="str">
            <v>KITSAP CO -REGULATED</v>
          </cell>
          <cell r="C43" t="str">
            <v>KITSAP CO -REGULATED</v>
          </cell>
          <cell r="D43" t="str">
            <v>ROLLOFF</v>
          </cell>
          <cell r="E43" t="str">
            <v>CPHAUL25</v>
          </cell>
          <cell r="F43" t="str">
            <v>25YD COMPACTOR-HAUL</v>
          </cell>
          <cell r="G43" t="str">
            <v>ONCALL</v>
          </cell>
          <cell r="H43">
            <v>170.69</v>
          </cell>
        </row>
        <row r="44">
          <cell r="A44" t="str">
            <v>KITSAP CO -REGULATEDROLLOFFCPHAUL30</v>
          </cell>
          <cell r="B44" t="str">
            <v>KITSAP CO -REGULATED</v>
          </cell>
          <cell r="C44" t="str">
            <v>KITSAP CO -REGULATED</v>
          </cell>
          <cell r="D44" t="str">
            <v>ROLLOFF</v>
          </cell>
          <cell r="E44" t="str">
            <v>CPHAUL30</v>
          </cell>
          <cell r="F44" t="str">
            <v>30YD COMPACTOR-HAUL</v>
          </cell>
          <cell r="G44" t="str">
            <v>ONCALL</v>
          </cell>
          <cell r="H44">
            <v>194.6</v>
          </cell>
        </row>
        <row r="45">
          <cell r="A45" t="str">
            <v>KITSAP CO -REGULATEDROLLOFFCPHAUL35</v>
          </cell>
          <cell r="B45" t="str">
            <v>KITSAP CO -REGULATED</v>
          </cell>
          <cell r="C45" t="str">
            <v>KITSAP CO -REGULATED</v>
          </cell>
          <cell r="D45" t="str">
            <v>ROLLOFF</v>
          </cell>
          <cell r="E45" t="str">
            <v>CPHAUL35</v>
          </cell>
          <cell r="F45" t="str">
            <v>35YD COMPACTOR-HAUL</v>
          </cell>
          <cell r="G45" t="str">
            <v>ONCALL</v>
          </cell>
          <cell r="H45">
            <v>224.09</v>
          </cell>
        </row>
        <row r="46">
          <cell r="A46" t="str">
            <v>KITSAP CO -REGULATEDROLLOFFCPHAUL40</v>
          </cell>
          <cell r="B46" t="str">
            <v>KITSAP CO -REGULATED</v>
          </cell>
          <cell r="C46" t="str">
            <v>KITSAP CO -REGULATED</v>
          </cell>
          <cell r="D46" t="str">
            <v>ROLLOFF</v>
          </cell>
          <cell r="E46" t="str">
            <v>CPHAUL40</v>
          </cell>
          <cell r="F46" t="str">
            <v>40YD COMPACTOR - HAUL</v>
          </cell>
          <cell r="G46" t="str">
            <v>ONCALL</v>
          </cell>
          <cell r="H46">
            <v>224.09</v>
          </cell>
        </row>
        <row r="47">
          <cell r="A47" t="str">
            <v>KITSAP CO -REGULATEDCOMMERCIAL - REARLOADCTRIP</v>
          </cell>
          <cell r="B47" t="str">
            <v>KITSAP CO -REGULATED</v>
          </cell>
          <cell r="C47" t="str">
            <v>KITSAP CO -REGULATED</v>
          </cell>
          <cell r="D47" t="str">
            <v>COMMERCIAL - REARLOAD</v>
          </cell>
          <cell r="E47" t="str">
            <v>CTRIP</v>
          </cell>
          <cell r="F47" t="str">
            <v>RETURN TRIP CHARGE - CONT</v>
          </cell>
          <cell r="G47" t="str">
            <v>ONCALL</v>
          </cell>
          <cell r="H47">
            <v>17.39</v>
          </cell>
        </row>
        <row r="48">
          <cell r="A48" t="str">
            <v>KITSAP CO -REGULATEDCOMMERCIAL  FRONTLOADDISCONRECY</v>
          </cell>
          <cell r="B48" t="str">
            <v>KITSAP CO -REGULATED</v>
          </cell>
          <cell r="C48" t="str">
            <v>KITSAP CO -REGULATED</v>
          </cell>
          <cell r="D48" t="str">
            <v>COMMERCIAL  FRONTLOAD</v>
          </cell>
          <cell r="E48" t="str">
            <v>DISCONRECY</v>
          </cell>
          <cell r="F48" t="str">
            <v>DISCONNECT / RECONNECT RC</v>
          </cell>
          <cell r="G48" t="str">
            <v>ONCALL</v>
          </cell>
          <cell r="H48">
            <v>6</v>
          </cell>
        </row>
        <row r="49">
          <cell r="A49" t="str">
            <v>KITSAP CO -REGULATEDCOMMERCIAL  FRONTLOADDISCONREF</v>
          </cell>
          <cell r="B49" t="str">
            <v>KITSAP CO -REGULATED</v>
          </cell>
          <cell r="C49" t="str">
            <v>KITSAP CO -REGULATED</v>
          </cell>
          <cell r="D49" t="str">
            <v>COMMERCIAL  FRONTLOAD</v>
          </cell>
          <cell r="E49" t="str">
            <v>DISCONREF</v>
          </cell>
          <cell r="F49" t="str">
            <v>DISCONNECT / RECONNECT RF</v>
          </cell>
          <cell r="G49" t="str">
            <v>ONCALL</v>
          </cell>
          <cell r="H49">
            <v>6.07</v>
          </cell>
        </row>
        <row r="50">
          <cell r="A50" t="str">
            <v>KITSAP CO -REGULATEDROLLOFFDISPMC-TON</v>
          </cell>
          <cell r="B50" t="str">
            <v>KITSAP CO -REGULATED</v>
          </cell>
          <cell r="C50" t="str">
            <v>KITSAP CO -REGULATED</v>
          </cell>
          <cell r="D50" t="str">
            <v>ROLLOFF</v>
          </cell>
          <cell r="E50" t="str">
            <v>DISPMC-TON</v>
          </cell>
          <cell r="F50" t="str">
            <v>MC LANDFILL PER TON</v>
          </cell>
          <cell r="G50" t="str">
            <v>ONCALL</v>
          </cell>
          <cell r="H50">
            <v>96.16</v>
          </cell>
        </row>
        <row r="51">
          <cell r="A51" t="str">
            <v>KITSAP CO -REGULATEDROLLOFFDISPMCMISC</v>
          </cell>
          <cell r="B51" t="str">
            <v>KITSAP CO -REGULATED</v>
          </cell>
          <cell r="C51" t="str">
            <v>KITSAP CO -REGULATED</v>
          </cell>
          <cell r="D51" t="str">
            <v>ROLLOFF</v>
          </cell>
          <cell r="E51" t="str">
            <v>DISPMCMISC</v>
          </cell>
          <cell r="F51" t="str">
            <v>DISPOSAL MISCELLANOUS</v>
          </cell>
          <cell r="G51" t="str">
            <v>MONTHLY ARREARS</v>
          </cell>
          <cell r="H51">
            <v>0</v>
          </cell>
        </row>
        <row r="52">
          <cell r="A52" t="str">
            <v>KITSAP CO -REGULATEDROLLOFFDISPOLY-TON</v>
          </cell>
          <cell r="B52" t="str">
            <v>KITSAP CO -REGULATED</v>
          </cell>
          <cell r="C52" t="str">
            <v>KITSAP CO -REGULATED</v>
          </cell>
          <cell r="D52" t="str">
            <v>ROLLOFF</v>
          </cell>
          <cell r="E52" t="str">
            <v>DISPOLY-TON</v>
          </cell>
          <cell r="F52" t="str">
            <v>OLYMPIC LANDFILL PER TON</v>
          </cell>
          <cell r="G52" t="str">
            <v>ONCALL</v>
          </cell>
          <cell r="H52">
            <v>71</v>
          </cell>
        </row>
        <row r="53">
          <cell r="A53" t="str">
            <v>KITSAP CO -REGULATEDRESIDENTIALDRVNRE1</v>
          </cell>
          <cell r="B53" t="str">
            <v>KITSAP CO -REGULATED</v>
          </cell>
          <cell r="C53" t="str">
            <v>KITSAP CO -REGULATED</v>
          </cell>
          <cell r="D53" t="str">
            <v>RESIDENTIAL</v>
          </cell>
          <cell r="E53" t="str">
            <v>DRVNRE1</v>
          </cell>
          <cell r="F53" t="str">
            <v>DRIVE IN UP TO 250'-EOW</v>
          </cell>
          <cell r="G53" t="str">
            <v>BI-MONTHLY SPLIT EVEN</v>
          </cell>
          <cell r="H53">
            <v>2.4049999999999998</v>
          </cell>
        </row>
        <row r="54">
          <cell r="A54" t="str">
            <v>KITSAP CO -REGULATEDRESIDENTIALDRVNRE1RECY</v>
          </cell>
          <cell r="B54" t="str">
            <v>KITSAP CO -REGULATED</v>
          </cell>
          <cell r="C54" t="str">
            <v>KITSAP CO -REGULATED</v>
          </cell>
          <cell r="D54" t="str">
            <v>RESIDENTIAL</v>
          </cell>
          <cell r="E54" t="str">
            <v>DRVNRE1RECY</v>
          </cell>
          <cell r="F54" t="str">
            <v>DRIVE IN UP TO 250 EOW-RE</v>
          </cell>
          <cell r="G54" t="str">
            <v>BI-MONTHLY SPLIT EVEN</v>
          </cell>
          <cell r="H54">
            <v>2.62</v>
          </cell>
        </row>
        <row r="55">
          <cell r="A55" t="str">
            <v>KITSAP CO -REGULATEDRESIDENTIALDRVNRE1RECYMA</v>
          </cell>
          <cell r="B55" t="str">
            <v>KITSAP CO -REGULATED</v>
          </cell>
          <cell r="C55" t="str">
            <v>KITSAP CO -REGULATED</v>
          </cell>
          <cell r="D55" t="str">
            <v>RESIDENTIAL</v>
          </cell>
          <cell r="E55" t="str">
            <v>DRVNRE1RECYMA</v>
          </cell>
          <cell r="F55" t="str">
            <v>DRIVE IN UP TO 250 EOW-RE</v>
          </cell>
          <cell r="G55" t="str">
            <v>MONTHLY ARREARS</v>
          </cell>
          <cell r="H55">
            <v>2.63</v>
          </cell>
        </row>
        <row r="56">
          <cell r="A56" t="str">
            <v>KITSAP CO -REGULATEDRESIDENTIALDRVNRE2</v>
          </cell>
          <cell r="B56" t="str">
            <v>KITSAP CO -REGULATED</v>
          </cell>
          <cell r="C56" t="str">
            <v>KITSAP CO -REGULATED</v>
          </cell>
          <cell r="D56" t="str">
            <v>RESIDENTIAL</v>
          </cell>
          <cell r="E56" t="str">
            <v>DRVNRE2</v>
          </cell>
          <cell r="F56" t="str">
            <v>DRIVE IN OVER 250'-EOW</v>
          </cell>
          <cell r="G56" t="str">
            <v>BI-MONTHLY SPLIT EVEN</v>
          </cell>
          <cell r="H56">
            <v>3.03</v>
          </cell>
        </row>
        <row r="57">
          <cell r="A57" t="str">
            <v>KITSAP CO -REGULATEDRESIDENTIALDRVNRE2RECY</v>
          </cell>
          <cell r="B57" t="str">
            <v>KITSAP CO -REGULATED</v>
          </cell>
          <cell r="C57" t="str">
            <v>KITSAP CO -REGULATED</v>
          </cell>
          <cell r="D57" t="str">
            <v>RESIDENTIAL</v>
          </cell>
          <cell r="E57" t="str">
            <v>DRVNRE2RECY</v>
          </cell>
          <cell r="F57" t="str">
            <v>DRIVE IN OVER 250 EOW-REC</v>
          </cell>
          <cell r="G57" t="str">
            <v>BI-MONTHLY SPLIT EVEN</v>
          </cell>
          <cell r="H57">
            <v>3.29</v>
          </cell>
        </row>
        <row r="58">
          <cell r="A58" t="str">
            <v>KITSAP CO -REGULATEDRESIDENTIALDRVNRE2RECYMA</v>
          </cell>
          <cell r="B58" t="str">
            <v>KITSAP CO -REGULATED</v>
          </cell>
          <cell r="C58" t="str">
            <v>KITSAP CO -REGULATED</v>
          </cell>
          <cell r="D58" t="str">
            <v>RESIDENTIAL</v>
          </cell>
          <cell r="E58" t="str">
            <v>DRVNRE2RECYMA</v>
          </cell>
          <cell r="F58" t="str">
            <v>DRIVE IN OVER 250 EOW-REC</v>
          </cell>
          <cell r="G58" t="str">
            <v>MONTHLY ARREARS</v>
          </cell>
          <cell r="H58">
            <v>3.3</v>
          </cell>
        </row>
        <row r="59">
          <cell r="A59" t="str">
            <v>KITSAP CO -REGULATEDRESIDENTIALDRVNRM1</v>
          </cell>
          <cell r="B59" t="str">
            <v>KITSAP CO -REGULATED</v>
          </cell>
          <cell r="C59" t="str">
            <v>KITSAP CO -REGULATED</v>
          </cell>
          <cell r="D59" t="str">
            <v>RESIDENTIAL</v>
          </cell>
          <cell r="E59" t="str">
            <v>DRVNRM1</v>
          </cell>
          <cell r="F59" t="str">
            <v>DRIVE IN UP TO 250'-MTHLY</v>
          </cell>
          <cell r="G59" t="str">
            <v>BI-MONTHLY SPLIT EVEN</v>
          </cell>
          <cell r="H59">
            <v>1.2050000000000001</v>
          </cell>
        </row>
        <row r="60">
          <cell r="A60" t="str">
            <v>KITSAP CO -REGULATEDRESIDENTIALDRVNRM2</v>
          </cell>
          <cell r="B60" t="str">
            <v>KITSAP CO -REGULATED</v>
          </cell>
          <cell r="C60" t="str">
            <v>KITSAP CO -REGULATED</v>
          </cell>
          <cell r="D60" t="str">
            <v>RESIDENTIAL</v>
          </cell>
          <cell r="E60" t="str">
            <v>DRVNRM2</v>
          </cell>
          <cell r="F60" t="str">
            <v>DRIVE IN OVER 250'-MTHLY</v>
          </cell>
          <cell r="G60" t="str">
            <v>BI-MONTHLY SPLIT EVEN</v>
          </cell>
          <cell r="H60">
            <v>1.52</v>
          </cell>
        </row>
        <row r="61">
          <cell r="A61" t="str">
            <v>KITSAP CO -REGULATEDRESIDENTIALDRVNROC1</v>
          </cell>
          <cell r="B61" t="str">
            <v>KITSAP CO -REGULATED</v>
          </cell>
          <cell r="C61" t="str">
            <v>KITSAP CO -REGULATED</v>
          </cell>
          <cell r="D61" t="str">
            <v>RESIDENTIAL</v>
          </cell>
          <cell r="E61" t="str">
            <v>DRVNROC1</v>
          </cell>
          <cell r="F61" t="str">
            <v>DRIVE IN UP TO 250'-OC</v>
          </cell>
          <cell r="G61" t="str">
            <v>MONTHLY ARREARS</v>
          </cell>
          <cell r="H61">
            <v>1.1100000000000001</v>
          </cell>
        </row>
        <row r="62">
          <cell r="A62" t="str">
            <v>KITSAP CO -REGULATEDRESIDENTIALDRVNROC1RECYMA</v>
          </cell>
          <cell r="B62" t="str">
            <v>KITSAP CO -REGULATED</v>
          </cell>
          <cell r="C62" t="str">
            <v>KITSAP CO -REGULATED</v>
          </cell>
          <cell r="D62" t="str">
            <v>RESIDENTIAL</v>
          </cell>
          <cell r="E62" t="str">
            <v>DRVNROC1RECYMA</v>
          </cell>
          <cell r="F62" t="str">
            <v>DRIVE IN UP TO 125 OC-REC</v>
          </cell>
          <cell r="G62" t="str">
            <v>ONCALL</v>
          </cell>
          <cell r="H62">
            <v>1.1100000000000001</v>
          </cell>
        </row>
        <row r="63">
          <cell r="A63" t="str">
            <v>KITSAP CO -REGULATEDRESIDENTIALDRVNRW1</v>
          </cell>
          <cell r="B63" t="str">
            <v>KITSAP CO -REGULATED</v>
          </cell>
          <cell r="C63" t="str">
            <v>KITSAP CO -REGULATED</v>
          </cell>
          <cell r="D63" t="str">
            <v>RESIDENTIAL</v>
          </cell>
          <cell r="E63" t="str">
            <v>DRVNRW1</v>
          </cell>
          <cell r="F63" t="str">
            <v>DRIVE IN UP TO 250'</v>
          </cell>
          <cell r="G63" t="str">
            <v>BI-MONTHLY SPLIT EVEN</v>
          </cell>
          <cell r="H63">
            <v>4.8099999999999996</v>
          </cell>
        </row>
        <row r="64">
          <cell r="A64" t="str">
            <v>KITSAP CO -REGULATEDRESIDENTIALDRVNRW1RECYMA</v>
          </cell>
          <cell r="B64" t="str">
            <v>KITSAP CO -REGULATED</v>
          </cell>
          <cell r="C64" t="str">
            <v>KITSAP CO -REGULATED</v>
          </cell>
          <cell r="D64" t="str">
            <v>RESIDENTIAL</v>
          </cell>
          <cell r="E64" t="str">
            <v>DRVNRW1RECYMA</v>
          </cell>
          <cell r="F64" t="str">
            <v>DRIVE IN UP TO 125 WEEKLY</v>
          </cell>
          <cell r="G64" t="str">
            <v>MONTHLY ARREARS</v>
          </cell>
          <cell r="H64">
            <v>2.38</v>
          </cell>
        </row>
        <row r="65">
          <cell r="A65" t="str">
            <v>KITSAP CO -REGULATEDRESIDENTIALDRVNRW2</v>
          </cell>
          <cell r="B65" t="str">
            <v>KITSAP CO -REGULATED</v>
          </cell>
          <cell r="C65" t="str">
            <v>KITSAP CO -REGULATED</v>
          </cell>
          <cell r="D65" t="str">
            <v>RESIDENTIAL</v>
          </cell>
          <cell r="E65" t="str">
            <v>DRVNRW2</v>
          </cell>
          <cell r="F65" t="str">
            <v>DRIVE IN OVER 250'</v>
          </cell>
          <cell r="G65" t="str">
            <v>BI-MONTHLY SPLIT EVEN</v>
          </cell>
          <cell r="H65">
            <v>6.06</v>
          </cell>
        </row>
        <row r="66">
          <cell r="A66" t="str">
            <v>KITSAP CO -REGULATEDRESIDENTIALDRVNRW2RECYMA</v>
          </cell>
          <cell r="B66" t="str">
            <v>KITSAP CO -REGULATED</v>
          </cell>
          <cell r="C66" t="str">
            <v>KITSAP CO -REGULATED</v>
          </cell>
          <cell r="D66" t="str">
            <v>RESIDENTIAL</v>
          </cell>
          <cell r="E66" t="str">
            <v>DRVNRW2RECYMA</v>
          </cell>
          <cell r="F66" t="str">
            <v>DRIVE IN OVER 125 WEEKLY-</v>
          </cell>
          <cell r="G66" t="str">
            <v>MONTHLY ARREARS</v>
          </cell>
          <cell r="H66">
            <v>2.99</v>
          </cell>
        </row>
        <row r="67">
          <cell r="A67" t="str">
            <v>KITSAP CO -REGULATEDRESIDENTIALEXPUR</v>
          </cell>
          <cell r="B67" t="str">
            <v>KITSAP CO -REGULATED</v>
          </cell>
          <cell r="C67" t="str">
            <v>KITSAP CO -REGULATED</v>
          </cell>
          <cell r="D67" t="str">
            <v>RESIDENTIAL</v>
          </cell>
          <cell r="E67" t="str">
            <v>EXPUR</v>
          </cell>
          <cell r="F67" t="str">
            <v>EXTRA PICKUP</v>
          </cell>
          <cell r="G67" t="str">
            <v>ONCALL</v>
          </cell>
          <cell r="H67">
            <v>4.1399999999999997</v>
          </cell>
        </row>
        <row r="68">
          <cell r="A68" t="str">
            <v>KITSAP CO -REGULATEDRESIDENTIALEXTRAR</v>
          </cell>
          <cell r="B68" t="str">
            <v>KITSAP CO -REGULATED</v>
          </cell>
          <cell r="C68" t="str">
            <v>KITSAP CO -REGULATED</v>
          </cell>
          <cell r="D68" t="str">
            <v>RESIDENTIAL</v>
          </cell>
          <cell r="E68" t="str">
            <v>EXTRAR</v>
          </cell>
          <cell r="F68" t="str">
            <v>EXTRA CAN/BAGS</v>
          </cell>
          <cell r="G68" t="str">
            <v>ONCALL</v>
          </cell>
          <cell r="H68">
            <v>4.1399999999999997</v>
          </cell>
        </row>
        <row r="69">
          <cell r="A69" t="str">
            <v>KITSAP CO -REGULATEDACCOUNTING ADJUSTMENTSNSF FEES</v>
          </cell>
          <cell r="B69" t="str">
            <v>KITSAP CO -REGULATED</v>
          </cell>
          <cell r="C69" t="str">
            <v>KITSAP CO -REGULATED</v>
          </cell>
          <cell r="D69" t="str">
            <v>ACCOUNTING ADJUSTMENTS</v>
          </cell>
          <cell r="E69" t="str">
            <v>NSF FEES</v>
          </cell>
          <cell r="F69" t="str">
            <v>RETURNED CHECK FEE</v>
          </cell>
          <cell r="G69" t="str">
            <v>ONCALL</v>
          </cell>
          <cell r="H69">
            <v>21.55</v>
          </cell>
        </row>
        <row r="70">
          <cell r="A70" t="str">
            <v>KITSAP CO -REGULATEDRESIDENTIALOFOWR</v>
          </cell>
          <cell r="B70" t="str">
            <v>KITSAP CO -REGULATED</v>
          </cell>
          <cell r="C70" t="str">
            <v>KITSAP CO -REGULATED</v>
          </cell>
          <cell r="D70" t="str">
            <v>RESIDENTIAL</v>
          </cell>
          <cell r="E70" t="str">
            <v>OFOWR</v>
          </cell>
          <cell r="F70" t="str">
            <v>OVERFILL/OVERWEIGHT CHG</v>
          </cell>
          <cell r="G70" t="str">
            <v>ONCALL</v>
          </cell>
          <cell r="H70">
            <v>4.1399999999999997</v>
          </cell>
        </row>
        <row r="71">
          <cell r="A71" t="str">
            <v>KITSAP CO -REGULATEDCOMMERCIAL - REARLOADR1.5YDEK</v>
          </cell>
          <cell r="B71" t="str">
            <v>KITSAP CO -REGULATED</v>
          </cell>
          <cell r="C71" t="str">
            <v>KITSAP CO -REGULATED</v>
          </cell>
          <cell r="D71" t="str">
            <v>COMMERCIAL - REARLOAD</v>
          </cell>
          <cell r="E71" t="str">
            <v>R1.5YDEK</v>
          </cell>
          <cell r="F71" t="str">
            <v>1.5 YD 1X EOW</v>
          </cell>
          <cell r="G71" t="str">
            <v>MONTHLY ARREARS</v>
          </cell>
          <cell r="H71">
            <v>35.86</v>
          </cell>
        </row>
        <row r="72">
          <cell r="A72" t="str">
            <v>KITSAP CO -REGULATEDCOMMERCIAL - REARLOADR1.5YDPU</v>
          </cell>
          <cell r="B72" t="str">
            <v>KITSAP CO -REGULATED</v>
          </cell>
          <cell r="C72" t="str">
            <v>KITSAP CO -REGULATED</v>
          </cell>
          <cell r="D72" t="str">
            <v>COMMERCIAL - REARLOAD</v>
          </cell>
          <cell r="E72" t="str">
            <v>R1.5YDPU</v>
          </cell>
          <cell r="F72" t="str">
            <v>1.5YD CONTAINER PICKUP</v>
          </cell>
          <cell r="G72" t="str">
            <v>ONCALL</v>
          </cell>
          <cell r="H72">
            <v>16.55</v>
          </cell>
        </row>
        <row r="73">
          <cell r="A73" t="str">
            <v>KITSAP CO -REGULATEDCOMMERCIAL - REARLOADR1.5YDRENTM</v>
          </cell>
          <cell r="B73" t="str">
            <v>KITSAP CO -REGULATED</v>
          </cell>
          <cell r="C73" t="str">
            <v>KITSAP CO -REGULATED</v>
          </cell>
          <cell r="D73" t="str">
            <v>COMMERCIAL - REARLOAD</v>
          </cell>
          <cell r="E73" t="str">
            <v>R1.5YDRENTM</v>
          </cell>
          <cell r="F73" t="str">
            <v>1.5YD CONTAINER RENT-MTH</v>
          </cell>
          <cell r="G73" t="str">
            <v>MONTHLY ARREARS</v>
          </cell>
          <cell r="H73">
            <v>9.5399999999999991</v>
          </cell>
        </row>
        <row r="74">
          <cell r="A74" t="str">
            <v>KITSAP CO -REGULATEDCOMMERCIAL - REARLOADR1.5YDRENTT</v>
          </cell>
          <cell r="B74" t="str">
            <v>KITSAP CO -REGULATED</v>
          </cell>
          <cell r="C74" t="str">
            <v>KITSAP CO -REGULATED</v>
          </cell>
          <cell r="D74" t="str">
            <v>COMMERCIAL - REARLOAD</v>
          </cell>
          <cell r="E74" t="str">
            <v>R1.5YDRENTT</v>
          </cell>
          <cell r="F74" t="str">
            <v>1.5YD TEMP CONTAINER RENT</v>
          </cell>
          <cell r="G74" t="str">
            <v>MONTHLY ARREARS</v>
          </cell>
          <cell r="H74">
            <v>15.9</v>
          </cell>
        </row>
        <row r="75">
          <cell r="A75" t="str">
            <v>KITSAP CO -REGULATEDCOMMERCIAL - REARLOADR1.5YDRENTTM</v>
          </cell>
          <cell r="B75" t="str">
            <v>KITSAP CO -REGULATED</v>
          </cell>
          <cell r="C75" t="str">
            <v>KITSAP CO -REGULATED</v>
          </cell>
          <cell r="D75" t="str">
            <v>COMMERCIAL - REARLOAD</v>
          </cell>
          <cell r="E75" t="str">
            <v>R1.5YDRENTTM</v>
          </cell>
          <cell r="F75" t="str">
            <v>1.5 YD TEMP CONT RENT MON</v>
          </cell>
          <cell r="G75" t="str">
            <v>MONTHLY ARREARS</v>
          </cell>
          <cell r="H75">
            <v>15.77</v>
          </cell>
        </row>
        <row r="76">
          <cell r="A76" t="str">
            <v>KITSAP CO -REGULATEDCOMMERCIAL - REARLOADR1.5YDTPU</v>
          </cell>
          <cell r="B76" t="str">
            <v>KITSAP CO -REGULATED</v>
          </cell>
          <cell r="C76" t="str">
            <v>KITSAP CO -REGULATED</v>
          </cell>
          <cell r="D76" t="str">
            <v>COMMERCIAL - REARLOAD</v>
          </cell>
          <cell r="E76" t="str">
            <v>R1.5YDTPU</v>
          </cell>
          <cell r="F76" t="str">
            <v>1.5YD TEMP CONTAINER PU</v>
          </cell>
          <cell r="G76" t="str">
            <v>MONTHLY ARREARS</v>
          </cell>
          <cell r="H76">
            <v>16.55</v>
          </cell>
        </row>
        <row r="77">
          <cell r="A77" t="str">
            <v>KITSAP CO -REGULATEDCOMMERCIAL - REARLOADR1.5YDWK</v>
          </cell>
          <cell r="B77" t="str">
            <v>KITSAP CO -REGULATED</v>
          </cell>
          <cell r="C77" t="str">
            <v>KITSAP CO -REGULATED</v>
          </cell>
          <cell r="D77" t="str">
            <v>COMMERCIAL - REARLOAD</v>
          </cell>
          <cell r="E77" t="str">
            <v>R1.5YDWK</v>
          </cell>
          <cell r="F77" t="str">
            <v>1.5 YD 1X WEEKLY</v>
          </cell>
          <cell r="G77" t="str">
            <v>MONTHLY ARREARS</v>
          </cell>
          <cell r="H77">
            <v>71.72</v>
          </cell>
        </row>
        <row r="78">
          <cell r="A78" t="str">
            <v>KITSAP CO -REGULATEDCOMMERCIAL - REARLOADR1YDEK</v>
          </cell>
          <cell r="B78" t="str">
            <v>KITSAP CO -REGULATED</v>
          </cell>
          <cell r="C78" t="str">
            <v>KITSAP CO -REGULATED</v>
          </cell>
          <cell r="D78" t="str">
            <v>COMMERCIAL - REARLOAD</v>
          </cell>
          <cell r="E78" t="str">
            <v>R1YDEK</v>
          </cell>
          <cell r="F78" t="str">
            <v>1 YD 1X EOW</v>
          </cell>
          <cell r="G78" t="str">
            <v>MONTHLY ARREARS</v>
          </cell>
          <cell r="H78">
            <v>33.24</v>
          </cell>
        </row>
        <row r="79">
          <cell r="A79" t="str">
            <v>KITSAP CO -REGULATEDCOMMERCIAL - REARLOADR1YDPU</v>
          </cell>
          <cell r="B79" t="str">
            <v>KITSAP CO -REGULATED</v>
          </cell>
          <cell r="C79" t="str">
            <v>KITSAP CO -REGULATED</v>
          </cell>
          <cell r="D79" t="str">
            <v>COMMERCIAL - REARLOAD</v>
          </cell>
          <cell r="E79" t="str">
            <v>R1YDPU</v>
          </cell>
          <cell r="F79" t="str">
            <v>1YD CONTAINER PICKUP</v>
          </cell>
          <cell r="G79" t="str">
            <v>ONCALL</v>
          </cell>
          <cell r="H79">
            <v>15.34</v>
          </cell>
        </row>
        <row r="80">
          <cell r="A80" t="str">
            <v>KITSAP CO -REGULATEDCOMMERCIAL - REARLOADR1YDRENTM</v>
          </cell>
          <cell r="B80" t="str">
            <v>KITSAP CO -REGULATED</v>
          </cell>
          <cell r="C80" t="str">
            <v>KITSAP CO -REGULATED</v>
          </cell>
          <cell r="D80" t="str">
            <v>COMMERCIAL - REARLOAD</v>
          </cell>
          <cell r="E80" t="str">
            <v>R1YDRENTM</v>
          </cell>
          <cell r="F80" t="str">
            <v>1YD CONTAINER RENT-MTHLY</v>
          </cell>
          <cell r="G80" t="str">
            <v>MONTHLY ARREARS</v>
          </cell>
          <cell r="H80">
            <v>8.4700000000000006</v>
          </cell>
        </row>
        <row r="81">
          <cell r="A81" t="str">
            <v>KITSAP CO -REGULATEDCOMMERCIAL - REARLOADR1YDRENTT</v>
          </cell>
          <cell r="B81" t="str">
            <v>KITSAP CO -REGULATED</v>
          </cell>
          <cell r="C81" t="str">
            <v>KITSAP CO -REGULATED</v>
          </cell>
          <cell r="D81" t="str">
            <v>COMMERCIAL - REARLOAD</v>
          </cell>
          <cell r="E81" t="str">
            <v>R1YDRENTT</v>
          </cell>
          <cell r="F81" t="str">
            <v>1YD TEMP CONT RENT</v>
          </cell>
          <cell r="G81" t="str">
            <v>MONTHLY ARREARS</v>
          </cell>
          <cell r="H81">
            <v>14.4</v>
          </cell>
        </row>
        <row r="82">
          <cell r="A82" t="str">
            <v>KITSAP CO -REGULATEDCOMMERCIAL - REARLOADR1YDRENTTM</v>
          </cell>
          <cell r="B82" t="str">
            <v>KITSAP CO -REGULATED</v>
          </cell>
          <cell r="C82" t="str">
            <v>KITSAP CO -REGULATED</v>
          </cell>
          <cell r="D82" t="str">
            <v>COMMERCIAL - REARLOAD</v>
          </cell>
          <cell r="E82" t="str">
            <v>R1YDRENTTM</v>
          </cell>
          <cell r="F82" t="str">
            <v>1 YD TEMP CONT RENT MONTH</v>
          </cell>
          <cell r="G82" t="str">
            <v>MONTHLY ARREARS</v>
          </cell>
          <cell r="H82">
            <v>14.26</v>
          </cell>
        </row>
        <row r="83">
          <cell r="A83" t="str">
            <v>KITSAP CO -REGULATEDCOMMERCIAL - REARLOADR1YDTPU</v>
          </cell>
          <cell r="B83" t="str">
            <v>KITSAP CO -REGULATED</v>
          </cell>
          <cell r="C83" t="str">
            <v>KITSAP CO -REGULATED</v>
          </cell>
          <cell r="D83" t="str">
            <v>COMMERCIAL - REARLOAD</v>
          </cell>
          <cell r="E83" t="str">
            <v>R1YDTPU</v>
          </cell>
          <cell r="F83" t="str">
            <v>1YD TEMP CONT PU</v>
          </cell>
          <cell r="G83" t="str">
            <v>MONTHLY ARREARS</v>
          </cell>
          <cell r="H83">
            <v>15.34</v>
          </cell>
        </row>
        <row r="84">
          <cell r="A84" t="str">
            <v>KITSAP CO -REGULATEDCOMMERCIAL - REARLOADR1YDWK</v>
          </cell>
          <cell r="B84" t="str">
            <v>KITSAP CO -REGULATED</v>
          </cell>
          <cell r="C84" t="str">
            <v>KITSAP CO -REGULATED</v>
          </cell>
          <cell r="D84" t="str">
            <v>COMMERCIAL - REARLOAD</v>
          </cell>
          <cell r="E84" t="str">
            <v>R1YDWK</v>
          </cell>
          <cell r="F84" t="str">
            <v>1 YD 1X WEEKLY</v>
          </cell>
          <cell r="G84" t="str">
            <v>MONTHLY ARREARS</v>
          </cell>
          <cell r="H84">
            <v>66.47</v>
          </cell>
        </row>
        <row r="85">
          <cell r="A85" t="str">
            <v>KITSAP CO -REGULATEDCOMMERCIAL - REARLOADR2YDEK</v>
          </cell>
          <cell r="B85" t="str">
            <v>KITSAP CO -REGULATED</v>
          </cell>
          <cell r="C85" t="str">
            <v>KITSAP CO -REGULATED</v>
          </cell>
          <cell r="D85" t="str">
            <v>COMMERCIAL - REARLOAD</v>
          </cell>
          <cell r="E85" t="str">
            <v>R2YDEK</v>
          </cell>
          <cell r="F85" t="str">
            <v>2 YD 1X EOW</v>
          </cell>
          <cell r="G85" t="str">
            <v>MONTHLY ARREARS</v>
          </cell>
          <cell r="H85">
            <v>46.95</v>
          </cell>
        </row>
        <row r="86">
          <cell r="A86" t="str">
            <v>KITSAP CO -REGULATEDCOMMERCIAL - REARLOADR2YDPU</v>
          </cell>
          <cell r="B86" t="str">
            <v>KITSAP CO -REGULATED</v>
          </cell>
          <cell r="C86" t="str">
            <v>KITSAP CO -REGULATED</v>
          </cell>
          <cell r="D86" t="str">
            <v>COMMERCIAL - REARLOAD</v>
          </cell>
          <cell r="E86" t="str">
            <v>R2YDPU</v>
          </cell>
          <cell r="F86" t="str">
            <v>2YD CONTAINER PICKUP</v>
          </cell>
          <cell r="G86" t="str">
            <v>ONCALL</v>
          </cell>
          <cell r="H86">
            <v>21.67</v>
          </cell>
        </row>
        <row r="87">
          <cell r="A87" t="str">
            <v>KITSAP CO -REGULATEDCOMMERCIAL - REARLOADR2YDRENTM</v>
          </cell>
          <cell r="B87" t="str">
            <v>KITSAP CO -REGULATED</v>
          </cell>
          <cell r="C87" t="str">
            <v>KITSAP CO -REGULATED</v>
          </cell>
          <cell r="D87" t="str">
            <v>COMMERCIAL - REARLOAD</v>
          </cell>
          <cell r="E87" t="str">
            <v>R2YDRENTM</v>
          </cell>
          <cell r="F87" t="str">
            <v>2YD CONTAINER RENT-MTHLY</v>
          </cell>
          <cell r="G87" t="str">
            <v>MONTHLY ARREARS</v>
          </cell>
          <cell r="H87">
            <v>13.77</v>
          </cell>
        </row>
        <row r="88">
          <cell r="A88" t="str">
            <v>KITSAP CO -REGULATEDCOMMERCIAL - REARLOADR2YDRENTT</v>
          </cell>
          <cell r="B88" t="str">
            <v>KITSAP CO -REGULATED</v>
          </cell>
          <cell r="C88" t="str">
            <v>KITSAP CO -REGULATED</v>
          </cell>
          <cell r="D88" t="str">
            <v>COMMERCIAL - REARLOAD</v>
          </cell>
          <cell r="E88" t="str">
            <v>R2YDRENTT</v>
          </cell>
          <cell r="F88" t="str">
            <v>2YD TEMP CONTAINER RENT</v>
          </cell>
          <cell r="G88" t="str">
            <v>MONTHLY ARREARS</v>
          </cell>
          <cell r="H88">
            <v>20.7</v>
          </cell>
        </row>
        <row r="89">
          <cell r="A89" t="str">
            <v>KITSAP CO -REGULATEDCOMMERCIAL - REARLOADR2YDRENTTM</v>
          </cell>
          <cell r="B89" t="str">
            <v>KITSAP CO -REGULATED</v>
          </cell>
          <cell r="C89" t="str">
            <v>KITSAP CO -REGULATED</v>
          </cell>
          <cell r="D89" t="str">
            <v>COMMERCIAL - REARLOAD</v>
          </cell>
          <cell r="E89" t="str">
            <v>R2YDRENTTM</v>
          </cell>
          <cell r="F89" t="str">
            <v>2 YD TEMP CONT RENT MONTH</v>
          </cell>
          <cell r="G89" t="str">
            <v>MONTHLY ARREARS</v>
          </cell>
          <cell r="H89">
            <v>20.63</v>
          </cell>
        </row>
        <row r="90">
          <cell r="A90" t="str">
            <v>KITSAP CO -REGULATEDCOMMERCIAL - REARLOADR2YDTPU</v>
          </cell>
          <cell r="B90" t="str">
            <v>KITSAP CO -REGULATED</v>
          </cell>
          <cell r="C90" t="str">
            <v>KITSAP CO -REGULATED</v>
          </cell>
          <cell r="D90" t="str">
            <v>COMMERCIAL - REARLOAD</v>
          </cell>
          <cell r="E90" t="str">
            <v>R2YDTPU</v>
          </cell>
          <cell r="F90" t="str">
            <v>2YD TEMP CONTAINER PU</v>
          </cell>
          <cell r="G90" t="str">
            <v>ONCALL</v>
          </cell>
          <cell r="H90">
            <v>21.67</v>
          </cell>
        </row>
        <row r="91">
          <cell r="A91" t="str">
            <v>KITSAP CO -REGULATEDCOMMERCIAL - REARLOADR2YDWK</v>
          </cell>
          <cell r="B91" t="str">
            <v>KITSAP CO -REGULATED</v>
          </cell>
          <cell r="C91" t="str">
            <v>KITSAP CO -REGULATED</v>
          </cell>
          <cell r="D91" t="str">
            <v>COMMERCIAL - REARLOAD</v>
          </cell>
          <cell r="E91" t="str">
            <v>R2YDWK</v>
          </cell>
          <cell r="F91" t="str">
            <v>2 YD 1X WEEKLY</v>
          </cell>
          <cell r="G91" t="str">
            <v>MONTHLY ARREARS</v>
          </cell>
          <cell r="H91">
            <v>93.9</v>
          </cell>
        </row>
        <row r="92">
          <cell r="A92" t="str">
            <v>KITSAP CO -REGULATEDRESIDENTIALRECYCLECR</v>
          </cell>
          <cell r="B92" t="str">
            <v>KITSAP CO -REGULATED</v>
          </cell>
          <cell r="C92" t="str">
            <v>KITSAP CO -REGULATED</v>
          </cell>
          <cell r="D92" t="str">
            <v>RESIDENTIAL</v>
          </cell>
          <cell r="E92" t="str">
            <v>RECYCLECR</v>
          </cell>
          <cell r="F92" t="str">
            <v>VALUE OF RECYCLABLES</v>
          </cell>
          <cell r="G92" t="str">
            <v>BI-MONTHLY SPLIT EVEN</v>
          </cell>
          <cell r="H92">
            <v>-1.93</v>
          </cell>
        </row>
        <row r="93">
          <cell r="A93" t="str">
            <v>KITSAP CO -REGULATEDRESIDENTIALRECYONLY</v>
          </cell>
          <cell r="B93" t="str">
            <v>KITSAP CO -REGULATED</v>
          </cell>
          <cell r="C93" t="str">
            <v>KITSAP CO -REGULATED</v>
          </cell>
          <cell r="D93" t="str">
            <v>RESIDENTIAL</v>
          </cell>
          <cell r="E93" t="str">
            <v>RECYONLY</v>
          </cell>
          <cell r="F93" t="str">
            <v>RECYCLE SERVICE ONLY</v>
          </cell>
          <cell r="G93" t="str">
            <v>BI-MONTHLY SPLIT EVEN</v>
          </cell>
          <cell r="H93">
            <v>9.81</v>
          </cell>
        </row>
        <row r="94">
          <cell r="A94" t="str">
            <v>KITSAP CO -REGULATEDCOMMERCIAL RECYCLERECYCRMA</v>
          </cell>
          <cell r="B94" t="str">
            <v>KITSAP CO -REGULATED</v>
          </cell>
          <cell r="C94" t="str">
            <v>KITSAP CO -REGULATED</v>
          </cell>
          <cell r="D94" t="str">
            <v>COMMERCIAL RECYCLE</v>
          </cell>
          <cell r="E94" t="str">
            <v>RECYCRMA</v>
          </cell>
          <cell r="F94" t="str">
            <v>RECYCLE MONTHLY ARREARS</v>
          </cell>
          <cell r="G94" t="str">
            <v>BI-MONTHLY SPLIT EVEN</v>
          </cell>
          <cell r="H94">
            <v>9.16</v>
          </cell>
        </row>
        <row r="95">
          <cell r="A95" t="str">
            <v>KITSAP CO -REGULATEDCOMMERCIAL RECYCLERECYONLYMA</v>
          </cell>
          <cell r="B95" t="str">
            <v>KITSAP CO -REGULATED</v>
          </cell>
          <cell r="C95" t="str">
            <v>KITSAP CO -REGULATED</v>
          </cell>
          <cell r="D95" t="str">
            <v>COMMERCIAL RECYCLE</v>
          </cell>
          <cell r="E95" t="str">
            <v>RECYONLYMA</v>
          </cell>
          <cell r="F95" t="str">
            <v>RECYCLE ONLY MOTNHLY ARRE</v>
          </cell>
          <cell r="G95" t="str">
            <v>BI-MONTHLY SPLIT EVEN</v>
          </cell>
          <cell r="H95">
            <v>9.81</v>
          </cell>
        </row>
        <row r="96">
          <cell r="A96" t="str">
            <v>KITSAP CO -REGULATEDCOMMERCIAL RECYCLERECYRNBMA</v>
          </cell>
          <cell r="B96" t="str">
            <v>KITSAP CO -REGULATED</v>
          </cell>
          <cell r="C96" t="str">
            <v>KITSAP CO -REGULATED</v>
          </cell>
          <cell r="D96" t="str">
            <v>COMMERCIAL RECYCLE</v>
          </cell>
          <cell r="E96" t="str">
            <v>RECYRNBMA</v>
          </cell>
          <cell r="F96" t="str">
            <v>RECYCLE NO BIN MONTHLY AR</v>
          </cell>
          <cell r="G96" t="str">
            <v>BI-MONTHLY SPLIT EVEN</v>
          </cell>
          <cell r="H96">
            <v>9.16</v>
          </cell>
        </row>
        <row r="97">
          <cell r="A97" t="str">
            <v>KITSAP CO -REGULATEDRESIDENTIALRECYR</v>
          </cell>
          <cell r="B97" t="str">
            <v>KITSAP CO -REGULATED</v>
          </cell>
          <cell r="C97" t="str">
            <v>KITSAP CO -REGULATED</v>
          </cell>
          <cell r="D97" t="str">
            <v>RESIDENTIAL</v>
          </cell>
          <cell r="E97" t="str">
            <v>RECYR</v>
          </cell>
          <cell r="F97" t="str">
            <v>RESIDENTIAL RECYCLE</v>
          </cell>
          <cell r="G97" t="str">
            <v>BI-MONTHLY SPLIT EVEN</v>
          </cell>
          <cell r="H97">
            <v>9.16</v>
          </cell>
        </row>
        <row r="98">
          <cell r="A98" t="str">
            <v>KITSAP CO -REGULATEDRESIDENTIALRECYRNB</v>
          </cell>
          <cell r="B98" t="str">
            <v>KITSAP CO -REGULATED</v>
          </cell>
          <cell r="C98" t="str">
            <v>KITSAP CO -REGULATED</v>
          </cell>
          <cell r="D98" t="str">
            <v>RESIDENTIAL</v>
          </cell>
          <cell r="E98" t="str">
            <v>RECYRNB</v>
          </cell>
          <cell r="F98" t="str">
            <v>RECYCLE PROGRAM W/O BINS</v>
          </cell>
          <cell r="G98" t="str">
            <v>BI-MONTHLY SPLIT EVEN</v>
          </cell>
          <cell r="H98">
            <v>9.16</v>
          </cell>
        </row>
        <row r="99">
          <cell r="A99" t="str">
            <v>KITSAP CO -REGULATEDRESIDENTIALREDELIVER</v>
          </cell>
          <cell r="B99" t="str">
            <v>KITSAP CO -REGULATED</v>
          </cell>
          <cell r="C99" t="str">
            <v>KITSAP CO -REGULATED</v>
          </cell>
          <cell r="D99" t="str">
            <v>RESIDENTIAL</v>
          </cell>
          <cell r="E99" t="str">
            <v>REDELIVER</v>
          </cell>
          <cell r="F99" t="str">
            <v>DELIVERY CHARGE</v>
          </cell>
          <cell r="G99" t="str">
            <v>ONCALL</v>
          </cell>
          <cell r="H99">
            <v>16.940000000000001</v>
          </cell>
        </row>
        <row r="100">
          <cell r="A100" t="str">
            <v>KITSAP CO -REGULATEDRESIDENTIALRESTART</v>
          </cell>
          <cell r="B100" t="str">
            <v>KITSAP CO -REGULATED</v>
          </cell>
          <cell r="C100" t="str">
            <v>KITSAP CO -REGULATED</v>
          </cell>
          <cell r="D100" t="str">
            <v>RESIDENTIAL</v>
          </cell>
          <cell r="E100" t="str">
            <v>RESTART</v>
          </cell>
          <cell r="F100" t="str">
            <v>SERVICE RESTART FEE</v>
          </cell>
          <cell r="G100" t="str">
            <v>ONCALL</v>
          </cell>
          <cell r="H100">
            <v>5.31</v>
          </cell>
        </row>
        <row r="101">
          <cell r="A101" t="str">
            <v>KITSAP CO -REGULATEDROLLOFFRODEL</v>
          </cell>
          <cell r="B101" t="str">
            <v>KITSAP CO -REGULATED</v>
          </cell>
          <cell r="C101" t="str">
            <v>KITSAP CO -REGULATED</v>
          </cell>
          <cell r="D101" t="str">
            <v>ROLLOFF</v>
          </cell>
          <cell r="E101" t="str">
            <v>RODEL</v>
          </cell>
          <cell r="F101" t="str">
            <v>ROLL OFF-DELIVERY</v>
          </cell>
          <cell r="G101" t="str">
            <v>ONCALL</v>
          </cell>
          <cell r="H101">
            <v>77.959999999999994</v>
          </cell>
        </row>
        <row r="102">
          <cell r="A102" t="str">
            <v>KITSAP CO -REGULATEDROLLOFFROHAUL10</v>
          </cell>
          <cell r="B102" t="str">
            <v>KITSAP CO -REGULATED</v>
          </cell>
          <cell r="C102" t="str">
            <v>KITSAP CO -REGULATED</v>
          </cell>
          <cell r="D102" t="str">
            <v>ROLLOFF</v>
          </cell>
          <cell r="E102" t="str">
            <v>ROHAUL10</v>
          </cell>
          <cell r="F102" t="str">
            <v>10YD ROLL OFF HAUL</v>
          </cell>
          <cell r="G102" t="str">
            <v>ONCALL</v>
          </cell>
          <cell r="H102">
            <v>83.93</v>
          </cell>
        </row>
        <row r="103">
          <cell r="A103" t="str">
            <v>KITSAP CO -REGULATEDROLLOFFROHAUL10T</v>
          </cell>
          <cell r="B103" t="str">
            <v>KITSAP CO -REGULATED</v>
          </cell>
          <cell r="C103" t="str">
            <v>KITSAP CO -REGULATED</v>
          </cell>
          <cell r="D103" t="str">
            <v>ROLLOFF</v>
          </cell>
          <cell r="E103" t="str">
            <v>ROHAUL10T</v>
          </cell>
          <cell r="F103" t="str">
            <v>ROHAUL10T</v>
          </cell>
          <cell r="G103" t="str">
            <v>MONTHLY ARREARS</v>
          </cell>
          <cell r="H103">
            <v>83.93</v>
          </cell>
        </row>
        <row r="104">
          <cell r="A104" t="str">
            <v>KITSAP CO -REGULATEDROLLOFFROHAUL20</v>
          </cell>
          <cell r="B104" t="str">
            <v>KITSAP CO -REGULATED</v>
          </cell>
          <cell r="C104" t="str">
            <v>KITSAP CO -REGULATED</v>
          </cell>
          <cell r="D104" t="str">
            <v>ROLLOFF</v>
          </cell>
          <cell r="E104" t="str">
            <v>ROHAUL20</v>
          </cell>
          <cell r="F104" t="str">
            <v>20YD ROLL OFF-HAUL</v>
          </cell>
          <cell r="G104" t="str">
            <v>ONCALL</v>
          </cell>
          <cell r="H104">
            <v>97.48</v>
          </cell>
        </row>
        <row r="105">
          <cell r="A105" t="str">
            <v>KITSAP CO -REGULATEDROLLOFFROHAUL20T</v>
          </cell>
          <cell r="B105" t="str">
            <v>KITSAP CO -REGULATED</v>
          </cell>
          <cell r="C105" t="str">
            <v>KITSAP CO -REGULATED</v>
          </cell>
          <cell r="D105" t="str">
            <v>ROLLOFF</v>
          </cell>
          <cell r="E105" t="str">
            <v>ROHAUL20T</v>
          </cell>
          <cell r="F105" t="str">
            <v>20YD ROLL OFF TEMP HAUL</v>
          </cell>
          <cell r="G105" t="str">
            <v>ONCALL</v>
          </cell>
          <cell r="H105">
            <v>97.48</v>
          </cell>
        </row>
        <row r="106">
          <cell r="A106" t="str">
            <v>KITSAP CO -REGULATEDROLLOFFROHAUL40</v>
          </cell>
          <cell r="B106" t="str">
            <v>KITSAP CO -REGULATED</v>
          </cell>
          <cell r="C106" t="str">
            <v>KITSAP CO -REGULATED</v>
          </cell>
          <cell r="D106" t="str">
            <v>ROLLOFF</v>
          </cell>
          <cell r="E106" t="str">
            <v>ROHAUL40</v>
          </cell>
          <cell r="F106" t="str">
            <v>40YD ROLL OFF-HAUL</v>
          </cell>
          <cell r="G106" t="str">
            <v>ONCALL</v>
          </cell>
          <cell r="H106">
            <v>165.74</v>
          </cell>
        </row>
        <row r="107">
          <cell r="A107" t="str">
            <v>KITSAP CO -REGULATEDROLLOFFROHAUL40T</v>
          </cell>
          <cell r="B107" t="str">
            <v>KITSAP CO -REGULATED</v>
          </cell>
          <cell r="C107" t="str">
            <v>KITSAP CO -REGULATED</v>
          </cell>
          <cell r="D107" t="str">
            <v>ROLLOFF</v>
          </cell>
          <cell r="E107" t="str">
            <v>ROHAUL40T</v>
          </cell>
          <cell r="F107" t="str">
            <v>40YD ROLL OFF TEMP HAUL</v>
          </cell>
          <cell r="G107" t="str">
            <v>ONCALL</v>
          </cell>
          <cell r="H107">
            <v>165.74</v>
          </cell>
        </row>
        <row r="108">
          <cell r="A108" t="str">
            <v>KITSAP CO -REGULATEDROLLOFFROLID</v>
          </cell>
          <cell r="B108" t="str">
            <v>KITSAP CO -REGULATED</v>
          </cell>
          <cell r="C108" t="str">
            <v>KITSAP CO -REGULATED</v>
          </cell>
          <cell r="D108" t="str">
            <v>ROLLOFF</v>
          </cell>
          <cell r="E108" t="str">
            <v>ROLID</v>
          </cell>
          <cell r="F108" t="str">
            <v>ROLL OFF-LID</v>
          </cell>
          <cell r="G108" t="str">
            <v>MONTHLY ARREARS</v>
          </cell>
          <cell r="H108">
            <v>14.56</v>
          </cell>
        </row>
        <row r="109">
          <cell r="A109" t="str">
            <v>KITSAP CO -REGULATEDRESIDENTIALROLLOUT 5-25</v>
          </cell>
          <cell r="B109" t="str">
            <v>KITSAP CO -REGULATED</v>
          </cell>
          <cell r="C109" t="str">
            <v>KITSAP CO -REGULATED</v>
          </cell>
          <cell r="D109" t="str">
            <v>RESIDENTIAL</v>
          </cell>
          <cell r="E109" t="str">
            <v>ROLLOUT 5-25</v>
          </cell>
          <cell r="F109" t="str">
            <v>ROLL OUT FEE 5 - 25 FT</v>
          </cell>
          <cell r="G109" t="str">
            <v>MONTHLY ARREARS</v>
          </cell>
          <cell r="H109">
            <v>2.66</v>
          </cell>
        </row>
        <row r="110">
          <cell r="A110" t="str">
            <v>KITSAP CO-UNREGULATEDRESIDENTIALROLLOUT 5-25</v>
          </cell>
          <cell r="B110" t="str">
            <v>KITSAP CO-UNREGULATED</v>
          </cell>
          <cell r="C110" t="str">
            <v>KITSAP CO-UNREGULATED</v>
          </cell>
          <cell r="D110" t="str">
            <v>RESIDENTIAL</v>
          </cell>
          <cell r="E110" t="str">
            <v>ROLLOUT 5-25</v>
          </cell>
          <cell r="F110" t="str">
            <v>ROLL OUT FEE 5 - 25 FT</v>
          </cell>
          <cell r="G110" t="str">
            <v>MONTHLY ARREARS</v>
          </cell>
          <cell r="H110">
            <v>2.66</v>
          </cell>
        </row>
        <row r="111">
          <cell r="A111" t="str">
            <v>KITSAP CO -REGULATEDRESIDENTIALROLLOUT OVER 25</v>
          </cell>
          <cell r="B111" t="str">
            <v>KITSAP CO -REGULATED</v>
          </cell>
          <cell r="C111" t="str">
            <v>KITSAP CO -REGULATED</v>
          </cell>
          <cell r="D111" t="str">
            <v>RESIDENTIAL</v>
          </cell>
          <cell r="E111" t="str">
            <v>ROLLOUT OVER 25</v>
          </cell>
          <cell r="F111" t="str">
            <v>ROLLOUT OVER 25 FT</v>
          </cell>
          <cell r="G111" t="str">
            <v>MONTHLY ARREARS</v>
          </cell>
          <cell r="H111">
            <v>0.27</v>
          </cell>
        </row>
        <row r="112">
          <cell r="A112" t="str">
            <v>KITSAP CO -REGULATEDCOMMERCIAL - REARLOADROLLOUTOC</v>
          </cell>
          <cell r="B112" t="str">
            <v>KITSAP CO -REGULATED</v>
          </cell>
          <cell r="C112" t="str">
            <v>KITSAP CO -REGULATED</v>
          </cell>
          <cell r="D112" t="str">
            <v>COMMERCIAL - REARLOAD</v>
          </cell>
          <cell r="E112" t="str">
            <v>ROLLOUTOC</v>
          </cell>
          <cell r="F112" t="str">
            <v>ROLL OUT</v>
          </cell>
          <cell r="G112" t="str">
            <v>ONCALL</v>
          </cell>
          <cell r="H112">
            <v>3.6</v>
          </cell>
        </row>
        <row r="113">
          <cell r="A113" t="str">
            <v>KITSAP CO -REGULATEDROLLOFFROMILE</v>
          </cell>
          <cell r="B113" t="str">
            <v>KITSAP CO -REGULATED</v>
          </cell>
          <cell r="C113" t="str">
            <v>KITSAP CO -REGULATED</v>
          </cell>
          <cell r="D113" t="str">
            <v>ROLLOFF</v>
          </cell>
          <cell r="E113" t="str">
            <v>ROMILE</v>
          </cell>
          <cell r="F113" t="str">
            <v>ROLL OFF-MILEAGE</v>
          </cell>
          <cell r="G113" t="str">
            <v>ONCALL</v>
          </cell>
          <cell r="H113">
            <v>2.4300000000000002</v>
          </cell>
        </row>
        <row r="114">
          <cell r="A114" t="str">
            <v>KITSAP CO -REGULATEDROLLOFFRORENT10D</v>
          </cell>
          <cell r="B114" t="str">
            <v>KITSAP CO -REGULATED</v>
          </cell>
          <cell r="C114" t="str">
            <v>KITSAP CO -REGULATED</v>
          </cell>
          <cell r="D114" t="str">
            <v>ROLLOFF</v>
          </cell>
          <cell r="E114" t="str">
            <v>RORENT10D</v>
          </cell>
          <cell r="F114" t="str">
            <v>10YD ROLL OFF DAILY RENT</v>
          </cell>
          <cell r="G114" t="str">
            <v>MONTHLY ARREARS</v>
          </cell>
          <cell r="H114">
            <v>139.5</v>
          </cell>
        </row>
        <row r="115">
          <cell r="A115" t="str">
            <v>KITSAP CO -REGULATEDROLLOFFRORENT10M</v>
          </cell>
          <cell r="B115" t="str">
            <v>KITSAP CO -REGULATED</v>
          </cell>
          <cell r="C115" t="str">
            <v>KITSAP CO -REGULATED</v>
          </cell>
          <cell r="D115" t="str">
            <v>ROLLOFF</v>
          </cell>
          <cell r="E115" t="str">
            <v>RORENT10M</v>
          </cell>
          <cell r="F115" t="str">
            <v>10YD ROLL OFF MTHLY RENT</v>
          </cell>
          <cell r="G115" t="str">
            <v>MONTHLY ARREARS</v>
          </cell>
          <cell r="H115">
            <v>83.93</v>
          </cell>
        </row>
        <row r="116">
          <cell r="A116" t="str">
            <v>KITSAP CO -REGULATEDROLLOFFRORENT12D</v>
          </cell>
          <cell r="B116" t="str">
            <v>KITSAP CO -REGULATED</v>
          </cell>
          <cell r="C116" t="str">
            <v>KITSAP CO -REGULATED</v>
          </cell>
          <cell r="D116" t="str">
            <v>ROLLOFF</v>
          </cell>
          <cell r="E116" t="str">
            <v>RORENT12D</v>
          </cell>
          <cell r="F116" t="str">
            <v>12YD ROLL OFF-DAILY RENT</v>
          </cell>
          <cell r="G116" t="str">
            <v>MONTHLY ARREARS</v>
          </cell>
          <cell r="H116">
            <v>178.2</v>
          </cell>
        </row>
        <row r="117">
          <cell r="A117" t="str">
            <v>KITSAP CO -REGULATEDROLLOFFRORENT12M</v>
          </cell>
          <cell r="B117" t="str">
            <v>KITSAP CO -REGULATED</v>
          </cell>
          <cell r="C117" t="str">
            <v>KITSAP CO -REGULATED</v>
          </cell>
          <cell r="D117" t="str">
            <v>ROLLOFF</v>
          </cell>
          <cell r="E117" t="str">
            <v>RORENT12M</v>
          </cell>
          <cell r="F117" t="str">
            <v>12YD ROLL OFF-MNTHLY RENT</v>
          </cell>
          <cell r="G117" t="str">
            <v>MONTHLY ARREARS</v>
          </cell>
          <cell r="H117">
            <v>86.75</v>
          </cell>
        </row>
        <row r="118">
          <cell r="A118" t="str">
            <v>KITSAP CO -REGULATEDROLLOFFRORENT20D</v>
          </cell>
          <cell r="B118" t="str">
            <v>KITSAP CO -REGULATED</v>
          </cell>
          <cell r="C118" t="str">
            <v>KITSAP CO -REGULATED</v>
          </cell>
          <cell r="D118" t="str">
            <v>ROLLOFF</v>
          </cell>
          <cell r="E118" t="str">
            <v>RORENT20D</v>
          </cell>
          <cell r="F118" t="str">
            <v>20YD ROLL OFF-DAILY RENT</v>
          </cell>
          <cell r="G118" t="str">
            <v>MONTHLY ARREARS</v>
          </cell>
          <cell r="H118">
            <v>180.3</v>
          </cell>
        </row>
        <row r="119">
          <cell r="A119" t="str">
            <v>KITSAP CO -REGULATEDROLLOFFRORENT20M</v>
          </cell>
          <cell r="B119" t="str">
            <v>KITSAP CO -REGULATED</v>
          </cell>
          <cell r="C119" t="str">
            <v>KITSAP CO -REGULATED</v>
          </cell>
          <cell r="D119" t="str">
            <v>ROLLOFF</v>
          </cell>
          <cell r="E119" t="str">
            <v>RORENT20M</v>
          </cell>
          <cell r="F119" t="str">
            <v>20YD ROLL OFF-MNTHLY RENT</v>
          </cell>
          <cell r="G119" t="str">
            <v>MONTHLY ARREARS</v>
          </cell>
          <cell r="H119">
            <v>97.48</v>
          </cell>
        </row>
        <row r="120">
          <cell r="A120" t="str">
            <v>KITSAP CO -REGULATEDROLLOFFRORENT40D</v>
          </cell>
          <cell r="B120" t="str">
            <v>KITSAP CO -REGULATED</v>
          </cell>
          <cell r="C120" t="str">
            <v>KITSAP CO -REGULATED</v>
          </cell>
          <cell r="D120" t="str">
            <v>ROLLOFF</v>
          </cell>
          <cell r="E120" t="str">
            <v>RORENT40D</v>
          </cell>
          <cell r="F120" t="str">
            <v>40YD ROLL OFF-DAILY RENT</v>
          </cell>
          <cell r="G120" t="str">
            <v>MONTHLY ARREARS</v>
          </cell>
          <cell r="H120">
            <v>283.8</v>
          </cell>
        </row>
        <row r="121">
          <cell r="A121" t="str">
            <v>KITSAP CO -REGULATEDROLLOFFRORENT40M</v>
          </cell>
          <cell r="B121" t="str">
            <v>KITSAP CO -REGULATED</v>
          </cell>
          <cell r="C121" t="str">
            <v>KITSAP CO -REGULATED</v>
          </cell>
          <cell r="D121" t="str">
            <v>ROLLOFF</v>
          </cell>
          <cell r="E121" t="str">
            <v>RORENT40M</v>
          </cell>
          <cell r="F121" t="str">
            <v>40YD ROLL OFF-MNTHLY RENT</v>
          </cell>
          <cell r="G121" t="str">
            <v>MONTHLY ARREARS</v>
          </cell>
          <cell r="H121">
            <v>165.74</v>
          </cell>
        </row>
        <row r="122">
          <cell r="A122" t="str">
            <v>KITSAP CO -REGULATEDROLLOFFROTARP</v>
          </cell>
          <cell r="B122" t="str">
            <v>KITSAP CO -REGULATED</v>
          </cell>
          <cell r="C122" t="str">
            <v>KITSAP CO -REGULATED</v>
          </cell>
          <cell r="D122" t="str">
            <v>ROLLOFF</v>
          </cell>
          <cell r="E122" t="str">
            <v>ROTARP</v>
          </cell>
          <cell r="F122" t="str">
            <v>TARPING CHARGE</v>
          </cell>
          <cell r="G122" t="str">
            <v>ONCALL</v>
          </cell>
          <cell r="H122">
            <v>11.12</v>
          </cell>
        </row>
        <row r="123">
          <cell r="A123" t="str">
            <v>KITSAP CO -REGULATEDROLLOFFROWAIT</v>
          </cell>
          <cell r="B123" t="str">
            <v>KITSAP CO -REGULATED</v>
          </cell>
          <cell r="C123" t="str">
            <v>KITSAP CO -REGULATED</v>
          </cell>
          <cell r="D123" t="str">
            <v>ROLLOFF</v>
          </cell>
          <cell r="E123" t="str">
            <v>ROWAIT</v>
          </cell>
          <cell r="F123" t="str">
            <v>TIME/STANDBY CHARGE</v>
          </cell>
          <cell r="G123" t="str">
            <v>ONCALL</v>
          </cell>
          <cell r="H123">
            <v>0</v>
          </cell>
        </row>
        <row r="124">
          <cell r="A124" t="str">
            <v>KITSAP CO -REGULATEDRESIDENTIALSTAIR-RES</v>
          </cell>
          <cell r="B124" t="str">
            <v>KITSAP CO -REGULATED</v>
          </cell>
          <cell r="C124" t="str">
            <v>KITSAP CO -REGULATED</v>
          </cell>
          <cell r="D124" t="str">
            <v>RESIDENTIAL</v>
          </cell>
          <cell r="E124" t="str">
            <v>STAIR-RES</v>
          </cell>
          <cell r="F124" t="str">
            <v>PER STAIR - RES</v>
          </cell>
          <cell r="G124" t="str">
            <v>ONCALL</v>
          </cell>
          <cell r="H124">
            <v>0.1</v>
          </cell>
        </row>
        <row r="125">
          <cell r="A125" t="str">
            <v>KITSAP CO-UNREGULATEDRESIDENTIALSTAIR-RES</v>
          </cell>
          <cell r="B125" t="str">
            <v>KITSAP CO-UNREGULATED</v>
          </cell>
          <cell r="C125" t="str">
            <v>KITSAP CO-UNREGULATED</v>
          </cell>
          <cell r="D125" t="str">
            <v>RESIDENTIAL</v>
          </cell>
          <cell r="E125" t="str">
            <v>STAIR-RES</v>
          </cell>
          <cell r="F125" t="str">
            <v>PER STAIR - RES</v>
          </cell>
          <cell r="G125" t="str">
            <v>ONCALL</v>
          </cell>
          <cell r="H125">
            <v>0.1</v>
          </cell>
        </row>
        <row r="126">
          <cell r="A126" t="str">
            <v>KITSAP CO -REGULATEDRESIDENTIALSTMCLNRECY</v>
          </cell>
          <cell r="B126" t="str">
            <v>KITSAP CO -REGULATED</v>
          </cell>
          <cell r="C126" t="str">
            <v>KITSAP CO -REGULATED</v>
          </cell>
          <cell r="D126" t="str">
            <v>RESIDENTIAL</v>
          </cell>
          <cell r="E126" t="str">
            <v>STMCLNRECY</v>
          </cell>
          <cell r="F126" t="str">
            <v>STEAM CLEANING RECY</v>
          </cell>
          <cell r="G126" t="str">
            <v>ONCALL</v>
          </cell>
          <cell r="H126">
            <v>15</v>
          </cell>
        </row>
        <row r="127">
          <cell r="A127" t="str">
            <v>KITSAP CO-UNREGULATEDRESIDENTIALSTMCLNRECY</v>
          </cell>
          <cell r="B127" t="str">
            <v>KITSAP CO-UNREGULATED</v>
          </cell>
          <cell r="C127" t="str">
            <v>KITSAP CO-UNREGULATED</v>
          </cell>
          <cell r="D127" t="str">
            <v>RESIDENTIAL</v>
          </cell>
          <cell r="E127" t="str">
            <v>STMCLNRECY</v>
          </cell>
          <cell r="F127" t="str">
            <v>STEAM CLEANING RECY</v>
          </cell>
          <cell r="G127" t="str">
            <v>ONCALL</v>
          </cell>
          <cell r="H127">
            <v>15</v>
          </cell>
        </row>
        <row r="128">
          <cell r="A128" t="str">
            <v>KITSAP CO -REGULATEDRESIDENTIALSTMCLNREF</v>
          </cell>
          <cell r="B128" t="str">
            <v>KITSAP CO -REGULATED</v>
          </cell>
          <cell r="C128" t="str">
            <v>KITSAP CO -REGULATED</v>
          </cell>
          <cell r="D128" t="str">
            <v>RESIDENTIAL</v>
          </cell>
          <cell r="E128" t="str">
            <v>STMCLNREF</v>
          </cell>
          <cell r="F128" t="str">
            <v>STEAM CLEANING REFUSE</v>
          </cell>
          <cell r="G128" t="str">
            <v>ONCALL</v>
          </cell>
          <cell r="H128">
            <v>15</v>
          </cell>
        </row>
        <row r="129">
          <cell r="A129" t="str">
            <v>KITSAP CO-UNREGULATEDRESIDENTIALSTMCLNREF</v>
          </cell>
          <cell r="B129" t="str">
            <v>KITSAP CO-UNREGULATED</v>
          </cell>
          <cell r="C129" t="str">
            <v>KITSAP CO-UNREGULATED</v>
          </cell>
          <cell r="D129" t="str">
            <v>RESIDENTIAL</v>
          </cell>
          <cell r="E129" t="str">
            <v>STMCLNREF</v>
          </cell>
          <cell r="F129" t="str">
            <v>STEAM CLEANING REFUSE</v>
          </cell>
          <cell r="G129" t="str">
            <v>ONCALL</v>
          </cell>
          <cell r="H129">
            <v>15</v>
          </cell>
        </row>
        <row r="130">
          <cell r="A130" t="str">
            <v>KITSAP CO -REGULATEDSTORAGESTODEL</v>
          </cell>
          <cell r="B130" t="str">
            <v>KITSAP CO -REGULATED</v>
          </cell>
          <cell r="C130" t="str">
            <v>KITSAP CO -REGULATED</v>
          </cell>
          <cell r="D130" t="str">
            <v>STORAGE</v>
          </cell>
          <cell r="E130" t="str">
            <v>STODEL</v>
          </cell>
          <cell r="F130" t="str">
            <v>STORAGE CONT DELIVERY</v>
          </cell>
          <cell r="G130" t="str">
            <v>ONCALL</v>
          </cell>
          <cell r="H130">
            <v>56.75</v>
          </cell>
        </row>
        <row r="131">
          <cell r="A131" t="str">
            <v>KITSAP CO -REGULATEDRESIDENTIALSUNKENR</v>
          </cell>
          <cell r="B131" t="str">
            <v>KITSAP CO -REGULATED</v>
          </cell>
          <cell r="C131" t="str">
            <v>KITSAP CO -REGULATED</v>
          </cell>
          <cell r="D131" t="str">
            <v>RESIDENTIAL</v>
          </cell>
          <cell r="E131" t="str">
            <v>SUNKENR</v>
          </cell>
          <cell r="F131" t="str">
            <v>SUNKEN CAN CHARGE</v>
          </cell>
          <cell r="G131" t="str">
            <v>BI-MONTHLY SPLIT EVEN</v>
          </cell>
          <cell r="H131">
            <v>0.16500000000000001</v>
          </cell>
        </row>
        <row r="132">
          <cell r="A132" t="str">
            <v>KITSAP CO -REGULATEDCOMMERCIAL  FRONTLOADTARPREF</v>
          </cell>
          <cell r="B132" t="str">
            <v>KITSAP CO -REGULATED</v>
          </cell>
          <cell r="C132" t="str">
            <v>KITSAP CO -REGULATED</v>
          </cell>
          <cell r="D132" t="str">
            <v>COMMERCIAL  FRONTLOAD</v>
          </cell>
          <cell r="E132" t="str">
            <v>TARPREF</v>
          </cell>
          <cell r="F132" t="str">
            <v>TARPING FEE REFUSE</v>
          </cell>
          <cell r="G132" t="str">
            <v>ONCALL</v>
          </cell>
          <cell r="H132">
            <v>11.12</v>
          </cell>
        </row>
        <row r="133">
          <cell r="A133" t="str">
            <v>KITSAP CO -REGULATEDRESIDENTIALTRIPRCANS</v>
          </cell>
          <cell r="B133" t="str">
            <v>KITSAP CO -REGULATED</v>
          </cell>
          <cell r="C133" t="str">
            <v>KITSAP CO -REGULATED</v>
          </cell>
          <cell r="D133" t="str">
            <v>RESIDENTIAL</v>
          </cell>
          <cell r="E133" t="str">
            <v>TRIPRCANS</v>
          </cell>
          <cell r="F133" t="str">
            <v>RETURN TRIP CHARGE - CANS</v>
          </cell>
          <cell r="G133" t="str">
            <v>ONCALL</v>
          </cell>
          <cell r="H133">
            <v>8.75</v>
          </cell>
        </row>
        <row r="134">
          <cell r="A134" t="str">
            <v>KITSAP CO -REGULATEDRESIDENTIALTRIPRCARTS</v>
          </cell>
          <cell r="B134" t="str">
            <v>KITSAP CO -REGULATED</v>
          </cell>
          <cell r="C134" t="str">
            <v>KITSAP CO -REGULATED</v>
          </cell>
          <cell r="D134" t="str">
            <v>RESIDENTIAL</v>
          </cell>
          <cell r="E134" t="str">
            <v>TRIPRCARTS</v>
          </cell>
          <cell r="F134" t="str">
            <v>RESI TRIP CHARGE - CARTS</v>
          </cell>
          <cell r="G134" t="str">
            <v>ONCALL</v>
          </cell>
          <cell r="H134">
            <v>9.25</v>
          </cell>
        </row>
        <row r="135">
          <cell r="A135" t="str">
            <v>KITSAP CO-UNREGULATEDRESIDENTIALTRIPRCARTS</v>
          </cell>
          <cell r="B135" t="str">
            <v>KITSAP CO-UNREGULATED</v>
          </cell>
          <cell r="C135" t="str">
            <v>KITSAP CO-UNREGULATED</v>
          </cell>
          <cell r="D135" t="str">
            <v>RESIDENTIAL</v>
          </cell>
          <cell r="E135" t="str">
            <v>TRIPRCARTS</v>
          </cell>
          <cell r="F135" t="str">
            <v>RESI TRIP CHARGE - CARTS</v>
          </cell>
          <cell r="G135" t="str">
            <v>ONCALL</v>
          </cell>
          <cell r="H135">
            <v>9.25</v>
          </cell>
        </row>
        <row r="136">
          <cell r="A136" t="str">
            <v>KITSAP CO -REGULATEDCOMMERCIAL - REARLOADUNLOCKRECY</v>
          </cell>
          <cell r="B136" t="str">
            <v>KITSAP CO -REGULATED</v>
          </cell>
          <cell r="C136" t="str">
            <v>KITSAP CO -REGULATED</v>
          </cell>
          <cell r="D136" t="str">
            <v>COMMERCIAL - REARLOAD</v>
          </cell>
          <cell r="E136" t="str">
            <v>UNLOCKRECY</v>
          </cell>
          <cell r="F136" t="str">
            <v>UNLOCK / UNLATCH RECY</v>
          </cell>
          <cell r="G136" t="str">
            <v>MONTHLY ARREARS</v>
          </cell>
          <cell r="H136">
            <v>2.5</v>
          </cell>
        </row>
        <row r="137">
          <cell r="A137" t="str">
            <v>KITSAP CO -REGULATEDCOMMERCIAL - REARLOADUNLOCKREF</v>
          </cell>
          <cell r="B137" t="str">
            <v>KITSAP CO -REGULATED</v>
          </cell>
          <cell r="C137" t="str">
            <v>KITSAP CO -REGULATED</v>
          </cell>
          <cell r="D137" t="str">
            <v>COMMERCIAL - REARLOAD</v>
          </cell>
          <cell r="E137" t="str">
            <v>UNLOCKREF</v>
          </cell>
          <cell r="F137" t="str">
            <v>UNLOCK / UNLATCH REFUSE</v>
          </cell>
          <cell r="G137" t="str">
            <v>MONTHLY ARREARS</v>
          </cell>
          <cell r="H137">
            <v>2.5299999999999998</v>
          </cell>
        </row>
        <row r="138">
          <cell r="A138" t="str">
            <v>KITSAP CO -REGULATEDROLLOFFWASHOUT</v>
          </cell>
          <cell r="B138" t="str">
            <v>KITSAP CO -REGULATED</v>
          </cell>
          <cell r="C138" t="str">
            <v>KITSAP CO -REGULATED</v>
          </cell>
          <cell r="D138" t="str">
            <v>ROLLOFF</v>
          </cell>
          <cell r="E138" t="str">
            <v>WASHOUT</v>
          </cell>
          <cell r="F138" t="str">
            <v>WASHING FEE</v>
          </cell>
          <cell r="G138" t="str">
            <v>MONTHLY ARREARS</v>
          </cell>
          <cell r="H138">
            <v>10.11</v>
          </cell>
        </row>
        <row r="139">
          <cell r="A139" t="str">
            <v>KITSAP CO -REGULATEDCOMMERCIAL - REARLOADWASHREF</v>
          </cell>
          <cell r="B139" t="str">
            <v>KITSAP CO -REGULATED</v>
          </cell>
          <cell r="C139" t="str">
            <v>KITSAP CO -REGULATED</v>
          </cell>
          <cell r="D139" t="str">
            <v>COMMERCIAL - REARLOAD</v>
          </cell>
          <cell r="E139" t="str">
            <v>WASHREF</v>
          </cell>
          <cell r="F139" t="str">
            <v>WASHING AUTOMATED REFUSE</v>
          </cell>
          <cell r="G139" t="str">
            <v>ONCALL</v>
          </cell>
          <cell r="H139">
            <v>10.62</v>
          </cell>
        </row>
        <row r="140">
          <cell r="A140" t="str">
            <v>KITSAP CO -REGULATEDRESIDENTIALWLKNRE1</v>
          </cell>
          <cell r="B140" t="str">
            <v>KITSAP CO -REGULATED</v>
          </cell>
          <cell r="C140" t="str">
            <v>KITSAP CO -REGULATED</v>
          </cell>
          <cell r="D140" t="str">
            <v>RESIDENTIAL</v>
          </cell>
          <cell r="E140" t="str">
            <v>WLKNRE1</v>
          </cell>
          <cell r="F140" t="str">
            <v>WALK IN 5'-25'-EOW</v>
          </cell>
          <cell r="G140" t="str">
            <v>BI-MONTHLY SPLIT EVEN</v>
          </cell>
          <cell r="H140">
            <v>1.2749999999999999</v>
          </cell>
        </row>
        <row r="141">
          <cell r="A141" t="str">
            <v>KITSAP CO -REGULATEDRESIDENTIALWLKNRM1</v>
          </cell>
          <cell r="B141" t="str">
            <v>KITSAP CO -REGULATED</v>
          </cell>
          <cell r="C141" t="str">
            <v>KITSAP CO -REGULATED</v>
          </cell>
          <cell r="D141" t="str">
            <v>RESIDENTIAL</v>
          </cell>
          <cell r="E141" t="str">
            <v>WLKNRM1</v>
          </cell>
          <cell r="F141" t="str">
            <v>WALK IN 5'-25'-MTHLY</v>
          </cell>
          <cell r="G141" t="str">
            <v>BI-MONTHLY SPLIT EVEN</v>
          </cell>
          <cell r="H141">
            <v>0.64</v>
          </cell>
        </row>
        <row r="142">
          <cell r="A142" t="str">
            <v>KITSAP CO -REGULATEDRESIDENTIALWLKNRW1</v>
          </cell>
          <cell r="B142" t="str">
            <v>KITSAP CO -REGULATED</v>
          </cell>
          <cell r="C142" t="str">
            <v>KITSAP CO -REGULATED</v>
          </cell>
          <cell r="D142" t="str">
            <v>RESIDENTIAL</v>
          </cell>
          <cell r="E142" t="str">
            <v>WLKNRW1</v>
          </cell>
          <cell r="F142" t="str">
            <v>WALK IN 5'-25'</v>
          </cell>
          <cell r="G142" t="str">
            <v>BI-MONTHLY SPLIT EVEN</v>
          </cell>
          <cell r="H142">
            <v>2.5499999999999998</v>
          </cell>
        </row>
        <row r="143">
          <cell r="A143" t="str">
            <v>KITSAP CO -REGULATEDRESIDENTIALWLKNRW2</v>
          </cell>
          <cell r="B143" t="str">
            <v>KITSAP CO -REGULATED</v>
          </cell>
          <cell r="C143" t="str">
            <v>KITSAP CO -REGULATED</v>
          </cell>
          <cell r="D143" t="str">
            <v>RESIDENTIAL</v>
          </cell>
          <cell r="E143" t="str">
            <v>WLKNRW2</v>
          </cell>
          <cell r="F143" t="str">
            <v>WALK IN OVER 25'</v>
          </cell>
          <cell r="G143" t="str">
            <v>BI-MONTHLY SPLIT EVEN</v>
          </cell>
          <cell r="H143">
            <v>0.17</v>
          </cell>
        </row>
        <row r="144">
          <cell r="A144" t="str">
            <v>KITSAP CO -REGULATEDCOMMERCIAL  FRONTLOADWLKNRW2RECY</v>
          </cell>
          <cell r="B144" t="str">
            <v>KITSAP CO -REGULATED</v>
          </cell>
          <cell r="C144" t="str">
            <v>KITSAP CO -REGULATED</v>
          </cell>
          <cell r="D144" t="str">
            <v>COMMERCIAL  FRONTLOAD</v>
          </cell>
          <cell r="E144" t="str">
            <v>WLKNRW2RECY</v>
          </cell>
          <cell r="F144" t="str">
            <v>WALK IN OVER 25 ADDITIONA</v>
          </cell>
          <cell r="G144" t="str">
            <v>BI-MONTHLY SPLIT EVEN</v>
          </cell>
          <cell r="H144">
            <v>0.17</v>
          </cell>
        </row>
        <row r="145">
          <cell r="A145" t="str">
            <v>KITSAP CO -REGULATEDCOMMERCIAL  FRONTLOADWLKNRW2RECYMA</v>
          </cell>
          <cell r="B145" t="str">
            <v>KITSAP CO -REGULATED</v>
          </cell>
          <cell r="C145" t="str">
            <v>KITSAP CO -REGULATED</v>
          </cell>
          <cell r="D145" t="str">
            <v>COMMERCIAL  FRONTLOAD</v>
          </cell>
          <cell r="E145" t="str">
            <v>WLKNRW2RECYMA</v>
          </cell>
          <cell r="F145" t="str">
            <v>WALK IN OVER 25 ADDITIONA</v>
          </cell>
          <cell r="G145" t="str">
            <v>MONTHLY ARREARS</v>
          </cell>
          <cell r="H145">
            <v>0.34</v>
          </cell>
        </row>
        <row r="146">
          <cell r="A146" t="str">
            <v>000</v>
          </cell>
          <cell r="B146">
            <v>0</v>
          </cell>
          <cell r="C146">
            <v>0</v>
          </cell>
          <cell r="D146">
            <v>0</v>
          </cell>
          <cell r="E146">
            <v>0</v>
          </cell>
          <cell r="F146">
            <v>0</v>
          </cell>
          <cell r="G146">
            <v>0</v>
          </cell>
          <cell r="H146">
            <v>0</v>
          </cell>
        </row>
        <row r="147">
          <cell r="A147" t="str">
            <v>000</v>
          </cell>
          <cell r="B147">
            <v>0</v>
          </cell>
          <cell r="C147">
            <v>0</v>
          </cell>
          <cell r="D147">
            <v>0</v>
          </cell>
          <cell r="E147">
            <v>0</v>
          </cell>
          <cell r="F147">
            <v>0</v>
          </cell>
          <cell r="G147">
            <v>0</v>
          </cell>
          <cell r="H147">
            <v>0</v>
          </cell>
        </row>
        <row r="148">
          <cell r="A148" t="str">
            <v>000</v>
          </cell>
          <cell r="B148">
            <v>0</v>
          </cell>
          <cell r="C148">
            <v>0</v>
          </cell>
          <cell r="D148">
            <v>0</v>
          </cell>
          <cell r="E148">
            <v>0</v>
          </cell>
          <cell r="F148">
            <v>0</v>
          </cell>
          <cell r="G148">
            <v>0</v>
          </cell>
          <cell r="H148">
            <v>0</v>
          </cell>
        </row>
        <row r="149">
          <cell r="A149" t="str">
            <v>000</v>
          </cell>
          <cell r="B149">
            <v>0</v>
          </cell>
          <cell r="C149">
            <v>0</v>
          </cell>
          <cell r="D149">
            <v>0</v>
          </cell>
          <cell r="E149">
            <v>0</v>
          </cell>
          <cell r="F149">
            <v>0</v>
          </cell>
          <cell r="G149">
            <v>0</v>
          </cell>
          <cell r="H149">
            <v>0</v>
          </cell>
        </row>
        <row r="150">
          <cell r="A150" t="str">
            <v>000</v>
          </cell>
          <cell r="B150">
            <v>0</v>
          </cell>
          <cell r="C150">
            <v>0</v>
          </cell>
          <cell r="D150">
            <v>0</v>
          </cell>
          <cell r="E150">
            <v>0</v>
          </cell>
          <cell r="F150">
            <v>0</v>
          </cell>
          <cell r="G150">
            <v>0</v>
          </cell>
          <cell r="H150">
            <v>0</v>
          </cell>
        </row>
        <row r="151">
          <cell r="A151" t="str">
            <v>000</v>
          </cell>
          <cell r="B151">
            <v>0</v>
          </cell>
          <cell r="C151">
            <v>0</v>
          </cell>
          <cell r="D151">
            <v>0</v>
          </cell>
          <cell r="E151">
            <v>0</v>
          </cell>
          <cell r="F151">
            <v>0</v>
          </cell>
          <cell r="G151">
            <v>0</v>
          </cell>
          <cell r="H151">
            <v>0</v>
          </cell>
        </row>
        <row r="152">
          <cell r="A152" t="str">
            <v>000</v>
          </cell>
          <cell r="B152">
            <v>0</v>
          </cell>
          <cell r="C152">
            <v>0</v>
          </cell>
          <cell r="D152">
            <v>0</v>
          </cell>
          <cell r="E152">
            <v>0</v>
          </cell>
          <cell r="F152">
            <v>0</v>
          </cell>
          <cell r="G152">
            <v>0</v>
          </cell>
          <cell r="H152">
            <v>0</v>
          </cell>
        </row>
        <row r="153">
          <cell r="A153" t="str">
            <v>000</v>
          </cell>
          <cell r="B153">
            <v>0</v>
          </cell>
          <cell r="C153">
            <v>0</v>
          </cell>
          <cell r="D153">
            <v>0</v>
          </cell>
          <cell r="E153">
            <v>0</v>
          </cell>
          <cell r="F153">
            <v>0</v>
          </cell>
          <cell r="G153">
            <v>0</v>
          </cell>
          <cell r="H153">
            <v>0</v>
          </cell>
        </row>
        <row r="154">
          <cell r="A154" t="str">
            <v>000</v>
          </cell>
          <cell r="B154">
            <v>0</v>
          </cell>
          <cell r="C154">
            <v>0</v>
          </cell>
          <cell r="D154">
            <v>0</v>
          </cell>
          <cell r="E154">
            <v>0</v>
          </cell>
          <cell r="F154">
            <v>0</v>
          </cell>
          <cell r="G154">
            <v>0</v>
          </cell>
          <cell r="H154">
            <v>0</v>
          </cell>
        </row>
        <row r="155">
          <cell r="A155" t="str">
            <v>000</v>
          </cell>
          <cell r="B155">
            <v>0</v>
          </cell>
          <cell r="C155">
            <v>0</v>
          </cell>
          <cell r="D155">
            <v>0</v>
          </cell>
          <cell r="E155">
            <v>0</v>
          </cell>
          <cell r="F155">
            <v>0</v>
          </cell>
          <cell r="G155">
            <v>0</v>
          </cell>
          <cell r="H155">
            <v>0</v>
          </cell>
        </row>
        <row r="156">
          <cell r="A156" t="str">
            <v>000</v>
          </cell>
          <cell r="B156">
            <v>0</v>
          </cell>
          <cell r="C156">
            <v>0</v>
          </cell>
          <cell r="D156">
            <v>0</v>
          </cell>
          <cell r="E156">
            <v>0</v>
          </cell>
          <cell r="F156">
            <v>0</v>
          </cell>
          <cell r="G156">
            <v>0</v>
          </cell>
          <cell r="H156">
            <v>0</v>
          </cell>
        </row>
        <row r="157">
          <cell r="A157" t="str">
            <v>000</v>
          </cell>
          <cell r="B157">
            <v>0</v>
          </cell>
          <cell r="C157">
            <v>0</v>
          </cell>
          <cell r="D157">
            <v>0</v>
          </cell>
          <cell r="E157">
            <v>0</v>
          </cell>
          <cell r="F157">
            <v>0</v>
          </cell>
          <cell r="G157">
            <v>0</v>
          </cell>
          <cell r="H157">
            <v>0</v>
          </cell>
        </row>
        <row r="158">
          <cell r="A158" t="str">
            <v>000</v>
          </cell>
          <cell r="B158">
            <v>0</v>
          </cell>
          <cell r="C158">
            <v>0</v>
          </cell>
          <cell r="D158">
            <v>0</v>
          </cell>
          <cell r="E158">
            <v>0</v>
          </cell>
          <cell r="F158">
            <v>0</v>
          </cell>
          <cell r="G158">
            <v>0</v>
          </cell>
          <cell r="H158">
            <v>0</v>
          </cell>
        </row>
        <row r="159">
          <cell r="A159" t="str">
            <v>000</v>
          </cell>
          <cell r="B159">
            <v>0</v>
          </cell>
          <cell r="C159">
            <v>0</v>
          </cell>
          <cell r="D159">
            <v>0</v>
          </cell>
          <cell r="E159">
            <v>0</v>
          </cell>
          <cell r="F159">
            <v>0</v>
          </cell>
          <cell r="G159">
            <v>0</v>
          </cell>
          <cell r="H159">
            <v>0</v>
          </cell>
        </row>
        <row r="160">
          <cell r="A160" t="str">
            <v>000</v>
          </cell>
          <cell r="B160">
            <v>0</v>
          </cell>
          <cell r="C160">
            <v>0</v>
          </cell>
          <cell r="D160">
            <v>0</v>
          </cell>
          <cell r="E160">
            <v>0</v>
          </cell>
          <cell r="F160">
            <v>0</v>
          </cell>
          <cell r="G160">
            <v>0</v>
          </cell>
          <cell r="H160">
            <v>0</v>
          </cell>
        </row>
        <row r="161">
          <cell r="A161" t="str">
            <v>000</v>
          </cell>
          <cell r="B161">
            <v>0</v>
          </cell>
          <cell r="C161">
            <v>0</v>
          </cell>
          <cell r="D161">
            <v>0</v>
          </cell>
          <cell r="E161">
            <v>0</v>
          </cell>
          <cell r="F161">
            <v>0</v>
          </cell>
          <cell r="G161">
            <v>0</v>
          </cell>
          <cell r="H161">
            <v>0</v>
          </cell>
        </row>
        <row r="162">
          <cell r="A162" t="str">
            <v>000</v>
          </cell>
          <cell r="B162">
            <v>0</v>
          </cell>
          <cell r="C162">
            <v>0</v>
          </cell>
          <cell r="D162">
            <v>0</v>
          </cell>
          <cell r="E162">
            <v>0</v>
          </cell>
          <cell r="F162">
            <v>0</v>
          </cell>
          <cell r="G162">
            <v>0</v>
          </cell>
          <cell r="H162">
            <v>0</v>
          </cell>
        </row>
        <row r="163">
          <cell r="A163" t="str">
            <v>000</v>
          </cell>
          <cell r="B163">
            <v>0</v>
          </cell>
          <cell r="C163">
            <v>0</v>
          </cell>
          <cell r="D163">
            <v>0</v>
          </cell>
          <cell r="E163">
            <v>0</v>
          </cell>
          <cell r="F163">
            <v>0</v>
          </cell>
          <cell r="G163">
            <v>0</v>
          </cell>
          <cell r="H163">
            <v>0</v>
          </cell>
        </row>
        <row r="164">
          <cell r="A164" t="str">
            <v>000</v>
          </cell>
          <cell r="B164">
            <v>0</v>
          </cell>
          <cell r="C164">
            <v>0</v>
          </cell>
          <cell r="D164">
            <v>0</v>
          </cell>
          <cell r="E164">
            <v>0</v>
          </cell>
          <cell r="F164">
            <v>0</v>
          </cell>
          <cell r="G164">
            <v>0</v>
          </cell>
          <cell r="H164">
            <v>0</v>
          </cell>
        </row>
        <row r="165">
          <cell r="A165" t="str">
            <v>000</v>
          </cell>
          <cell r="B165">
            <v>0</v>
          </cell>
          <cell r="C165">
            <v>0</v>
          </cell>
          <cell r="D165">
            <v>0</v>
          </cell>
          <cell r="E165">
            <v>0</v>
          </cell>
          <cell r="F165">
            <v>0</v>
          </cell>
          <cell r="G165">
            <v>0</v>
          </cell>
          <cell r="H165">
            <v>0</v>
          </cell>
        </row>
        <row r="166">
          <cell r="A166" t="str">
            <v>000</v>
          </cell>
          <cell r="B166">
            <v>0</v>
          </cell>
          <cell r="C166">
            <v>0</v>
          </cell>
          <cell r="D166">
            <v>0</v>
          </cell>
          <cell r="E166">
            <v>0</v>
          </cell>
          <cell r="F166">
            <v>0</v>
          </cell>
          <cell r="G166">
            <v>0</v>
          </cell>
          <cell r="H166">
            <v>0</v>
          </cell>
        </row>
        <row r="167">
          <cell r="A167" t="str">
            <v>000</v>
          </cell>
          <cell r="B167">
            <v>0</v>
          </cell>
          <cell r="C167">
            <v>0</v>
          </cell>
          <cell r="D167">
            <v>0</v>
          </cell>
          <cell r="E167">
            <v>0</v>
          </cell>
          <cell r="F167">
            <v>0</v>
          </cell>
          <cell r="G167">
            <v>0</v>
          </cell>
          <cell r="H167">
            <v>0</v>
          </cell>
        </row>
        <row r="168">
          <cell r="A168" t="str">
            <v>000</v>
          </cell>
          <cell r="B168">
            <v>0</v>
          </cell>
          <cell r="C168">
            <v>0</v>
          </cell>
          <cell r="D168">
            <v>0</v>
          </cell>
          <cell r="E168">
            <v>0</v>
          </cell>
          <cell r="F168">
            <v>0</v>
          </cell>
          <cell r="G168">
            <v>0</v>
          </cell>
          <cell r="H168">
            <v>0</v>
          </cell>
        </row>
        <row r="169">
          <cell r="A169" t="str">
            <v>000</v>
          </cell>
          <cell r="B169">
            <v>0</v>
          </cell>
          <cell r="C169">
            <v>0</v>
          </cell>
          <cell r="D169">
            <v>0</v>
          </cell>
          <cell r="E169">
            <v>0</v>
          </cell>
          <cell r="F169">
            <v>0</v>
          </cell>
          <cell r="G169">
            <v>0</v>
          </cell>
          <cell r="H169">
            <v>0</v>
          </cell>
        </row>
        <row r="170">
          <cell r="A170" t="str">
            <v>000</v>
          </cell>
          <cell r="B170">
            <v>0</v>
          </cell>
          <cell r="C170">
            <v>0</v>
          </cell>
          <cell r="D170">
            <v>0</v>
          </cell>
          <cell r="E170">
            <v>0</v>
          </cell>
          <cell r="F170">
            <v>0</v>
          </cell>
          <cell r="G170">
            <v>0</v>
          </cell>
          <cell r="H170">
            <v>0</v>
          </cell>
        </row>
        <row r="171">
          <cell r="A171" t="str">
            <v>000</v>
          </cell>
          <cell r="B171">
            <v>0</v>
          </cell>
          <cell r="C171">
            <v>0</v>
          </cell>
          <cell r="D171">
            <v>0</v>
          </cell>
          <cell r="E171">
            <v>0</v>
          </cell>
          <cell r="F171">
            <v>0</v>
          </cell>
          <cell r="G171">
            <v>0</v>
          </cell>
          <cell r="H171">
            <v>0</v>
          </cell>
        </row>
        <row r="172">
          <cell r="A172" t="str">
            <v>000</v>
          </cell>
          <cell r="B172">
            <v>0</v>
          </cell>
          <cell r="C172">
            <v>0</v>
          </cell>
          <cell r="D172">
            <v>0</v>
          </cell>
          <cell r="E172">
            <v>0</v>
          </cell>
          <cell r="F172">
            <v>0</v>
          </cell>
          <cell r="G172">
            <v>0</v>
          </cell>
          <cell r="H172">
            <v>0</v>
          </cell>
        </row>
        <row r="173">
          <cell r="A173" t="str">
            <v>000</v>
          </cell>
          <cell r="B173">
            <v>0</v>
          </cell>
          <cell r="C173">
            <v>0</v>
          </cell>
          <cell r="D173">
            <v>0</v>
          </cell>
          <cell r="E173">
            <v>0</v>
          </cell>
          <cell r="F173">
            <v>0</v>
          </cell>
          <cell r="G173">
            <v>0</v>
          </cell>
          <cell r="H173">
            <v>0</v>
          </cell>
        </row>
        <row r="174">
          <cell r="A174" t="str">
            <v>000</v>
          </cell>
          <cell r="B174">
            <v>0</v>
          </cell>
          <cell r="C174">
            <v>0</v>
          </cell>
          <cell r="D174">
            <v>0</v>
          </cell>
          <cell r="E174">
            <v>0</v>
          </cell>
          <cell r="F174">
            <v>0</v>
          </cell>
          <cell r="G174">
            <v>0</v>
          </cell>
          <cell r="H174">
            <v>0</v>
          </cell>
        </row>
        <row r="175">
          <cell r="A175" t="str">
            <v>000</v>
          </cell>
          <cell r="B175">
            <v>0</v>
          </cell>
          <cell r="C175">
            <v>0</v>
          </cell>
          <cell r="D175">
            <v>0</v>
          </cell>
          <cell r="E175">
            <v>0</v>
          </cell>
          <cell r="F175">
            <v>0</v>
          </cell>
          <cell r="G175">
            <v>0</v>
          </cell>
          <cell r="H175">
            <v>0</v>
          </cell>
        </row>
        <row r="176">
          <cell r="A176" t="str">
            <v>000</v>
          </cell>
          <cell r="B176">
            <v>0</v>
          </cell>
          <cell r="C176">
            <v>0</v>
          </cell>
          <cell r="D176">
            <v>0</v>
          </cell>
          <cell r="E176">
            <v>0</v>
          </cell>
          <cell r="F176">
            <v>0</v>
          </cell>
          <cell r="G176">
            <v>0</v>
          </cell>
          <cell r="H176">
            <v>0</v>
          </cell>
        </row>
        <row r="177">
          <cell r="A177" t="str">
            <v>000</v>
          </cell>
          <cell r="B177">
            <v>0</v>
          </cell>
          <cell r="C177">
            <v>0</v>
          </cell>
          <cell r="D177">
            <v>0</v>
          </cell>
          <cell r="E177">
            <v>0</v>
          </cell>
          <cell r="F177">
            <v>0</v>
          </cell>
          <cell r="G177">
            <v>0</v>
          </cell>
          <cell r="H177">
            <v>0</v>
          </cell>
        </row>
        <row r="178">
          <cell r="A178" t="str">
            <v>000</v>
          </cell>
          <cell r="B178">
            <v>0</v>
          </cell>
          <cell r="C178">
            <v>0</v>
          </cell>
          <cell r="D178">
            <v>0</v>
          </cell>
          <cell r="E178">
            <v>0</v>
          </cell>
          <cell r="F178">
            <v>0</v>
          </cell>
          <cell r="G178">
            <v>0</v>
          </cell>
          <cell r="H178">
            <v>0</v>
          </cell>
        </row>
        <row r="179">
          <cell r="A179" t="str">
            <v>000</v>
          </cell>
          <cell r="B179">
            <v>0</v>
          </cell>
          <cell r="C179">
            <v>0</v>
          </cell>
          <cell r="D179">
            <v>0</v>
          </cell>
          <cell r="E179">
            <v>0</v>
          </cell>
          <cell r="F179">
            <v>0</v>
          </cell>
          <cell r="G179">
            <v>0</v>
          </cell>
          <cell r="H179">
            <v>0</v>
          </cell>
        </row>
        <row r="180">
          <cell r="A180" t="str">
            <v>000</v>
          </cell>
          <cell r="B180">
            <v>0</v>
          </cell>
          <cell r="C180">
            <v>0</v>
          </cell>
          <cell r="D180">
            <v>0</v>
          </cell>
          <cell r="E180">
            <v>0</v>
          </cell>
          <cell r="F180">
            <v>0</v>
          </cell>
          <cell r="G180">
            <v>0</v>
          </cell>
          <cell r="H180">
            <v>0</v>
          </cell>
        </row>
        <row r="181">
          <cell r="A181" t="str">
            <v>000</v>
          </cell>
          <cell r="B181">
            <v>0</v>
          </cell>
          <cell r="C181">
            <v>0</v>
          </cell>
          <cell r="D181">
            <v>0</v>
          </cell>
          <cell r="E181">
            <v>0</v>
          </cell>
          <cell r="F181">
            <v>0</v>
          </cell>
          <cell r="G181">
            <v>0</v>
          </cell>
          <cell r="H181">
            <v>0</v>
          </cell>
        </row>
        <row r="182">
          <cell r="A182" t="str">
            <v>000</v>
          </cell>
          <cell r="B182">
            <v>0</v>
          </cell>
          <cell r="C182">
            <v>0</v>
          </cell>
          <cell r="D182">
            <v>0</v>
          </cell>
          <cell r="E182">
            <v>0</v>
          </cell>
          <cell r="F182">
            <v>0</v>
          </cell>
          <cell r="G182">
            <v>0</v>
          </cell>
          <cell r="H182">
            <v>0</v>
          </cell>
        </row>
        <row r="183">
          <cell r="A183" t="str">
            <v>000</v>
          </cell>
          <cell r="B183">
            <v>0</v>
          </cell>
          <cell r="C183">
            <v>0</v>
          </cell>
          <cell r="D183">
            <v>0</v>
          </cell>
          <cell r="E183">
            <v>0</v>
          </cell>
          <cell r="F183">
            <v>0</v>
          </cell>
          <cell r="G183">
            <v>0</v>
          </cell>
          <cell r="H183">
            <v>0</v>
          </cell>
        </row>
        <row r="184">
          <cell r="A184" t="str">
            <v>000</v>
          </cell>
          <cell r="B184">
            <v>0</v>
          </cell>
          <cell r="C184">
            <v>0</v>
          </cell>
          <cell r="D184">
            <v>0</v>
          </cell>
          <cell r="E184">
            <v>0</v>
          </cell>
          <cell r="F184">
            <v>0</v>
          </cell>
          <cell r="G184">
            <v>0</v>
          </cell>
          <cell r="H184">
            <v>0</v>
          </cell>
        </row>
        <row r="185">
          <cell r="A185" t="str">
            <v>000</v>
          </cell>
          <cell r="B185">
            <v>0</v>
          </cell>
          <cell r="C185">
            <v>0</v>
          </cell>
          <cell r="D185">
            <v>0</v>
          </cell>
          <cell r="E185">
            <v>0</v>
          </cell>
          <cell r="F185">
            <v>0</v>
          </cell>
          <cell r="G185">
            <v>0</v>
          </cell>
          <cell r="H185">
            <v>0</v>
          </cell>
        </row>
        <row r="186">
          <cell r="A186" t="str">
            <v>000</v>
          </cell>
          <cell r="B186">
            <v>0</v>
          </cell>
          <cell r="C186">
            <v>0</v>
          </cell>
          <cell r="D186">
            <v>0</v>
          </cell>
          <cell r="E186">
            <v>0</v>
          </cell>
          <cell r="F186">
            <v>0</v>
          </cell>
          <cell r="G186">
            <v>0</v>
          </cell>
          <cell r="H186">
            <v>0</v>
          </cell>
        </row>
        <row r="187">
          <cell r="A187" t="str">
            <v>000</v>
          </cell>
          <cell r="B187">
            <v>0</v>
          </cell>
          <cell r="C187">
            <v>0</v>
          </cell>
          <cell r="D187">
            <v>0</v>
          </cell>
          <cell r="E187">
            <v>0</v>
          </cell>
          <cell r="F187">
            <v>0</v>
          </cell>
          <cell r="G187">
            <v>0</v>
          </cell>
          <cell r="H187">
            <v>0</v>
          </cell>
        </row>
        <row r="188">
          <cell r="A188" t="str">
            <v>000</v>
          </cell>
          <cell r="B188">
            <v>0</v>
          </cell>
          <cell r="C188">
            <v>0</v>
          </cell>
          <cell r="D188">
            <v>0</v>
          </cell>
          <cell r="E188">
            <v>0</v>
          </cell>
          <cell r="F188">
            <v>0</v>
          </cell>
          <cell r="G188">
            <v>0</v>
          </cell>
          <cell r="H188">
            <v>0</v>
          </cell>
        </row>
        <row r="189">
          <cell r="A189" t="str">
            <v>000</v>
          </cell>
          <cell r="B189">
            <v>0</v>
          </cell>
          <cell r="C189">
            <v>0</v>
          </cell>
          <cell r="D189">
            <v>0</v>
          </cell>
          <cell r="E189">
            <v>0</v>
          </cell>
          <cell r="F189">
            <v>0</v>
          </cell>
          <cell r="G189">
            <v>0</v>
          </cell>
          <cell r="H189">
            <v>0</v>
          </cell>
        </row>
        <row r="190">
          <cell r="A190" t="str">
            <v>000</v>
          </cell>
          <cell r="B190">
            <v>0</v>
          </cell>
          <cell r="C190">
            <v>0</v>
          </cell>
          <cell r="D190">
            <v>0</v>
          </cell>
          <cell r="E190">
            <v>0</v>
          </cell>
          <cell r="F190">
            <v>0</v>
          </cell>
          <cell r="G190">
            <v>0</v>
          </cell>
          <cell r="H190">
            <v>0</v>
          </cell>
        </row>
        <row r="191">
          <cell r="A191" t="str">
            <v>000</v>
          </cell>
          <cell r="B191">
            <v>0</v>
          </cell>
          <cell r="C191">
            <v>0</v>
          </cell>
          <cell r="D191">
            <v>0</v>
          </cell>
          <cell r="E191">
            <v>0</v>
          </cell>
          <cell r="F191">
            <v>0</v>
          </cell>
          <cell r="G191">
            <v>0</v>
          </cell>
          <cell r="H191">
            <v>0</v>
          </cell>
        </row>
        <row r="192">
          <cell r="A192" t="str">
            <v>000</v>
          </cell>
          <cell r="B192">
            <v>0</v>
          </cell>
          <cell r="C192">
            <v>0</v>
          </cell>
          <cell r="D192">
            <v>0</v>
          </cell>
          <cell r="E192">
            <v>0</v>
          </cell>
          <cell r="F192">
            <v>0</v>
          </cell>
          <cell r="G192">
            <v>0</v>
          </cell>
          <cell r="H192">
            <v>0</v>
          </cell>
        </row>
        <row r="193">
          <cell r="A193" t="str">
            <v>000</v>
          </cell>
          <cell r="B193">
            <v>0</v>
          </cell>
          <cell r="C193">
            <v>0</v>
          </cell>
          <cell r="D193">
            <v>0</v>
          </cell>
          <cell r="E193">
            <v>0</v>
          </cell>
          <cell r="F193">
            <v>0</v>
          </cell>
          <cell r="G193">
            <v>0</v>
          </cell>
          <cell r="H193">
            <v>0</v>
          </cell>
        </row>
        <row r="194">
          <cell r="A194" t="str">
            <v>000</v>
          </cell>
          <cell r="B194">
            <v>0</v>
          </cell>
          <cell r="C194">
            <v>0</v>
          </cell>
          <cell r="D194">
            <v>0</v>
          </cell>
          <cell r="E194">
            <v>0</v>
          </cell>
          <cell r="F194">
            <v>0</v>
          </cell>
          <cell r="G194">
            <v>0</v>
          </cell>
          <cell r="H194">
            <v>0</v>
          </cell>
        </row>
        <row r="195">
          <cell r="A195" t="str">
            <v>000</v>
          </cell>
          <cell r="B195">
            <v>0</v>
          </cell>
          <cell r="C195">
            <v>0</v>
          </cell>
          <cell r="D195">
            <v>0</v>
          </cell>
          <cell r="E195">
            <v>0</v>
          </cell>
          <cell r="F195">
            <v>0</v>
          </cell>
          <cell r="G195">
            <v>0</v>
          </cell>
          <cell r="H195">
            <v>0</v>
          </cell>
        </row>
        <row r="196">
          <cell r="A196" t="str">
            <v>000</v>
          </cell>
          <cell r="B196">
            <v>0</v>
          </cell>
          <cell r="C196">
            <v>0</v>
          </cell>
          <cell r="D196">
            <v>0</v>
          </cell>
          <cell r="E196">
            <v>0</v>
          </cell>
          <cell r="F196">
            <v>0</v>
          </cell>
          <cell r="G196">
            <v>0</v>
          </cell>
          <cell r="H196">
            <v>0</v>
          </cell>
        </row>
        <row r="197">
          <cell r="A197" t="str">
            <v>000</v>
          </cell>
          <cell r="B197">
            <v>0</v>
          </cell>
          <cell r="C197">
            <v>0</v>
          </cell>
          <cell r="D197">
            <v>0</v>
          </cell>
          <cell r="E197">
            <v>0</v>
          </cell>
          <cell r="F197">
            <v>0</v>
          </cell>
          <cell r="G197">
            <v>0</v>
          </cell>
          <cell r="H197">
            <v>0</v>
          </cell>
        </row>
        <row r="198">
          <cell r="A198" t="str">
            <v>000</v>
          </cell>
          <cell r="B198">
            <v>0</v>
          </cell>
          <cell r="C198">
            <v>0</v>
          </cell>
          <cell r="D198">
            <v>0</v>
          </cell>
          <cell r="E198">
            <v>0</v>
          </cell>
          <cell r="F198">
            <v>0</v>
          </cell>
          <cell r="G198">
            <v>0</v>
          </cell>
          <cell r="H198">
            <v>0</v>
          </cell>
        </row>
        <row r="199">
          <cell r="A199" t="str">
            <v>000</v>
          </cell>
          <cell r="B199">
            <v>0</v>
          </cell>
          <cell r="C199">
            <v>0</v>
          </cell>
          <cell r="D199">
            <v>0</v>
          </cell>
          <cell r="E199">
            <v>0</v>
          </cell>
          <cell r="F199">
            <v>0</v>
          </cell>
          <cell r="G199">
            <v>0</v>
          </cell>
          <cell r="H199">
            <v>0</v>
          </cell>
        </row>
        <row r="200">
          <cell r="A200" t="str">
            <v>000</v>
          </cell>
          <cell r="B200">
            <v>0</v>
          </cell>
          <cell r="C200">
            <v>0</v>
          </cell>
          <cell r="D200">
            <v>0</v>
          </cell>
          <cell r="E200">
            <v>0</v>
          </cell>
          <cell r="F200">
            <v>0</v>
          </cell>
          <cell r="G200">
            <v>0</v>
          </cell>
          <cell r="H200">
            <v>0</v>
          </cell>
        </row>
        <row r="201">
          <cell r="A201" t="str">
            <v>000</v>
          </cell>
          <cell r="B201">
            <v>0</v>
          </cell>
          <cell r="C201">
            <v>0</v>
          </cell>
          <cell r="D201">
            <v>0</v>
          </cell>
          <cell r="E201">
            <v>0</v>
          </cell>
          <cell r="F201">
            <v>0</v>
          </cell>
          <cell r="G201">
            <v>0</v>
          </cell>
          <cell r="H201">
            <v>0</v>
          </cell>
        </row>
        <row r="202">
          <cell r="A202" t="str">
            <v>000</v>
          </cell>
          <cell r="B202">
            <v>0</v>
          </cell>
          <cell r="C202">
            <v>0</v>
          </cell>
          <cell r="D202">
            <v>0</v>
          </cell>
          <cell r="E202">
            <v>0</v>
          </cell>
          <cell r="F202">
            <v>0</v>
          </cell>
          <cell r="G202">
            <v>0</v>
          </cell>
          <cell r="H202">
            <v>0</v>
          </cell>
        </row>
        <row r="203">
          <cell r="A203" t="str">
            <v>000</v>
          </cell>
          <cell r="B203">
            <v>0</v>
          </cell>
          <cell r="C203">
            <v>0</v>
          </cell>
          <cell r="D203">
            <v>0</v>
          </cell>
          <cell r="E203">
            <v>0</v>
          </cell>
          <cell r="F203">
            <v>0</v>
          </cell>
          <cell r="G203">
            <v>0</v>
          </cell>
          <cell r="H203">
            <v>0</v>
          </cell>
        </row>
        <row r="204">
          <cell r="A204" t="str">
            <v>000</v>
          </cell>
          <cell r="B204">
            <v>0</v>
          </cell>
          <cell r="C204">
            <v>0</v>
          </cell>
          <cell r="D204">
            <v>0</v>
          </cell>
          <cell r="E204">
            <v>0</v>
          </cell>
          <cell r="F204">
            <v>0</v>
          </cell>
          <cell r="G204">
            <v>0</v>
          </cell>
          <cell r="H204">
            <v>0</v>
          </cell>
        </row>
        <row r="205">
          <cell r="A205" t="str">
            <v>000</v>
          </cell>
          <cell r="B205">
            <v>0</v>
          </cell>
          <cell r="C205">
            <v>0</v>
          </cell>
          <cell r="D205">
            <v>0</v>
          </cell>
          <cell r="E205">
            <v>0</v>
          </cell>
          <cell r="F205">
            <v>0</v>
          </cell>
          <cell r="G205">
            <v>0</v>
          </cell>
          <cell r="H205">
            <v>0</v>
          </cell>
        </row>
        <row r="206">
          <cell r="A206" t="str">
            <v>000</v>
          </cell>
          <cell r="B206">
            <v>0</v>
          </cell>
          <cell r="C206">
            <v>0</v>
          </cell>
          <cell r="D206">
            <v>0</v>
          </cell>
          <cell r="E206">
            <v>0</v>
          </cell>
          <cell r="F206">
            <v>0</v>
          </cell>
          <cell r="G206">
            <v>0</v>
          </cell>
          <cell r="H206">
            <v>0</v>
          </cell>
        </row>
        <row r="207">
          <cell r="A207" t="str">
            <v>000</v>
          </cell>
          <cell r="B207">
            <v>0</v>
          </cell>
          <cell r="C207">
            <v>0</v>
          </cell>
          <cell r="D207">
            <v>0</v>
          </cell>
          <cell r="E207">
            <v>0</v>
          </cell>
          <cell r="F207">
            <v>0</v>
          </cell>
          <cell r="G207">
            <v>0</v>
          </cell>
          <cell r="H207">
            <v>0</v>
          </cell>
        </row>
        <row r="208">
          <cell r="A208" t="str">
            <v>000</v>
          </cell>
          <cell r="B208">
            <v>0</v>
          </cell>
          <cell r="C208">
            <v>0</v>
          </cell>
          <cell r="D208">
            <v>0</v>
          </cell>
          <cell r="E208">
            <v>0</v>
          </cell>
          <cell r="F208">
            <v>0</v>
          </cell>
          <cell r="G208">
            <v>0</v>
          </cell>
          <cell r="H208">
            <v>0</v>
          </cell>
        </row>
        <row r="209">
          <cell r="A209" t="str">
            <v>000</v>
          </cell>
          <cell r="B209">
            <v>0</v>
          </cell>
          <cell r="C209">
            <v>0</v>
          </cell>
          <cell r="D209">
            <v>0</v>
          </cell>
          <cell r="E209">
            <v>0</v>
          </cell>
          <cell r="F209">
            <v>0</v>
          </cell>
          <cell r="G209">
            <v>0</v>
          </cell>
          <cell r="H209">
            <v>0</v>
          </cell>
        </row>
        <row r="210">
          <cell r="A210" t="str">
            <v>000</v>
          </cell>
          <cell r="B210">
            <v>0</v>
          </cell>
          <cell r="C210">
            <v>0</v>
          </cell>
          <cell r="D210">
            <v>0</v>
          </cell>
          <cell r="E210">
            <v>0</v>
          </cell>
          <cell r="F210">
            <v>0</v>
          </cell>
          <cell r="G210">
            <v>0</v>
          </cell>
          <cell r="H210">
            <v>0</v>
          </cell>
        </row>
        <row r="211">
          <cell r="A211" t="str">
            <v>000</v>
          </cell>
          <cell r="B211">
            <v>0</v>
          </cell>
          <cell r="C211">
            <v>0</v>
          </cell>
          <cell r="D211">
            <v>0</v>
          </cell>
          <cell r="E211">
            <v>0</v>
          </cell>
          <cell r="F211">
            <v>0</v>
          </cell>
          <cell r="G211">
            <v>0</v>
          </cell>
          <cell r="H211">
            <v>0</v>
          </cell>
        </row>
        <row r="212">
          <cell r="A212" t="str">
            <v>000</v>
          </cell>
          <cell r="B212">
            <v>0</v>
          </cell>
          <cell r="C212">
            <v>0</v>
          </cell>
          <cell r="D212">
            <v>0</v>
          </cell>
          <cell r="E212">
            <v>0</v>
          </cell>
          <cell r="F212">
            <v>0</v>
          </cell>
          <cell r="G212">
            <v>0</v>
          </cell>
          <cell r="H212">
            <v>0</v>
          </cell>
        </row>
        <row r="213">
          <cell r="A213" t="str">
            <v>000</v>
          </cell>
          <cell r="B213">
            <v>0</v>
          </cell>
          <cell r="C213">
            <v>0</v>
          </cell>
          <cell r="D213">
            <v>0</v>
          </cell>
          <cell r="E213">
            <v>0</v>
          </cell>
          <cell r="F213">
            <v>0</v>
          </cell>
          <cell r="G213">
            <v>0</v>
          </cell>
          <cell r="H213">
            <v>0</v>
          </cell>
        </row>
        <row r="214">
          <cell r="A214" t="str">
            <v>000</v>
          </cell>
          <cell r="B214">
            <v>0</v>
          </cell>
          <cell r="C214">
            <v>0</v>
          </cell>
          <cell r="D214">
            <v>0</v>
          </cell>
          <cell r="E214">
            <v>0</v>
          </cell>
          <cell r="F214">
            <v>0</v>
          </cell>
          <cell r="G214">
            <v>0</v>
          </cell>
          <cell r="H214">
            <v>0</v>
          </cell>
        </row>
        <row r="215">
          <cell r="A215" t="str">
            <v>000</v>
          </cell>
          <cell r="B215">
            <v>0</v>
          </cell>
          <cell r="C215">
            <v>0</v>
          </cell>
          <cell r="D215">
            <v>0</v>
          </cell>
          <cell r="E215">
            <v>0</v>
          </cell>
          <cell r="F215">
            <v>0</v>
          </cell>
          <cell r="G215">
            <v>0</v>
          </cell>
          <cell r="H215">
            <v>0</v>
          </cell>
        </row>
        <row r="216">
          <cell r="A216" t="str">
            <v>000</v>
          </cell>
          <cell r="B216">
            <v>0</v>
          </cell>
          <cell r="C216">
            <v>0</v>
          </cell>
          <cell r="D216">
            <v>0</v>
          </cell>
          <cell r="E216">
            <v>0</v>
          </cell>
          <cell r="F216">
            <v>0</v>
          </cell>
          <cell r="G216">
            <v>0</v>
          </cell>
          <cell r="H216">
            <v>0</v>
          </cell>
        </row>
        <row r="217">
          <cell r="A217" t="str">
            <v>000</v>
          </cell>
          <cell r="B217">
            <v>0</v>
          </cell>
          <cell r="C217">
            <v>0</v>
          </cell>
          <cell r="D217">
            <v>0</v>
          </cell>
          <cell r="E217">
            <v>0</v>
          </cell>
          <cell r="F217">
            <v>0</v>
          </cell>
          <cell r="G217">
            <v>0</v>
          </cell>
          <cell r="H217">
            <v>0</v>
          </cell>
        </row>
        <row r="218">
          <cell r="A218" t="str">
            <v>000</v>
          </cell>
          <cell r="B218">
            <v>0</v>
          </cell>
          <cell r="C218">
            <v>0</v>
          </cell>
          <cell r="D218">
            <v>0</v>
          </cell>
          <cell r="E218">
            <v>0</v>
          </cell>
          <cell r="F218">
            <v>0</v>
          </cell>
          <cell r="G218">
            <v>0</v>
          </cell>
          <cell r="H218">
            <v>0</v>
          </cell>
        </row>
        <row r="219">
          <cell r="A219" t="str">
            <v>000</v>
          </cell>
          <cell r="B219">
            <v>0</v>
          </cell>
          <cell r="C219">
            <v>0</v>
          </cell>
          <cell r="D219">
            <v>0</v>
          </cell>
          <cell r="E219">
            <v>0</v>
          </cell>
          <cell r="F219">
            <v>0</v>
          </cell>
          <cell r="G219">
            <v>0</v>
          </cell>
          <cell r="H219">
            <v>0</v>
          </cell>
        </row>
        <row r="220">
          <cell r="A220" t="str">
            <v>000</v>
          </cell>
          <cell r="B220">
            <v>0</v>
          </cell>
          <cell r="C220">
            <v>0</v>
          </cell>
          <cell r="D220">
            <v>0</v>
          </cell>
          <cell r="E220">
            <v>0</v>
          </cell>
          <cell r="F220">
            <v>0</v>
          </cell>
          <cell r="G220">
            <v>0</v>
          </cell>
          <cell r="H220">
            <v>0</v>
          </cell>
        </row>
        <row r="221">
          <cell r="A221" t="str">
            <v>000</v>
          </cell>
          <cell r="B221">
            <v>0</v>
          </cell>
          <cell r="C221">
            <v>0</v>
          </cell>
          <cell r="D221">
            <v>0</v>
          </cell>
          <cell r="E221">
            <v>0</v>
          </cell>
          <cell r="F221">
            <v>0</v>
          </cell>
          <cell r="G221">
            <v>0</v>
          </cell>
          <cell r="H221">
            <v>0</v>
          </cell>
        </row>
        <row r="222">
          <cell r="A222" t="str">
            <v>000</v>
          </cell>
          <cell r="B222">
            <v>0</v>
          </cell>
          <cell r="C222">
            <v>0</v>
          </cell>
          <cell r="D222">
            <v>0</v>
          </cell>
          <cell r="E222">
            <v>0</v>
          </cell>
          <cell r="F222">
            <v>0</v>
          </cell>
          <cell r="G222">
            <v>0</v>
          </cell>
          <cell r="H222">
            <v>0</v>
          </cell>
        </row>
        <row r="223">
          <cell r="A223" t="str">
            <v>000</v>
          </cell>
          <cell r="B223">
            <v>0</v>
          </cell>
          <cell r="C223">
            <v>0</v>
          </cell>
          <cell r="D223">
            <v>0</v>
          </cell>
          <cell r="E223">
            <v>0</v>
          </cell>
          <cell r="F223">
            <v>0</v>
          </cell>
          <cell r="G223">
            <v>0</v>
          </cell>
          <cell r="H223">
            <v>0</v>
          </cell>
        </row>
        <row r="224">
          <cell r="A224" t="str">
            <v>000</v>
          </cell>
          <cell r="B224">
            <v>0</v>
          </cell>
          <cell r="C224">
            <v>0</v>
          </cell>
          <cell r="D224">
            <v>0</v>
          </cell>
          <cell r="E224">
            <v>0</v>
          </cell>
          <cell r="F224">
            <v>0</v>
          </cell>
          <cell r="G224">
            <v>0</v>
          </cell>
          <cell r="H224">
            <v>0</v>
          </cell>
        </row>
        <row r="225">
          <cell r="A225" t="str">
            <v>000</v>
          </cell>
          <cell r="B225">
            <v>0</v>
          </cell>
          <cell r="C225">
            <v>0</v>
          </cell>
          <cell r="D225">
            <v>0</v>
          </cell>
          <cell r="E225">
            <v>0</v>
          </cell>
          <cell r="F225">
            <v>0</v>
          </cell>
          <cell r="G225">
            <v>0</v>
          </cell>
          <cell r="H225">
            <v>0</v>
          </cell>
        </row>
        <row r="226">
          <cell r="A226" t="str">
            <v>000</v>
          </cell>
          <cell r="B226">
            <v>0</v>
          </cell>
          <cell r="C226">
            <v>0</v>
          </cell>
          <cell r="D226">
            <v>0</v>
          </cell>
          <cell r="E226">
            <v>0</v>
          </cell>
          <cell r="F226">
            <v>0</v>
          </cell>
          <cell r="G226">
            <v>0</v>
          </cell>
          <cell r="H226">
            <v>0</v>
          </cell>
        </row>
        <row r="227">
          <cell r="A227" t="str">
            <v>000</v>
          </cell>
          <cell r="B227">
            <v>0</v>
          </cell>
          <cell r="C227">
            <v>0</v>
          </cell>
          <cell r="D227">
            <v>0</v>
          </cell>
          <cell r="E227">
            <v>0</v>
          </cell>
          <cell r="F227">
            <v>0</v>
          </cell>
          <cell r="G227">
            <v>0</v>
          </cell>
          <cell r="H227">
            <v>0</v>
          </cell>
        </row>
        <row r="228">
          <cell r="A228" t="str">
            <v>000</v>
          </cell>
          <cell r="B228">
            <v>0</v>
          </cell>
          <cell r="C228">
            <v>0</v>
          </cell>
          <cell r="D228">
            <v>0</v>
          </cell>
          <cell r="E228">
            <v>0</v>
          </cell>
          <cell r="F228">
            <v>0</v>
          </cell>
          <cell r="G228">
            <v>0</v>
          </cell>
          <cell r="H228">
            <v>0</v>
          </cell>
        </row>
        <row r="229">
          <cell r="A229" t="str">
            <v>000</v>
          </cell>
          <cell r="B229">
            <v>0</v>
          </cell>
          <cell r="C229">
            <v>0</v>
          </cell>
          <cell r="D229">
            <v>0</v>
          </cell>
          <cell r="E229">
            <v>0</v>
          </cell>
          <cell r="F229">
            <v>0</v>
          </cell>
          <cell r="G229">
            <v>0</v>
          </cell>
          <cell r="H229">
            <v>0</v>
          </cell>
        </row>
        <row r="230">
          <cell r="A230" t="str">
            <v>000</v>
          </cell>
          <cell r="B230">
            <v>0</v>
          </cell>
          <cell r="C230">
            <v>0</v>
          </cell>
          <cell r="D230">
            <v>0</v>
          </cell>
          <cell r="E230">
            <v>0</v>
          </cell>
          <cell r="F230">
            <v>0</v>
          </cell>
          <cell r="G230">
            <v>0</v>
          </cell>
          <cell r="H230">
            <v>0</v>
          </cell>
        </row>
        <row r="231">
          <cell r="A231" t="str">
            <v>000</v>
          </cell>
          <cell r="B231">
            <v>0</v>
          </cell>
          <cell r="C231">
            <v>0</v>
          </cell>
          <cell r="D231">
            <v>0</v>
          </cell>
          <cell r="E231">
            <v>0</v>
          </cell>
          <cell r="F231">
            <v>0</v>
          </cell>
          <cell r="G231">
            <v>0</v>
          </cell>
          <cell r="H231">
            <v>0</v>
          </cell>
        </row>
        <row r="232">
          <cell r="A232" t="str">
            <v>000</v>
          </cell>
          <cell r="B232">
            <v>0</v>
          </cell>
          <cell r="C232">
            <v>0</v>
          </cell>
          <cell r="D232">
            <v>0</v>
          </cell>
          <cell r="E232">
            <v>0</v>
          </cell>
          <cell r="F232">
            <v>0</v>
          </cell>
          <cell r="G232">
            <v>0</v>
          </cell>
          <cell r="H232">
            <v>0</v>
          </cell>
        </row>
        <row r="233">
          <cell r="A233" t="str">
            <v>000</v>
          </cell>
          <cell r="B233">
            <v>0</v>
          </cell>
          <cell r="C233">
            <v>0</v>
          </cell>
          <cell r="D233">
            <v>0</v>
          </cell>
          <cell r="E233">
            <v>0</v>
          </cell>
          <cell r="F233">
            <v>0</v>
          </cell>
          <cell r="G233">
            <v>0</v>
          </cell>
          <cell r="H233">
            <v>0</v>
          </cell>
        </row>
        <row r="234">
          <cell r="A234" t="str">
            <v>000</v>
          </cell>
          <cell r="B234">
            <v>0</v>
          </cell>
          <cell r="C234">
            <v>0</v>
          </cell>
          <cell r="D234">
            <v>0</v>
          </cell>
          <cell r="E234">
            <v>0</v>
          </cell>
          <cell r="F234">
            <v>0</v>
          </cell>
          <cell r="G234">
            <v>0</v>
          </cell>
          <cell r="H234">
            <v>0</v>
          </cell>
        </row>
        <row r="235">
          <cell r="A235" t="str">
            <v>000</v>
          </cell>
          <cell r="B235">
            <v>0</v>
          </cell>
          <cell r="C235">
            <v>0</v>
          </cell>
          <cell r="D235">
            <v>0</v>
          </cell>
          <cell r="E235">
            <v>0</v>
          </cell>
          <cell r="F235">
            <v>0</v>
          </cell>
          <cell r="G235">
            <v>0</v>
          </cell>
          <cell r="H235">
            <v>0</v>
          </cell>
        </row>
        <row r="236">
          <cell r="A236" t="str">
            <v>000</v>
          </cell>
          <cell r="B236">
            <v>0</v>
          </cell>
          <cell r="C236">
            <v>0</v>
          </cell>
          <cell r="D236">
            <v>0</v>
          </cell>
          <cell r="E236">
            <v>0</v>
          </cell>
          <cell r="F236">
            <v>0</v>
          </cell>
          <cell r="G236">
            <v>0</v>
          </cell>
          <cell r="H236">
            <v>0</v>
          </cell>
        </row>
        <row r="237">
          <cell r="A237" t="str">
            <v>000</v>
          </cell>
          <cell r="B237">
            <v>0</v>
          </cell>
          <cell r="C237">
            <v>0</v>
          </cell>
          <cell r="D237">
            <v>0</v>
          </cell>
          <cell r="E237">
            <v>0</v>
          </cell>
          <cell r="F237">
            <v>0</v>
          </cell>
          <cell r="G237">
            <v>0</v>
          </cell>
          <cell r="H237">
            <v>0</v>
          </cell>
        </row>
        <row r="238">
          <cell r="A238" t="str">
            <v>000</v>
          </cell>
          <cell r="B238">
            <v>0</v>
          </cell>
          <cell r="C238">
            <v>0</v>
          </cell>
          <cell r="D238">
            <v>0</v>
          </cell>
          <cell r="E238">
            <v>0</v>
          </cell>
          <cell r="F238">
            <v>0</v>
          </cell>
          <cell r="G238">
            <v>0</v>
          </cell>
          <cell r="H238">
            <v>0</v>
          </cell>
        </row>
        <row r="239">
          <cell r="A239" t="str">
            <v>000</v>
          </cell>
          <cell r="B239">
            <v>0</v>
          </cell>
          <cell r="C239">
            <v>0</v>
          </cell>
          <cell r="D239">
            <v>0</v>
          </cell>
          <cell r="E239">
            <v>0</v>
          </cell>
          <cell r="F239">
            <v>0</v>
          </cell>
          <cell r="G239">
            <v>0</v>
          </cell>
          <cell r="H239">
            <v>0</v>
          </cell>
        </row>
        <row r="240">
          <cell r="A240" t="str">
            <v>000</v>
          </cell>
          <cell r="B240">
            <v>0</v>
          </cell>
          <cell r="C240">
            <v>0</v>
          </cell>
          <cell r="D240">
            <v>0</v>
          </cell>
          <cell r="E240">
            <v>0</v>
          </cell>
          <cell r="F240">
            <v>0</v>
          </cell>
          <cell r="G240">
            <v>0</v>
          </cell>
          <cell r="H240">
            <v>0</v>
          </cell>
        </row>
        <row r="241">
          <cell r="A241" t="str">
            <v>000</v>
          </cell>
          <cell r="B241">
            <v>0</v>
          </cell>
          <cell r="C241">
            <v>0</v>
          </cell>
          <cell r="D241">
            <v>0</v>
          </cell>
          <cell r="E241">
            <v>0</v>
          </cell>
          <cell r="F241">
            <v>0</v>
          </cell>
          <cell r="G241">
            <v>0</v>
          </cell>
          <cell r="H241">
            <v>0</v>
          </cell>
        </row>
        <row r="242">
          <cell r="A242" t="str">
            <v>000</v>
          </cell>
          <cell r="B242">
            <v>0</v>
          </cell>
          <cell r="C242">
            <v>0</v>
          </cell>
          <cell r="D242">
            <v>0</v>
          </cell>
          <cell r="E242">
            <v>0</v>
          </cell>
          <cell r="F242">
            <v>0</v>
          </cell>
          <cell r="G242">
            <v>0</v>
          </cell>
          <cell r="H242">
            <v>0</v>
          </cell>
        </row>
        <row r="243">
          <cell r="A243" t="str">
            <v>000</v>
          </cell>
          <cell r="B243">
            <v>0</v>
          </cell>
          <cell r="C243">
            <v>0</v>
          </cell>
          <cell r="D243">
            <v>0</v>
          </cell>
          <cell r="E243">
            <v>0</v>
          </cell>
          <cell r="F243">
            <v>0</v>
          </cell>
          <cell r="G243">
            <v>0</v>
          </cell>
          <cell r="H243">
            <v>0</v>
          </cell>
        </row>
        <row r="244">
          <cell r="A244" t="str">
            <v>000</v>
          </cell>
          <cell r="B244">
            <v>0</v>
          </cell>
          <cell r="C244">
            <v>0</v>
          </cell>
          <cell r="D244">
            <v>0</v>
          </cell>
          <cell r="E244">
            <v>0</v>
          </cell>
          <cell r="F244">
            <v>0</v>
          </cell>
          <cell r="G244">
            <v>0</v>
          </cell>
          <cell r="H244">
            <v>0</v>
          </cell>
        </row>
        <row r="245">
          <cell r="A245" t="str">
            <v>000</v>
          </cell>
          <cell r="B245">
            <v>0</v>
          </cell>
          <cell r="C245">
            <v>0</v>
          </cell>
          <cell r="D245">
            <v>0</v>
          </cell>
          <cell r="E245">
            <v>0</v>
          </cell>
          <cell r="F245">
            <v>0</v>
          </cell>
          <cell r="G245">
            <v>0</v>
          </cell>
          <cell r="H245">
            <v>0</v>
          </cell>
        </row>
        <row r="246">
          <cell r="A246" t="str">
            <v>000</v>
          </cell>
          <cell r="B246">
            <v>0</v>
          </cell>
          <cell r="C246">
            <v>0</v>
          </cell>
          <cell r="D246">
            <v>0</v>
          </cell>
          <cell r="E246">
            <v>0</v>
          </cell>
          <cell r="F246">
            <v>0</v>
          </cell>
          <cell r="G246">
            <v>0</v>
          </cell>
          <cell r="H246">
            <v>0</v>
          </cell>
        </row>
        <row r="247">
          <cell r="A247" t="str">
            <v>000</v>
          </cell>
          <cell r="B247">
            <v>0</v>
          </cell>
          <cell r="C247">
            <v>0</v>
          </cell>
          <cell r="D247">
            <v>0</v>
          </cell>
          <cell r="E247">
            <v>0</v>
          </cell>
          <cell r="F247">
            <v>0</v>
          </cell>
          <cell r="G247">
            <v>0</v>
          </cell>
          <cell r="H247">
            <v>0</v>
          </cell>
        </row>
        <row r="248">
          <cell r="A248" t="str">
            <v>000</v>
          </cell>
          <cell r="B248">
            <v>0</v>
          </cell>
          <cell r="C248">
            <v>0</v>
          </cell>
          <cell r="D248">
            <v>0</v>
          </cell>
          <cell r="E248">
            <v>0</v>
          </cell>
          <cell r="F248">
            <v>0</v>
          </cell>
          <cell r="G248">
            <v>0</v>
          </cell>
          <cell r="H248">
            <v>0</v>
          </cell>
        </row>
        <row r="249">
          <cell r="A249" t="str">
            <v>000</v>
          </cell>
          <cell r="B249">
            <v>0</v>
          </cell>
          <cell r="C249">
            <v>0</v>
          </cell>
          <cell r="D249">
            <v>0</v>
          </cell>
          <cell r="E249">
            <v>0</v>
          </cell>
          <cell r="F249">
            <v>0</v>
          </cell>
          <cell r="G249">
            <v>0</v>
          </cell>
          <cell r="H249">
            <v>0</v>
          </cell>
        </row>
        <row r="250">
          <cell r="A250" t="str">
            <v>000</v>
          </cell>
          <cell r="B250">
            <v>0</v>
          </cell>
          <cell r="C250">
            <v>0</v>
          </cell>
          <cell r="D250">
            <v>0</v>
          </cell>
          <cell r="E250">
            <v>0</v>
          </cell>
          <cell r="F250">
            <v>0</v>
          </cell>
          <cell r="G250">
            <v>0</v>
          </cell>
          <cell r="H250">
            <v>0</v>
          </cell>
        </row>
        <row r="251">
          <cell r="A251" t="str">
            <v>000</v>
          </cell>
          <cell r="B251">
            <v>0</v>
          </cell>
          <cell r="C251">
            <v>0</v>
          </cell>
          <cell r="D251">
            <v>0</v>
          </cell>
          <cell r="E251">
            <v>0</v>
          </cell>
          <cell r="F251">
            <v>0</v>
          </cell>
          <cell r="G251">
            <v>0</v>
          </cell>
          <cell r="H251">
            <v>0</v>
          </cell>
        </row>
        <row r="252">
          <cell r="A252" t="str">
            <v>000</v>
          </cell>
          <cell r="B252">
            <v>0</v>
          </cell>
          <cell r="C252">
            <v>0</v>
          </cell>
          <cell r="D252">
            <v>0</v>
          </cell>
          <cell r="E252">
            <v>0</v>
          </cell>
          <cell r="F252">
            <v>0</v>
          </cell>
          <cell r="G252">
            <v>0</v>
          </cell>
          <cell r="H252">
            <v>0</v>
          </cell>
        </row>
        <row r="253">
          <cell r="A253" t="str">
            <v>000</v>
          </cell>
          <cell r="B253">
            <v>0</v>
          </cell>
          <cell r="C253">
            <v>0</v>
          </cell>
          <cell r="D253">
            <v>0</v>
          </cell>
          <cell r="E253">
            <v>0</v>
          </cell>
          <cell r="F253">
            <v>0</v>
          </cell>
          <cell r="G253">
            <v>0</v>
          </cell>
          <cell r="H253">
            <v>0</v>
          </cell>
        </row>
        <row r="254">
          <cell r="A254" t="str">
            <v>000</v>
          </cell>
          <cell r="B254">
            <v>0</v>
          </cell>
          <cell r="C254">
            <v>0</v>
          </cell>
          <cell r="D254">
            <v>0</v>
          </cell>
          <cell r="E254">
            <v>0</v>
          </cell>
          <cell r="F254">
            <v>0</v>
          </cell>
          <cell r="G254">
            <v>0</v>
          </cell>
          <cell r="H254">
            <v>0</v>
          </cell>
        </row>
        <row r="255">
          <cell r="A255" t="str">
            <v>000</v>
          </cell>
          <cell r="B255">
            <v>0</v>
          </cell>
          <cell r="C255">
            <v>0</v>
          </cell>
          <cell r="D255">
            <v>0</v>
          </cell>
          <cell r="E255">
            <v>0</v>
          </cell>
          <cell r="F255">
            <v>0</v>
          </cell>
          <cell r="G255">
            <v>0</v>
          </cell>
          <cell r="H255">
            <v>0</v>
          </cell>
        </row>
        <row r="256">
          <cell r="A256" t="str">
            <v>000</v>
          </cell>
          <cell r="B256">
            <v>0</v>
          </cell>
          <cell r="C256">
            <v>0</v>
          </cell>
          <cell r="D256">
            <v>0</v>
          </cell>
          <cell r="E256">
            <v>0</v>
          </cell>
          <cell r="F256">
            <v>0</v>
          </cell>
          <cell r="G256">
            <v>0</v>
          </cell>
          <cell r="H256">
            <v>0</v>
          </cell>
        </row>
        <row r="257">
          <cell r="A257" t="str">
            <v>000</v>
          </cell>
          <cell r="B257">
            <v>0</v>
          </cell>
          <cell r="C257">
            <v>0</v>
          </cell>
          <cell r="D257">
            <v>0</v>
          </cell>
          <cell r="E257">
            <v>0</v>
          </cell>
          <cell r="F257">
            <v>0</v>
          </cell>
          <cell r="G257">
            <v>0</v>
          </cell>
          <cell r="H257">
            <v>0</v>
          </cell>
        </row>
        <row r="258">
          <cell r="A258" t="str">
            <v>000</v>
          </cell>
          <cell r="B258">
            <v>0</v>
          </cell>
          <cell r="C258">
            <v>0</v>
          </cell>
          <cell r="D258">
            <v>0</v>
          </cell>
          <cell r="E258">
            <v>0</v>
          </cell>
          <cell r="F258">
            <v>0</v>
          </cell>
          <cell r="G258">
            <v>0</v>
          </cell>
          <cell r="H258">
            <v>0</v>
          </cell>
        </row>
        <row r="259">
          <cell r="A259" t="str">
            <v>000</v>
          </cell>
          <cell r="B259">
            <v>0</v>
          </cell>
          <cell r="C259">
            <v>0</v>
          </cell>
          <cell r="D259">
            <v>0</v>
          </cell>
          <cell r="E259">
            <v>0</v>
          </cell>
          <cell r="F259">
            <v>0</v>
          </cell>
          <cell r="G259">
            <v>0</v>
          </cell>
          <cell r="H259">
            <v>0</v>
          </cell>
        </row>
        <row r="260">
          <cell r="A260" t="str">
            <v>000</v>
          </cell>
          <cell r="B260">
            <v>0</v>
          </cell>
          <cell r="C260">
            <v>0</v>
          </cell>
          <cell r="D260">
            <v>0</v>
          </cell>
          <cell r="E260">
            <v>0</v>
          </cell>
          <cell r="F260">
            <v>0</v>
          </cell>
          <cell r="G260">
            <v>0</v>
          </cell>
          <cell r="H260">
            <v>0</v>
          </cell>
        </row>
        <row r="261">
          <cell r="A261" t="str">
            <v>000</v>
          </cell>
          <cell r="B261">
            <v>0</v>
          </cell>
          <cell r="C261">
            <v>0</v>
          </cell>
          <cell r="D261">
            <v>0</v>
          </cell>
          <cell r="E261">
            <v>0</v>
          </cell>
          <cell r="F261">
            <v>0</v>
          </cell>
          <cell r="G261">
            <v>0</v>
          </cell>
          <cell r="H261">
            <v>0</v>
          </cell>
        </row>
        <row r="262">
          <cell r="A262" t="str">
            <v>000</v>
          </cell>
          <cell r="B262">
            <v>0</v>
          </cell>
          <cell r="C262">
            <v>0</v>
          </cell>
          <cell r="D262">
            <v>0</v>
          </cell>
          <cell r="E262">
            <v>0</v>
          </cell>
          <cell r="F262">
            <v>0</v>
          </cell>
          <cell r="G262">
            <v>0</v>
          </cell>
          <cell r="H262">
            <v>0</v>
          </cell>
        </row>
        <row r="263">
          <cell r="A263" t="str">
            <v>000</v>
          </cell>
          <cell r="B263">
            <v>0</v>
          </cell>
          <cell r="C263">
            <v>0</v>
          </cell>
          <cell r="D263">
            <v>0</v>
          </cell>
          <cell r="E263">
            <v>0</v>
          </cell>
          <cell r="F263">
            <v>0</v>
          </cell>
          <cell r="G263">
            <v>0</v>
          </cell>
          <cell r="H263">
            <v>0</v>
          </cell>
        </row>
        <row r="264">
          <cell r="A264" t="str">
            <v>000</v>
          </cell>
          <cell r="B264">
            <v>0</v>
          </cell>
          <cell r="C264">
            <v>0</v>
          </cell>
          <cell r="D264">
            <v>0</v>
          </cell>
          <cell r="E264">
            <v>0</v>
          </cell>
          <cell r="F264">
            <v>0</v>
          </cell>
          <cell r="G264">
            <v>0</v>
          </cell>
          <cell r="H264">
            <v>0</v>
          </cell>
        </row>
        <row r="265">
          <cell r="A265" t="str">
            <v>000</v>
          </cell>
          <cell r="B265">
            <v>0</v>
          </cell>
          <cell r="C265">
            <v>0</v>
          </cell>
          <cell r="D265">
            <v>0</v>
          </cell>
          <cell r="E265">
            <v>0</v>
          </cell>
          <cell r="F265">
            <v>0</v>
          </cell>
          <cell r="G265">
            <v>0</v>
          </cell>
          <cell r="H265">
            <v>0</v>
          </cell>
        </row>
        <row r="266">
          <cell r="A266" t="str">
            <v>000</v>
          </cell>
          <cell r="B266">
            <v>0</v>
          </cell>
          <cell r="C266">
            <v>0</v>
          </cell>
          <cell r="D266">
            <v>0</v>
          </cell>
          <cell r="E266">
            <v>0</v>
          </cell>
          <cell r="F266">
            <v>0</v>
          </cell>
          <cell r="G266">
            <v>0</v>
          </cell>
          <cell r="H266">
            <v>0</v>
          </cell>
        </row>
        <row r="267">
          <cell r="A267" t="str">
            <v>000</v>
          </cell>
          <cell r="B267">
            <v>0</v>
          </cell>
          <cell r="C267">
            <v>0</v>
          </cell>
          <cell r="D267">
            <v>0</v>
          </cell>
          <cell r="E267">
            <v>0</v>
          </cell>
          <cell r="F267">
            <v>0</v>
          </cell>
          <cell r="G267">
            <v>0</v>
          </cell>
          <cell r="H267">
            <v>0</v>
          </cell>
        </row>
        <row r="268">
          <cell r="A268" t="str">
            <v>000</v>
          </cell>
          <cell r="B268">
            <v>0</v>
          </cell>
          <cell r="C268">
            <v>0</v>
          </cell>
          <cell r="D268">
            <v>0</v>
          </cell>
          <cell r="E268">
            <v>0</v>
          </cell>
          <cell r="F268">
            <v>0</v>
          </cell>
          <cell r="G268">
            <v>0</v>
          </cell>
          <cell r="H268">
            <v>0</v>
          </cell>
        </row>
        <row r="269">
          <cell r="A269" t="str">
            <v>000</v>
          </cell>
          <cell r="B269">
            <v>0</v>
          </cell>
          <cell r="C269">
            <v>0</v>
          </cell>
          <cell r="D269">
            <v>0</v>
          </cell>
          <cell r="E269">
            <v>0</v>
          </cell>
          <cell r="F269">
            <v>0</v>
          </cell>
          <cell r="G269">
            <v>0</v>
          </cell>
          <cell r="H269">
            <v>0</v>
          </cell>
        </row>
        <row r="270">
          <cell r="A270" t="str">
            <v>000</v>
          </cell>
          <cell r="B270">
            <v>0</v>
          </cell>
          <cell r="C270">
            <v>0</v>
          </cell>
          <cell r="D270">
            <v>0</v>
          </cell>
          <cell r="E270">
            <v>0</v>
          </cell>
          <cell r="F270">
            <v>0</v>
          </cell>
          <cell r="G270">
            <v>0</v>
          </cell>
          <cell r="H270">
            <v>0</v>
          </cell>
        </row>
        <row r="271">
          <cell r="A271" t="str">
            <v>000</v>
          </cell>
          <cell r="B271">
            <v>0</v>
          </cell>
          <cell r="C271">
            <v>0</v>
          </cell>
          <cell r="D271">
            <v>0</v>
          </cell>
          <cell r="E271">
            <v>0</v>
          </cell>
          <cell r="F271">
            <v>0</v>
          </cell>
          <cell r="G271">
            <v>0</v>
          </cell>
          <cell r="H271">
            <v>0</v>
          </cell>
        </row>
        <row r="272">
          <cell r="A272" t="str">
            <v>000</v>
          </cell>
          <cell r="B272">
            <v>0</v>
          </cell>
          <cell r="C272">
            <v>0</v>
          </cell>
          <cell r="D272">
            <v>0</v>
          </cell>
          <cell r="E272">
            <v>0</v>
          </cell>
          <cell r="F272">
            <v>0</v>
          </cell>
          <cell r="G272">
            <v>0</v>
          </cell>
          <cell r="H272">
            <v>0</v>
          </cell>
        </row>
        <row r="273">
          <cell r="A273" t="str">
            <v>000</v>
          </cell>
          <cell r="B273">
            <v>0</v>
          </cell>
          <cell r="C273">
            <v>0</v>
          </cell>
          <cell r="D273">
            <v>0</v>
          </cell>
          <cell r="E273">
            <v>0</v>
          </cell>
          <cell r="F273">
            <v>0</v>
          </cell>
          <cell r="G273">
            <v>0</v>
          </cell>
          <cell r="H273">
            <v>0</v>
          </cell>
        </row>
        <row r="274">
          <cell r="A274" t="str">
            <v>000</v>
          </cell>
          <cell r="B274">
            <v>0</v>
          </cell>
          <cell r="C274">
            <v>0</v>
          </cell>
          <cell r="D274">
            <v>0</v>
          </cell>
          <cell r="E274">
            <v>0</v>
          </cell>
          <cell r="F274">
            <v>0</v>
          </cell>
          <cell r="G274">
            <v>0</v>
          </cell>
          <cell r="H274">
            <v>0</v>
          </cell>
        </row>
        <row r="275">
          <cell r="A275" t="str">
            <v>000</v>
          </cell>
          <cell r="B275">
            <v>0</v>
          </cell>
          <cell r="C275">
            <v>0</v>
          </cell>
          <cell r="D275">
            <v>0</v>
          </cell>
          <cell r="E275">
            <v>0</v>
          </cell>
          <cell r="F275">
            <v>0</v>
          </cell>
          <cell r="G275">
            <v>0</v>
          </cell>
          <cell r="H275">
            <v>0</v>
          </cell>
        </row>
        <row r="276">
          <cell r="A276" t="str">
            <v>000</v>
          </cell>
          <cell r="B276">
            <v>0</v>
          </cell>
          <cell r="C276">
            <v>0</v>
          </cell>
          <cell r="D276">
            <v>0</v>
          </cell>
          <cell r="E276">
            <v>0</v>
          </cell>
          <cell r="F276">
            <v>0</v>
          </cell>
          <cell r="G276">
            <v>0</v>
          </cell>
          <cell r="H276">
            <v>0</v>
          </cell>
        </row>
        <row r="277">
          <cell r="A277" t="str">
            <v>000</v>
          </cell>
          <cell r="B277">
            <v>0</v>
          </cell>
          <cell r="C277">
            <v>0</v>
          </cell>
          <cell r="D277">
            <v>0</v>
          </cell>
          <cell r="E277">
            <v>0</v>
          </cell>
          <cell r="F277">
            <v>0</v>
          </cell>
          <cell r="G277">
            <v>0</v>
          </cell>
          <cell r="H277">
            <v>0</v>
          </cell>
        </row>
        <row r="278">
          <cell r="A278" t="str">
            <v>000</v>
          </cell>
          <cell r="B278">
            <v>0</v>
          </cell>
          <cell r="C278">
            <v>0</v>
          </cell>
          <cell r="D278">
            <v>0</v>
          </cell>
          <cell r="E278">
            <v>0</v>
          </cell>
          <cell r="F278">
            <v>0</v>
          </cell>
          <cell r="G278">
            <v>0</v>
          </cell>
          <cell r="H278">
            <v>0</v>
          </cell>
        </row>
        <row r="279">
          <cell r="A279" t="str">
            <v>000</v>
          </cell>
          <cell r="B279">
            <v>0</v>
          </cell>
          <cell r="C279">
            <v>0</v>
          </cell>
          <cell r="D279">
            <v>0</v>
          </cell>
          <cell r="E279">
            <v>0</v>
          </cell>
          <cell r="F279">
            <v>0</v>
          </cell>
          <cell r="G279">
            <v>0</v>
          </cell>
          <cell r="H279">
            <v>0</v>
          </cell>
        </row>
        <row r="280">
          <cell r="A280" t="str">
            <v>000</v>
          </cell>
          <cell r="B280">
            <v>0</v>
          </cell>
          <cell r="C280">
            <v>0</v>
          </cell>
          <cell r="D280">
            <v>0</v>
          </cell>
          <cell r="E280">
            <v>0</v>
          </cell>
          <cell r="F280">
            <v>0</v>
          </cell>
          <cell r="G280">
            <v>0</v>
          </cell>
          <cell r="H280">
            <v>0</v>
          </cell>
        </row>
        <row r="281">
          <cell r="A281" t="str">
            <v>000</v>
          </cell>
          <cell r="B281">
            <v>0</v>
          </cell>
          <cell r="C281">
            <v>0</v>
          </cell>
          <cell r="D281">
            <v>0</v>
          </cell>
          <cell r="E281">
            <v>0</v>
          </cell>
          <cell r="F281">
            <v>0</v>
          </cell>
          <cell r="G281">
            <v>0</v>
          </cell>
          <cell r="H281">
            <v>0</v>
          </cell>
        </row>
        <row r="282">
          <cell r="A282" t="str">
            <v>000</v>
          </cell>
          <cell r="B282">
            <v>0</v>
          </cell>
          <cell r="C282">
            <v>0</v>
          </cell>
          <cell r="D282">
            <v>0</v>
          </cell>
          <cell r="E282">
            <v>0</v>
          </cell>
          <cell r="F282">
            <v>0</v>
          </cell>
          <cell r="G282">
            <v>0</v>
          </cell>
          <cell r="H282">
            <v>0</v>
          </cell>
        </row>
        <row r="283">
          <cell r="A283" t="str">
            <v>000</v>
          </cell>
          <cell r="B283">
            <v>0</v>
          </cell>
          <cell r="C283">
            <v>0</v>
          </cell>
          <cell r="D283">
            <v>0</v>
          </cell>
          <cell r="E283">
            <v>0</v>
          </cell>
          <cell r="F283">
            <v>0</v>
          </cell>
          <cell r="G283">
            <v>0</v>
          </cell>
          <cell r="H283">
            <v>0</v>
          </cell>
        </row>
        <row r="284">
          <cell r="A284" t="str">
            <v>000</v>
          </cell>
          <cell r="B284">
            <v>0</v>
          </cell>
          <cell r="C284">
            <v>0</v>
          </cell>
          <cell r="D284">
            <v>0</v>
          </cell>
          <cell r="E284">
            <v>0</v>
          </cell>
          <cell r="F284">
            <v>0</v>
          </cell>
          <cell r="G284">
            <v>0</v>
          </cell>
          <cell r="H284">
            <v>0</v>
          </cell>
        </row>
        <row r="285">
          <cell r="A285" t="str">
            <v>000</v>
          </cell>
          <cell r="B285">
            <v>0</v>
          </cell>
          <cell r="C285">
            <v>0</v>
          </cell>
          <cell r="D285">
            <v>0</v>
          </cell>
          <cell r="E285">
            <v>0</v>
          </cell>
          <cell r="F285">
            <v>0</v>
          </cell>
          <cell r="G285">
            <v>0</v>
          </cell>
          <cell r="H285">
            <v>0</v>
          </cell>
        </row>
        <row r="286">
          <cell r="A286" t="str">
            <v>000</v>
          </cell>
          <cell r="B286">
            <v>0</v>
          </cell>
          <cell r="C286">
            <v>0</v>
          </cell>
          <cell r="D286">
            <v>0</v>
          </cell>
          <cell r="E286">
            <v>0</v>
          </cell>
          <cell r="F286">
            <v>0</v>
          </cell>
          <cell r="G286">
            <v>0</v>
          </cell>
          <cell r="H286">
            <v>0</v>
          </cell>
        </row>
        <row r="287">
          <cell r="A287" t="str">
            <v>000</v>
          </cell>
          <cell r="B287">
            <v>0</v>
          </cell>
          <cell r="C287">
            <v>0</v>
          </cell>
          <cell r="D287">
            <v>0</v>
          </cell>
          <cell r="E287">
            <v>0</v>
          </cell>
          <cell r="F287">
            <v>0</v>
          </cell>
          <cell r="G287">
            <v>0</v>
          </cell>
          <cell r="H287">
            <v>0</v>
          </cell>
        </row>
        <row r="288">
          <cell r="A288" t="str">
            <v>000</v>
          </cell>
          <cell r="B288">
            <v>0</v>
          </cell>
          <cell r="C288">
            <v>0</v>
          </cell>
          <cell r="D288">
            <v>0</v>
          </cell>
          <cell r="E288">
            <v>0</v>
          </cell>
          <cell r="F288">
            <v>0</v>
          </cell>
          <cell r="G288">
            <v>0</v>
          </cell>
          <cell r="H288">
            <v>0</v>
          </cell>
        </row>
        <row r="289">
          <cell r="A289" t="str">
            <v>000</v>
          </cell>
          <cell r="B289">
            <v>0</v>
          </cell>
          <cell r="C289">
            <v>0</v>
          </cell>
          <cell r="D289">
            <v>0</v>
          </cell>
          <cell r="E289">
            <v>0</v>
          </cell>
          <cell r="F289">
            <v>0</v>
          </cell>
          <cell r="G289">
            <v>0</v>
          </cell>
          <cell r="H289">
            <v>0</v>
          </cell>
        </row>
        <row r="290">
          <cell r="A290" t="str">
            <v>000</v>
          </cell>
          <cell r="B290">
            <v>0</v>
          </cell>
          <cell r="C290">
            <v>0</v>
          </cell>
          <cell r="D290">
            <v>0</v>
          </cell>
          <cell r="E290">
            <v>0</v>
          </cell>
          <cell r="F290">
            <v>0</v>
          </cell>
          <cell r="G290">
            <v>0</v>
          </cell>
          <cell r="H290">
            <v>0</v>
          </cell>
        </row>
        <row r="291">
          <cell r="A291" t="str">
            <v>000</v>
          </cell>
          <cell r="B291">
            <v>0</v>
          </cell>
          <cell r="C291">
            <v>0</v>
          </cell>
          <cell r="D291">
            <v>0</v>
          </cell>
          <cell r="E291">
            <v>0</v>
          </cell>
          <cell r="F291">
            <v>0</v>
          </cell>
          <cell r="G291">
            <v>0</v>
          </cell>
          <cell r="H291">
            <v>0</v>
          </cell>
        </row>
        <row r="292">
          <cell r="A292" t="str">
            <v>000</v>
          </cell>
          <cell r="B292">
            <v>0</v>
          </cell>
          <cell r="C292">
            <v>0</v>
          </cell>
          <cell r="D292">
            <v>0</v>
          </cell>
          <cell r="E292">
            <v>0</v>
          </cell>
          <cell r="F292">
            <v>0</v>
          </cell>
          <cell r="G292">
            <v>0</v>
          </cell>
          <cell r="H292">
            <v>0</v>
          </cell>
        </row>
        <row r="293">
          <cell r="A293" t="str">
            <v>000</v>
          </cell>
          <cell r="B293">
            <v>0</v>
          </cell>
          <cell r="C293">
            <v>0</v>
          </cell>
          <cell r="D293">
            <v>0</v>
          </cell>
          <cell r="E293">
            <v>0</v>
          </cell>
          <cell r="F293">
            <v>0</v>
          </cell>
          <cell r="G293">
            <v>0</v>
          </cell>
          <cell r="H293">
            <v>0</v>
          </cell>
        </row>
        <row r="294">
          <cell r="A294" t="str">
            <v>000</v>
          </cell>
          <cell r="B294">
            <v>0</v>
          </cell>
          <cell r="C294">
            <v>0</v>
          </cell>
          <cell r="D294">
            <v>0</v>
          </cell>
          <cell r="E294">
            <v>0</v>
          </cell>
          <cell r="F294">
            <v>0</v>
          </cell>
          <cell r="G294">
            <v>0</v>
          </cell>
          <cell r="H294">
            <v>0</v>
          </cell>
        </row>
        <row r="295">
          <cell r="A295" t="str">
            <v>000</v>
          </cell>
          <cell r="B295">
            <v>0</v>
          </cell>
          <cell r="C295">
            <v>0</v>
          </cell>
          <cell r="D295">
            <v>0</v>
          </cell>
          <cell r="E295">
            <v>0</v>
          </cell>
          <cell r="F295">
            <v>0</v>
          </cell>
          <cell r="G295">
            <v>0</v>
          </cell>
          <cell r="H295">
            <v>0</v>
          </cell>
        </row>
        <row r="296">
          <cell r="A296" t="str">
            <v>000</v>
          </cell>
          <cell r="B296">
            <v>0</v>
          </cell>
          <cell r="C296">
            <v>0</v>
          </cell>
          <cell r="D296">
            <v>0</v>
          </cell>
          <cell r="E296">
            <v>0</v>
          </cell>
          <cell r="F296">
            <v>0</v>
          </cell>
          <cell r="G296">
            <v>0</v>
          </cell>
          <cell r="H296">
            <v>0</v>
          </cell>
        </row>
        <row r="297">
          <cell r="A297" t="str">
            <v>000</v>
          </cell>
          <cell r="B297">
            <v>0</v>
          </cell>
          <cell r="C297">
            <v>0</v>
          </cell>
          <cell r="D297">
            <v>0</v>
          </cell>
          <cell r="E297">
            <v>0</v>
          </cell>
          <cell r="F297">
            <v>0</v>
          </cell>
          <cell r="G297">
            <v>0</v>
          </cell>
          <cell r="H297">
            <v>0</v>
          </cell>
        </row>
        <row r="298">
          <cell r="A298" t="str">
            <v>000</v>
          </cell>
          <cell r="B298">
            <v>0</v>
          </cell>
          <cell r="C298">
            <v>0</v>
          </cell>
          <cell r="D298">
            <v>0</v>
          </cell>
          <cell r="E298">
            <v>0</v>
          </cell>
          <cell r="F298">
            <v>0</v>
          </cell>
          <cell r="G298">
            <v>0</v>
          </cell>
          <cell r="H298">
            <v>0</v>
          </cell>
        </row>
        <row r="299">
          <cell r="A299" t="str">
            <v>000</v>
          </cell>
          <cell r="B299">
            <v>0</v>
          </cell>
          <cell r="C299">
            <v>0</v>
          </cell>
          <cell r="D299">
            <v>0</v>
          </cell>
          <cell r="E299">
            <v>0</v>
          </cell>
          <cell r="F299">
            <v>0</v>
          </cell>
          <cell r="G299">
            <v>0</v>
          </cell>
          <cell r="H299">
            <v>0</v>
          </cell>
        </row>
        <row r="300">
          <cell r="A300" t="str">
            <v>000</v>
          </cell>
          <cell r="B300">
            <v>0</v>
          </cell>
          <cell r="C300">
            <v>0</v>
          </cell>
          <cell r="D300">
            <v>0</v>
          </cell>
          <cell r="E300">
            <v>0</v>
          </cell>
          <cell r="F300">
            <v>0</v>
          </cell>
          <cell r="G300">
            <v>0</v>
          </cell>
          <cell r="H300">
            <v>0</v>
          </cell>
        </row>
        <row r="301">
          <cell r="A301" t="str">
            <v>000</v>
          </cell>
          <cell r="B301">
            <v>0</v>
          </cell>
          <cell r="C301">
            <v>0</v>
          </cell>
          <cell r="D301">
            <v>0</v>
          </cell>
          <cell r="E301">
            <v>0</v>
          </cell>
          <cell r="F301">
            <v>0</v>
          </cell>
          <cell r="G301">
            <v>0</v>
          </cell>
          <cell r="H301">
            <v>0</v>
          </cell>
        </row>
        <row r="302">
          <cell r="A302" t="str">
            <v>000</v>
          </cell>
          <cell r="B302">
            <v>0</v>
          </cell>
          <cell r="C302">
            <v>0</v>
          </cell>
          <cell r="D302">
            <v>0</v>
          </cell>
          <cell r="E302">
            <v>0</v>
          </cell>
          <cell r="F302">
            <v>0</v>
          </cell>
          <cell r="G302">
            <v>0</v>
          </cell>
          <cell r="H302">
            <v>0</v>
          </cell>
        </row>
        <row r="303">
          <cell r="A303" t="str">
            <v>000</v>
          </cell>
          <cell r="B303">
            <v>0</v>
          </cell>
          <cell r="C303">
            <v>0</v>
          </cell>
          <cell r="D303">
            <v>0</v>
          </cell>
          <cell r="E303">
            <v>0</v>
          </cell>
          <cell r="F303">
            <v>0</v>
          </cell>
          <cell r="G303">
            <v>0</v>
          </cell>
          <cell r="H303">
            <v>0</v>
          </cell>
        </row>
        <row r="304">
          <cell r="A304" t="str">
            <v>000</v>
          </cell>
          <cell r="B304">
            <v>0</v>
          </cell>
          <cell r="C304">
            <v>0</v>
          </cell>
          <cell r="D304">
            <v>0</v>
          </cell>
          <cell r="E304">
            <v>0</v>
          </cell>
          <cell r="F304">
            <v>0</v>
          </cell>
          <cell r="G304">
            <v>0</v>
          </cell>
          <cell r="H304">
            <v>0</v>
          </cell>
        </row>
        <row r="305">
          <cell r="A305" t="str">
            <v>000</v>
          </cell>
          <cell r="B305">
            <v>0</v>
          </cell>
          <cell r="C305">
            <v>0</v>
          </cell>
          <cell r="D305">
            <v>0</v>
          </cell>
          <cell r="E305">
            <v>0</v>
          </cell>
          <cell r="F305">
            <v>0</v>
          </cell>
          <cell r="G305">
            <v>0</v>
          </cell>
          <cell r="H305">
            <v>0</v>
          </cell>
        </row>
        <row r="306">
          <cell r="A306" t="str">
            <v>000</v>
          </cell>
          <cell r="B306">
            <v>0</v>
          </cell>
          <cell r="C306">
            <v>0</v>
          </cell>
          <cell r="D306">
            <v>0</v>
          </cell>
          <cell r="E306">
            <v>0</v>
          </cell>
          <cell r="F306">
            <v>0</v>
          </cell>
          <cell r="G306">
            <v>0</v>
          </cell>
          <cell r="H306">
            <v>0</v>
          </cell>
        </row>
        <row r="307">
          <cell r="A307" t="str">
            <v>000</v>
          </cell>
          <cell r="B307">
            <v>0</v>
          </cell>
          <cell r="C307">
            <v>0</v>
          </cell>
          <cell r="D307">
            <v>0</v>
          </cell>
          <cell r="E307">
            <v>0</v>
          </cell>
          <cell r="F307">
            <v>0</v>
          </cell>
          <cell r="G307">
            <v>0</v>
          </cell>
          <cell r="H307">
            <v>0</v>
          </cell>
        </row>
        <row r="308">
          <cell r="A308" t="str">
            <v>000</v>
          </cell>
          <cell r="B308">
            <v>0</v>
          </cell>
          <cell r="C308">
            <v>0</v>
          </cell>
          <cell r="D308">
            <v>0</v>
          </cell>
          <cell r="E308">
            <v>0</v>
          </cell>
          <cell r="F308">
            <v>0</v>
          </cell>
          <cell r="G308">
            <v>0</v>
          </cell>
          <cell r="H308">
            <v>0</v>
          </cell>
        </row>
        <row r="309">
          <cell r="A309" t="str">
            <v>000</v>
          </cell>
          <cell r="B309">
            <v>0</v>
          </cell>
          <cell r="C309">
            <v>0</v>
          </cell>
          <cell r="D309">
            <v>0</v>
          </cell>
          <cell r="E309">
            <v>0</v>
          </cell>
          <cell r="F309">
            <v>0</v>
          </cell>
          <cell r="G309">
            <v>0</v>
          </cell>
          <cell r="H309">
            <v>0</v>
          </cell>
        </row>
        <row r="310">
          <cell r="A310" t="str">
            <v>000</v>
          </cell>
          <cell r="B310">
            <v>0</v>
          </cell>
          <cell r="C310">
            <v>0</v>
          </cell>
          <cell r="D310">
            <v>0</v>
          </cell>
          <cell r="E310">
            <v>0</v>
          </cell>
          <cell r="F310">
            <v>0</v>
          </cell>
          <cell r="G310">
            <v>0</v>
          </cell>
          <cell r="H310">
            <v>0</v>
          </cell>
        </row>
        <row r="311">
          <cell r="A311" t="str">
            <v>000</v>
          </cell>
          <cell r="B311">
            <v>0</v>
          </cell>
          <cell r="C311">
            <v>0</v>
          </cell>
          <cell r="D311">
            <v>0</v>
          </cell>
          <cell r="E311">
            <v>0</v>
          </cell>
          <cell r="F311">
            <v>0</v>
          </cell>
          <cell r="G311">
            <v>0</v>
          </cell>
          <cell r="H311">
            <v>0</v>
          </cell>
        </row>
        <row r="312">
          <cell r="A312" t="str">
            <v>000</v>
          </cell>
          <cell r="B312">
            <v>0</v>
          </cell>
          <cell r="C312">
            <v>0</v>
          </cell>
          <cell r="D312">
            <v>0</v>
          </cell>
          <cell r="E312">
            <v>0</v>
          </cell>
          <cell r="F312">
            <v>0</v>
          </cell>
          <cell r="G312">
            <v>0</v>
          </cell>
          <cell r="H312">
            <v>0</v>
          </cell>
        </row>
        <row r="313">
          <cell r="A313" t="str">
            <v>000</v>
          </cell>
          <cell r="B313">
            <v>0</v>
          </cell>
          <cell r="C313">
            <v>0</v>
          </cell>
          <cell r="D313">
            <v>0</v>
          </cell>
          <cell r="E313">
            <v>0</v>
          </cell>
          <cell r="F313">
            <v>0</v>
          </cell>
          <cell r="G313">
            <v>0</v>
          </cell>
          <cell r="H313">
            <v>0</v>
          </cell>
        </row>
        <row r="314">
          <cell r="A314" t="str">
            <v>000</v>
          </cell>
          <cell r="B314">
            <v>0</v>
          </cell>
          <cell r="C314">
            <v>0</v>
          </cell>
          <cell r="D314">
            <v>0</v>
          </cell>
          <cell r="E314">
            <v>0</v>
          </cell>
          <cell r="F314">
            <v>0</v>
          </cell>
          <cell r="G314">
            <v>0</v>
          </cell>
          <cell r="H314">
            <v>0</v>
          </cell>
        </row>
        <row r="315">
          <cell r="A315" t="str">
            <v>000</v>
          </cell>
          <cell r="B315">
            <v>0</v>
          </cell>
          <cell r="C315">
            <v>0</v>
          </cell>
          <cell r="D315">
            <v>0</v>
          </cell>
          <cell r="E315">
            <v>0</v>
          </cell>
          <cell r="F315">
            <v>0</v>
          </cell>
          <cell r="G315">
            <v>0</v>
          </cell>
          <cell r="H315">
            <v>0</v>
          </cell>
        </row>
        <row r="316">
          <cell r="A316" t="str">
            <v>000</v>
          </cell>
          <cell r="B316">
            <v>0</v>
          </cell>
          <cell r="C316">
            <v>0</v>
          </cell>
          <cell r="D316">
            <v>0</v>
          </cell>
          <cell r="E316">
            <v>0</v>
          </cell>
          <cell r="F316">
            <v>0</v>
          </cell>
          <cell r="G316">
            <v>0</v>
          </cell>
          <cell r="H316">
            <v>0</v>
          </cell>
        </row>
        <row r="317">
          <cell r="A317" t="str">
            <v>000</v>
          </cell>
          <cell r="B317">
            <v>0</v>
          </cell>
          <cell r="C317">
            <v>0</v>
          </cell>
          <cell r="D317">
            <v>0</v>
          </cell>
          <cell r="E317">
            <v>0</v>
          </cell>
          <cell r="F317">
            <v>0</v>
          </cell>
          <cell r="G317">
            <v>0</v>
          </cell>
          <cell r="H317">
            <v>0</v>
          </cell>
        </row>
        <row r="318">
          <cell r="A318" t="str">
            <v>000</v>
          </cell>
          <cell r="B318">
            <v>0</v>
          </cell>
          <cell r="C318">
            <v>0</v>
          </cell>
          <cell r="D318">
            <v>0</v>
          </cell>
          <cell r="E318">
            <v>0</v>
          </cell>
          <cell r="F318">
            <v>0</v>
          </cell>
          <cell r="G318">
            <v>0</v>
          </cell>
          <cell r="H318">
            <v>0</v>
          </cell>
        </row>
        <row r="319">
          <cell r="A319" t="str">
            <v>000</v>
          </cell>
          <cell r="B319">
            <v>0</v>
          </cell>
          <cell r="C319">
            <v>0</v>
          </cell>
          <cell r="D319">
            <v>0</v>
          </cell>
          <cell r="E319">
            <v>0</v>
          </cell>
          <cell r="F319">
            <v>0</v>
          </cell>
          <cell r="G319">
            <v>0</v>
          </cell>
          <cell r="H319">
            <v>0</v>
          </cell>
        </row>
        <row r="320">
          <cell r="A320" t="str">
            <v>000</v>
          </cell>
          <cell r="B320">
            <v>0</v>
          </cell>
          <cell r="C320">
            <v>0</v>
          </cell>
          <cell r="D320">
            <v>0</v>
          </cell>
          <cell r="E320">
            <v>0</v>
          </cell>
          <cell r="F320">
            <v>0</v>
          </cell>
          <cell r="G320">
            <v>0</v>
          </cell>
          <cell r="H320">
            <v>0</v>
          </cell>
        </row>
        <row r="321">
          <cell r="A321" t="str">
            <v>000</v>
          </cell>
          <cell r="B321">
            <v>0</v>
          </cell>
          <cell r="C321">
            <v>0</v>
          </cell>
          <cell r="D321">
            <v>0</v>
          </cell>
          <cell r="E321">
            <v>0</v>
          </cell>
          <cell r="F321">
            <v>0</v>
          </cell>
          <cell r="G321">
            <v>0</v>
          </cell>
          <cell r="H321">
            <v>0</v>
          </cell>
        </row>
        <row r="322">
          <cell r="A322" t="str">
            <v>000</v>
          </cell>
          <cell r="B322">
            <v>0</v>
          </cell>
          <cell r="C322">
            <v>0</v>
          </cell>
          <cell r="D322">
            <v>0</v>
          </cell>
          <cell r="E322">
            <v>0</v>
          </cell>
          <cell r="F322">
            <v>0</v>
          </cell>
          <cell r="G322">
            <v>0</v>
          </cell>
          <cell r="H322">
            <v>0</v>
          </cell>
        </row>
        <row r="323">
          <cell r="A323" t="str">
            <v>000</v>
          </cell>
          <cell r="B323">
            <v>0</v>
          </cell>
          <cell r="C323">
            <v>0</v>
          </cell>
          <cell r="D323">
            <v>0</v>
          </cell>
          <cell r="E323">
            <v>0</v>
          </cell>
          <cell r="F323">
            <v>0</v>
          </cell>
          <cell r="G323">
            <v>0</v>
          </cell>
          <cell r="H323">
            <v>0</v>
          </cell>
        </row>
        <row r="324">
          <cell r="A324" t="str">
            <v>000</v>
          </cell>
          <cell r="B324">
            <v>0</v>
          </cell>
          <cell r="C324">
            <v>0</v>
          </cell>
          <cell r="D324">
            <v>0</v>
          </cell>
          <cell r="E324">
            <v>0</v>
          </cell>
          <cell r="F324">
            <v>0</v>
          </cell>
          <cell r="G324">
            <v>0</v>
          </cell>
          <cell r="H324">
            <v>0</v>
          </cell>
        </row>
        <row r="325">
          <cell r="A325" t="str">
            <v>000</v>
          </cell>
          <cell r="B325">
            <v>0</v>
          </cell>
          <cell r="C325">
            <v>0</v>
          </cell>
          <cell r="D325">
            <v>0</v>
          </cell>
          <cell r="E325">
            <v>0</v>
          </cell>
          <cell r="F325">
            <v>0</v>
          </cell>
          <cell r="G325">
            <v>0</v>
          </cell>
          <cell r="H325">
            <v>0</v>
          </cell>
        </row>
        <row r="326">
          <cell r="A326" t="str">
            <v>000</v>
          </cell>
          <cell r="B326">
            <v>0</v>
          </cell>
          <cell r="C326">
            <v>0</v>
          </cell>
          <cell r="D326">
            <v>0</v>
          </cell>
          <cell r="E326">
            <v>0</v>
          </cell>
          <cell r="F326">
            <v>0</v>
          </cell>
          <cell r="G326">
            <v>0</v>
          </cell>
          <cell r="H326">
            <v>0</v>
          </cell>
        </row>
        <row r="327">
          <cell r="A327" t="str">
            <v>000</v>
          </cell>
          <cell r="B327">
            <v>0</v>
          </cell>
          <cell r="C327">
            <v>0</v>
          </cell>
          <cell r="D327">
            <v>0</v>
          </cell>
          <cell r="E327">
            <v>0</v>
          </cell>
          <cell r="F327">
            <v>0</v>
          </cell>
          <cell r="G327">
            <v>0</v>
          </cell>
          <cell r="H327">
            <v>0</v>
          </cell>
        </row>
        <row r="328">
          <cell r="A328" t="str">
            <v>000</v>
          </cell>
          <cell r="B328">
            <v>0</v>
          </cell>
          <cell r="C328">
            <v>0</v>
          </cell>
          <cell r="D328">
            <v>0</v>
          </cell>
          <cell r="E328">
            <v>0</v>
          </cell>
          <cell r="F328">
            <v>0</v>
          </cell>
          <cell r="G328">
            <v>0</v>
          </cell>
          <cell r="H328">
            <v>0</v>
          </cell>
        </row>
        <row r="329">
          <cell r="A329" t="str">
            <v>000</v>
          </cell>
          <cell r="B329">
            <v>0</v>
          </cell>
          <cell r="C329">
            <v>0</v>
          </cell>
          <cell r="D329">
            <v>0</v>
          </cell>
          <cell r="E329">
            <v>0</v>
          </cell>
          <cell r="F329">
            <v>0</v>
          </cell>
          <cell r="G329">
            <v>0</v>
          </cell>
          <cell r="H329">
            <v>0</v>
          </cell>
        </row>
        <row r="330">
          <cell r="A330" t="str">
            <v>000</v>
          </cell>
          <cell r="B330">
            <v>0</v>
          </cell>
          <cell r="C330">
            <v>0</v>
          </cell>
          <cell r="D330">
            <v>0</v>
          </cell>
          <cell r="E330">
            <v>0</v>
          </cell>
          <cell r="F330">
            <v>0</v>
          </cell>
          <cell r="G330">
            <v>0</v>
          </cell>
          <cell r="H330">
            <v>0</v>
          </cell>
        </row>
        <row r="331">
          <cell r="A331" t="str">
            <v>000</v>
          </cell>
          <cell r="B331">
            <v>0</v>
          </cell>
          <cell r="C331">
            <v>0</v>
          </cell>
          <cell r="D331">
            <v>0</v>
          </cell>
          <cell r="E331">
            <v>0</v>
          </cell>
          <cell r="F331">
            <v>0</v>
          </cell>
          <cell r="G331">
            <v>0</v>
          </cell>
          <cell r="H331">
            <v>0</v>
          </cell>
        </row>
        <row r="332">
          <cell r="A332" t="str">
            <v>000</v>
          </cell>
          <cell r="B332">
            <v>0</v>
          </cell>
          <cell r="C332">
            <v>0</v>
          </cell>
          <cell r="D332">
            <v>0</v>
          </cell>
          <cell r="E332">
            <v>0</v>
          </cell>
          <cell r="F332">
            <v>0</v>
          </cell>
          <cell r="G332">
            <v>0</v>
          </cell>
          <cell r="H332">
            <v>0</v>
          </cell>
        </row>
        <row r="333">
          <cell r="A333" t="str">
            <v>000</v>
          </cell>
          <cell r="B333">
            <v>0</v>
          </cell>
          <cell r="C333">
            <v>0</v>
          </cell>
          <cell r="D333">
            <v>0</v>
          </cell>
          <cell r="E333">
            <v>0</v>
          </cell>
          <cell r="F333">
            <v>0</v>
          </cell>
          <cell r="G333">
            <v>0</v>
          </cell>
          <cell r="H333">
            <v>0</v>
          </cell>
        </row>
        <row r="334">
          <cell r="A334" t="str">
            <v>000</v>
          </cell>
          <cell r="B334">
            <v>0</v>
          </cell>
          <cell r="C334">
            <v>0</v>
          </cell>
          <cell r="D334">
            <v>0</v>
          </cell>
          <cell r="E334">
            <v>0</v>
          </cell>
          <cell r="F334">
            <v>0</v>
          </cell>
          <cell r="G334">
            <v>0</v>
          </cell>
          <cell r="H334">
            <v>0</v>
          </cell>
        </row>
        <row r="335">
          <cell r="A335" t="str">
            <v>000</v>
          </cell>
          <cell r="B335">
            <v>0</v>
          </cell>
          <cell r="C335">
            <v>0</v>
          </cell>
          <cell r="D335">
            <v>0</v>
          </cell>
          <cell r="E335">
            <v>0</v>
          </cell>
          <cell r="F335">
            <v>0</v>
          </cell>
          <cell r="G335">
            <v>0</v>
          </cell>
          <cell r="H335">
            <v>0</v>
          </cell>
        </row>
        <row r="336">
          <cell r="A336" t="str">
            <v>000</v>
          </cell>
          <cell r="B336">
            <v>0</v>
          </cell>
          <cell r="C336">
            <v>0</v>
          </cell>
          <cell r="D336">
            <v>0</v>
          </cell>
          <cell r="E336">
            <v>0</v>
          </cell>
          <cell r="F336">
            <v>0</v>
          </cell>
          <cell r="G336">
            <v>0</v>
          </cell>
          <cell r="H336">
            <v>0</v>
          </cell>
        </row>
        <row r="337">
          <cell r="A337" t="str">
            <v>000</v>
          </cell>
          <cell r="B337">
            <v>0</v>
          </cell>
          <cell r="C337">
            <v>0</v>
          </cell>
          <cell r="D337">
            <v>0</v>
          </cell>
          <cell r="E337">
            <v>0</v>
          </cell>
          <cell r="F337">
            <v>0</v>
          </cell>
          <cell r="G337">
            <v>0</v>
          </cell>
          <cell r="H337">
            <v>0</v>
          </cell>
        </row>
        <row r="338">
          <cell r="A338" t="str">
            <v>000</v>
          </cell>
          <cell r="B338">
            <v>0</v>
          </cell>
          <cell r="C338">
            <v>0</v>
          </cell>
          <cell r="D338">
            <v>0</v>
          </cell>
          <cell r="E338">
            <v>0</v>
          </cell>
          <cell r="F338">
            <v>0</v>
          </cell>
          <cell r="G338">
            <v>0</v>
          </cell>
          <cell r="H338">
            <v>0</v>
          </cell>
        </row>
        <row r="339">
          <cell r="A339" t="str">
            <v>000</v>
          </cell>
          <cell r="B339">
            <v>0</v>
          </cell>
          <cell r="C339">
            <v>0</v>
          </cell>
          <cell r="D339">
            <v>0</v>
          </cell>
          <cell r="E339">
            <v>0</v>
          </cell>
          <cell r="F339">
            <v>0</v>
          </cell>
          <cell r="G339">
            <v>0</v>
          </cell>
          <cell r="H339">
            <v>0</v>
          </cell>
        </row>
        <row r="340">
          <cell r="A340" t="str">
            <v>000</v>
          </cell>
          <cell r="B340">
            <v>0</v>
          </cell>
          <cell r="C340">
            <v>0</v>
          </cell>
          <cell r="D340">
            <v>0</v>
          </cell>
          <cell r="E340">
            <v>0</v>
          </cell>
          <cell r="F340">
            <v>0</v>
          </cell>
          <cell r="G340">
            <v>0</v>
          </cell>
          <cell r="H340">
            <v>0</v>
          </cell>
        </row>
        <row r="341">
          <cell r="A341" t="str">
            <v>000</v>
          </cell>
          <cell r="B341">
            <v>0</v>
          </cell>
          <cell r="C341">
            <v>0</v>
          </cell>
          <cell r="D341">
            <v>0</v>
          </cell>
          <cell r="E341">
            <v>0</v>
          </cell>
          <cell r="F341">
            <v>0</v>
          </cell>
          <cell r="G341">
            <v>0</v>
          </cell>
          <cell r="H341">
            <v>0</v>
          </cell>
        </row>
        <row r="342">
          <cell r="A342" t="str">
            <v>000</v>
          </cell>
          <cell r="B342">
            <v>0</v>
          </cell>
          <cell r="C342">
            <v>0</v>
          </cell>
          <cell r="D342">
            <v>0</v>
          </cell>
          <cell r="E342">
            <v>0</v>
          </cell>
          <cell r="F342">
            <v>0</v>
          </cell>
          <cell r="G342">
            <v>0</v>
          </cell>
          <cell r="H342">
            <v>0</v>
          </cell>
        </row>
        <row r="343">
          <cell r="A343" t="str">
            <v>000</v>
          </cell>
          <cell r="B343">
            <v>0</v>
          </cell>
          <cell r="C343">
            <v>0</v>
          </cell>
          <cell r="D343">
            <v>0</v>
          </cell>
          <cell r="E343">
            <v>0</v>
          </cell>
          <cell r="F343">
            <v>0</v>
          </cell>
          <cell r="G343">
            <v>0</v>
          </cell>
          <cell r="H343">
            <v>0</v>
          </cell>
        </row>
        <row r="344">
          <cell r="A344" t="str">
            <v>000</v>
          </cell>
          <cell r="B344">
            <v>0</v>
          </cell>
          <cell r="C344">
            <v>0</v>
          </cell>
          <cell r="D344">
            <v>0</v>
          </cell>
          <cell r="E344">
            <v>0</v>
          </cell>
          <cell r="F344">
            <v>0</v>
          </cell>
          <cell r="G344">
            <v>0</v>
          </cell>
          <cell r="H344">
            <v>0</v>
          </cell>
        </row>
        <row r="345">
          <cell r="A345" t="str">
            <v>000</v>
          </cell>
          <cell r="B345">
            <v>0</v>
          </cell>
          <cell r="C345">
            <v>0</v>
          </cell>
          <cell r="D345">
            <v>0</v>
          </cell>
          <cell r="E345">
            <v>0</v>
          </cell>
          <cell r="F345">
            <v>0</v>
          </cell>
          <cell r="G345">
            <v>0</v>
          </cell>
          <cell r="H345">
            <v>0</v>
          </cell>
        </row>
        <row r="346">
          <cell r="A346" t="str">
            <v>000</v>
          </cell>
          <cell r="B346">
            <v>0</v>
          </cell>
          <cell r="C346">
            <v>0</v>
          </cell>
          <cell r="D346">
            <v>0</v>
          </cell>
          <cell r="E346">
            <v>0</v>
          </cell>
          <cell r="F346">
            <v>0</v>
          </cell>
          <cell r="G346">
            <v>0</v>
          </cell>
          <cell r="H346">
            <v>0</v>
          </cell>
        </row>
        <row r="347">
          <cell r="A347" t="str">
            <v>000</v>
          </cell>
          <cell r="B347">
            <v>0</v>
          </cell>
          <cell r="C347">
            <v>0</v>
          </cell>
          <cell r="D347">
            <v>0</v>
          </cell>
          <cell r="E347">
            <v>0</v>
          </cell>
          <cell r="F347">
            <v>0</v>
          </cell>
          <cell r="G347">
            <v>0</v>
          </cell>
          <cell r="H347">
            <v>0</v>
          </cell>
        </row>
        <row r="348">
          <cell r="A348" t="str">
            <v>000</v>
          </cell>
          <cell r="B348">
            <v>0</v>
          </cell>
          <cell r="C348">
            <v>0</v>
          </cell>
          <cell r="D348">
            <v>0</v>
          </cell>
          <cell r="E348">
            <v>0</v>
          </cell>
          <cell r="F348">
            <v>0</v>
          </cell>
          <cell r="G348">
            <v>0</v>
          </cell>
          <cell r="H348">
            <v>0</v>
          </cell>
        </row>
        <row r="349">
          <cell r="A349" t="str">
            <v>000</v>
          </cell>
          <cell r="B349">
            <v>0</v>
          </cell>
          <cell r="C349">
            <v>0</v>
          </cell>
          <cell r="D349">
            <v>0</v>
          </cell>
          <cell r="E349">
            <v>0</v>
          </cell>
          <cell r="F349">
            <v>0</v>
          </cell>
          <cell r="G349">
            <v>0</v>
          </cell>
          <cell r="H349">
            <v>0</v>
          </cell>
        </row>
        <row r="350">
          <cell r="A350" t="str">
            <v>000</v>
          </cell>
          <cell r="B350">
            <v>0</v>
          </cell>
          <cell r="C350">
            <v>0</v>
          </cell>
          <cell r="D350">
            <v>0</v>
          </cell>
          <cell r="E350">
            <v>0</v>
          </cell>
          <cell r="F350">
            <v>0</v>
          </cell>
          <cell r="G350">
            <v>0</v>
          </cell>
          <cell r="H350">
            <v>0</v>
          </cell>
        </row>
        <row r="351">
          <cell r="A351" t="str">
            <v>000</v>
          </cell>
          <cell r="B351">
            <v>0</v>
          </cell>
          <cell r="C351">
            <v>0</v>
          </cell>
          <cell r="D351">
            <v>0</v>
          </cell>
          <cell r="E351">
            <v>0</v>
          </cell>
          <cell r="F351">
            <v>0</v>
          </cell>
          <cell r="G351">
            <v>0</v>
          </cell>
          <cell r="H351">
            <v>0</v>
          </cell>
        </row>
        <row r="352">
          <cell r="A352" t="str">
            <v>000</v>
          </cell>
          <cell r="B352">
            <v>0</v>
          </cell>
          <cell r="C352">
            <v>0</v>
          </cell>
          <cell r="D352">
            <v>0</v>
          </cell>
          <cell r="E352">
            <v>0</v>
          </cell>
          <cell r="F352">
            <v>0</v>
          </cell>
          <cell r="G352">
            <v>0</v>
          </cell>
          <cell r="H352">
            <v>0</v>
          </cell>
        </row>
        <row r="353">
          <cell r="A353" t="str">
            <v>000</v>
          </cell>
          <cell r="B353">
            <v>0</v>
          </cell>
          <cell r="C353">
            <v>0</v>
          </cell>
          <cell r="D353">
            <v>0</v>
          </cell>
          <cell r="E353">
            <v>0</v>
          </cell>
          <cell r="F353">
            <v>0</v>
          </cell>
          <cell r="G353">
            <v>0</v>
          </cell>
          <cell r="H353">
            <v>0</v>
          </cell>
        </row>
        <row r="354">
          <cell r="A354" t="str">
            <v>000</v>
          </cell>
          <cell r="B354">
            <v>0</v>
          </cell>
          <cell r="C354">
            <v>0</v>
          </cell>
          <cell r="D354">
            <v>0</v>
          </cell>
          <cell r="E354">
            <v>0</v>
          </cell>
          <cell r="F354">
            <v>0</v>
          </cell>
          <cell r="G354">
            <v>0</v>
          </cell>
          <cell r="H354">
            <v>0</v>
          </cell>
        </row>
        <row r="355">
          <cell r="A355" t="str">
            <v>000</v>
          </cell>
          <cell r="B355">
            <v>0</v>
          </cell>
          <cell r="C355">
            <v>0</v>
          </cell>
          <cell r="D355">
            <v>0</v>
          </cell>
          <cell r="E355">
            <v>0</v>
          </cell>
          <cell r="F355">
            <v>0</v>
          </cell>
          <cell r="G355">
            <v>0</v>
          </cell>
          <cell r="H355">
            <v>0</v>
          </cell>
        </row>
        <row r="356">
          <cell r="A356" t="str">
            <v>000</v>
          </cell>
          <cell r="B356">
            <v>0</v>
          </cell>
          <cell r="C356">
            <v>0</v>
          </cell>
          <cell r="D356">
            <v>0</v>
          </cell>
          <cell r="E356">
            <v>0</v>
          </cell>
          <cell r="F356">
            <v>0</v>
          </cell>
          <cell r="G356">
            <v>0</v>
          </cell>
          <cell r="H356">
            <v>0</v>
          </cell>
        </row>
        <row r="357">
          <cell r="A357" t="str">
            <v>000</v>
          </cell>
          <cell r="B357">
            <v>0</v>
          </cell>
          <cell r="C357">
            <v>0</v>
          </cell>
          <cell r="D357">
            <v>0</v>
          </cell>
          <cell r="E357">
            <v>0</v>
          </cell>
          <cell r="F357">
            <v>0</v>
          </cell>
          <cell r="G357">
            <v>0</v>
          </cell>
          <cell r="H357">
            <v>0</v>
          </cell>
        </row>
        <row r="358">
          <cell r="A358" t="str">
            <v>000</v>
          </cell>
          <cell r="B358">
            <v>0</v>
          </cell>
          <cell r="C358">
            <v>0</v>
          </cell>
          <cell r="D358">
            <v>0</v>
          </cell>
          <cell r="E358">
            <v>0</v>
          </cell>
          <cell r="F358">
            <v>0</v>
          </cell>
          <cell r="G358">
            <v>0</v>
          </cell>
          <cell r="H358">
            <v>0</v>
          </cell>
        </row>
        <row r="359">
          <cell r="A359" t="str">
            <v>000</v>
          </cell>
          <cell r="B359">
            <v>0</v>
          </cell>
          <cell r="C359">
            <v>0</v>
          </cell>
          <cell r="D359">
            <v>0</v>
          </cell>
          <cell r="E359">
            <v>0</v>
          </cell>
          <cell r="F359">
            <v>0</v>
          </cell>
          <cell r="G359">
            <v>0</v>
          </cell>
          <cell r="H359">
            <v>0</v>
          </cell>
        </row>
        <row r="360">
          <cell r="A360" t="str">
            <v>000</v>
          </cell>
          <cell r="B360">
            <v>0</v>
          </cell>
          <cell r="C360">
            <v>0</v>
          </cell>
          <cell r="D360">
            <v>0</v>
          </cell>
          <cell r="E360">
            <v>0</v>
          </cell>
          <cell r="F360">
            <v>0</v>
          </cell>
          <cell r="G360">
            <v>0</v>
          </cell>
          <cell r="H360">
            <v>0</v>
          </cell>
        </row>
        <row r="361">
          <cell r="A361" t="str">
            <v>000</v>
          </cell>
          <cell r="B361">
            <v>0</v>
          </cell>
          <cell r="C361">
            <v>0</v>
          </cell>
          <cell r="D361">
            <v>0</v>
          </cell>
          <cell r="E361">
            <v>0</v>
          </cell>
          <cell r="F361">
            <v>0</v>
          </cell>
          <cell r="G361">
            <v>0</v>
          </cell>
          <cell r="H361">
            <v>0</v>
          </cell>
        </row>
        <row r="362">
          <cell r="A362" t="str">
            <v>000</v>
          </cell>
          <cell r="B362">
            <v>0</v>
          </cell>
          <cell r="C362">
            <v>0</v>
          </cell>
          <cell r="D362">
            <v>0</v>
          </cell>
          <cell r="E362">
            <v>0</v>
          </cell>
          <cell r="F362">
            <v>0</v>
          </cell>
          <cell r="G362">
            <v>0</v>
          </cell>
          <cell r="H362">
            <v>0</v>
          </cell>
        </row>
        <row r="363">
          <cell r="A363" t="str">
            <v>000</v>
          </cell>
          <cell r="B363">
            <v>0</v>
          </cell>
          <cell r="C363">
            <v>0</v>
          </cell>
          <cell r="D363">
            <v>0</v>
          </cell>
          <cell r="E363">
            <v>0</v>
          </cell>
          <cell r="F363">
            <v>0</v>
          </cell>
          <cell r="G363">
            <v>0</v>
          </cell>
          <cell r="H363">
            <v>0</v>
          </cell>
        </row>
        <row r="364">
          <cell r="A364" t="str">
            <v>000</v>
          </cell>
          <cell r="B364">
            <v>0</v>
          </cell>
          <cell r="C364">
            <v>0</v>
          </cell>
          <cell r="D364">
            <v>0</v>
          </cell>
          <cell r="E364">
            <v>0</v>
          </cell>
          <cell r="F364">
            <v>0</v>
          </cell>
          <cell r="G364">
            <v>0</v>
          </cell>
          <cell r="H364">
            <v>0</v>
          </cell>
        </row>
        <row r="365">
          <cell r="A365" t="str">
            <v>000</v>
          </cell>
          <cell r="B365">
            <v>0</v>
          </cell>
          <cell r="C365">
            <v>0</v>
          </cell>
          <cell r="D365">
            <v>0</v>
          </cell>
          <cell r="E365">
            <v>0</v>
          </cell>
          <cell r="F365">
            <v>0</v>
          </cell>
          <cell r="G365">
            <v>0</v>
          </cell>
          <cell r="H365">
            <v>0</v>
          </cell>
        </row>
        <row r="366">
          <cell r="A366" t="str">
            <v>000</v>
          </cell>
          <cell r="B366">
            <v>0</v>
          </cell>
          <cell r="C366">
            <v>0</v>
          </cell>
          <cell r="D366">
            <v>0</v>
          </cell>
          <cell r="E366">
            <v>0</v>
          </cell>
          <cell r="F366">
            <v>0</v>
          </cell>
          <cell r="G366">
            <v>0</v>
          </cell>
          <cell r="H366">
            <v>0</v>
          </cell>
        </row>
        <row r="367">
          <cell r="A367" t="str">
            <v>000</v>
          </cell>
          <cell r="B367">
            <v>0</v>
          </cell>
          <cell r="C367">
            <v>0</v>
          </cell>
          <cell r="D367">
            <v>0</v>
          </cell>
          <cell r="E367">
            <v>0</v>
          </cell>
          <cell r="F367">
            <v>0</v>
          </cell>
          <cell r="G367">
            <v>0</v>
          </cell>
          <cell r="H367">
            <v>0</v>
          </cell>
        </row>
        <row r="368">
          <cell r="A368" t="str">
            <v>000</v>
          </cell>
          <cell r="B368">
            <v>0</v>
          </cell>
          <cell r="C368">
            <v>0</v>
          </cell>
          <cell r="D368">
            <v>0</v>
          </cell>
          <cell r="E368">
            <v>0</v>
          </cell>
          <cell r="F368">
            <v>0</v>
          </cell>
          <cell r="G368">
            <v>0</v>
          </cell>
          <cell r="H368">
            <v>0</v>
          </cell>
        </row>
        <row r="369">
          <cell r="A369" t="str">
            <v>000</v>
          </cell>
          <cell r="B369">
            <v>0</v>
          </cell>
          <cell r="C369">
            <v>0</v>
          </cell>
          <cell r="D369">
            <v>0</v>
          </cell>
          <cell r="E369">
            <v>0</v>
          </cell>
          <cell r="F369">
            <v>0</v>
          </cell>
          <cell r="G369">
            <v>0</v>
          </cell>
          <cell r="H369">
            <v>0</v>
          </cell>
        </row>
        <row r="370">
          <cell r="A370" t="str">
            <v>000</v>
          </cell>
          <cell r="B370">
            <v>0</v>
          </cell>
          <cell r="C370">
            <v>0</v>
          </cell>
          <cell r="D370">
            <v>0</v>
          </cell>
          <cell r="E370">
            <v>0</v>
          </cell>
          <cell r="F370">
            <v>0</v>
          </cell>
          <cell r="G370">
            <v>0</v>
          </cell>
          <cell r="H370">
            <v>0</v>
          </cell>
        </row>
        <row r="371">
          <cell r="A371" t="str">
            <v>000</v>
          </cell>
          <cell r="B371">
            <v>0</v>
          </cell>
          <cell r="C371">
            <v>0</v>
          </cell>
          <cell r="D371">
            <v>0</v>
          </cell>
          <cell r="E371">
            <v>0</v>
          </cell>
          <cell r="F371">
            <v>0</v>
          </cell>
          <cell r="G371">
            <v>0</v>
          </cell>
          <cell r="H371">
            <v>0</v>
          </cell>
        </row>
        <row r="372">
          <cell r="A372" t="str">
            <v>000</v>
          </cell>
          <cell r="B372">
            <v>0</v>
          </cell>
          <cell r="C372">
            <v>0</v>
          </cell>
          <cell r="D372">
            <v>0</v>
          </cell>
          <cell r="E372">
            <v>0</v>
          </cell>
          <cell r="F372">
            <v>0</v>
          </cell>
          <cell r="G372">
            <v>0</v>
          </cell>
          <cell r="H372">
            <v>0</v>
          </cell>
        </row>
        <row r="373">
          <cell r="A373" t="str">
            <v>000</v>
          </cell>
          <cell r="B373">
            <v>0</v>
          </cell>
          <cell r="C373">
            <v>0</v>
          </cell>
          <cell r="D373">
            <v>0</v>
          </cell>
          <cell r="E373">
            <v>0</v>
          </cell>
          <cell r="F373">
            <v>0</v>
          </cell>
          <cell r="G373">
            <v>0</v>
          </cell>
          <cell r="H373">
            <v>0</v>
          </cell>
        </row>
        <row r="374">
          <cell r="A374" t="str">
            <v>000</v>
          </cell>
          <cell r="B374">
            <v>0</v>
          </cell>
          <cell r="C374">
            <v>0</v>
          </cell>
          <cell r="D374">
            <v>0</v>
          </cell>
          <cell r="E374">
            <v>0</v>
          </cell>
          <cell r="F374">
            <v>0</v>
          </cell>
          <cell r="G374">
            <v>0</v>
          </cell>
          <cell r="H374">
            <v>0</v>
          </cell>
        </row>
        <row r="375">
          <cell r="A375" t="str">
            <v>000</v>
          </cell>
          <cell r="B375">
            <v>0</v>
          </cell>
          <cell r="C375">
            <v>0</v>
          </cell>
          <cell r="D375">
            <v>0</v>
          </cell>
          <cell r="E375">
            <v>0</v>
          </cell>
          <cell r="F375">
            <v>0</v>
          </cell>
          <cell r="G375">
            <v>0</v>
          </cell>
          <cell r="H375">
            <v>0</v>
          </cell>
        </row>
        <row r="376">
          <cell r="A376" t="str">
            <v>000</v>
          </cell>
          <cell r="B376">
            <v>0</v>
          </cell>
          <cell r="C376">
            <v>0</v>
          </cell>
          <cell r="D376">
            <v>0</v>
          </cell>
          <cell r="E376">
            <v>0</v>
          </cell>
          <cell r="F376">
            <v>0</v>
          </cell>
          <cell r="G376">
            <v>0</v>
          </cell>
          <cell r="H376">
            <v>0</v>
          </cell>
        </row>
        <row r="377">
          <cell r="A377" t="str">
            <v>000</v>
          </cell>
          <cell r="B377">
            <v>0</v>
          </cell>
          <cell r="C377">
            <v>0</v>
          </cell>
          <cell r="D377">
            <v>0</v>
          </cell>
          <cell r="E377">
            <v>0</v>
          </cell>
          <cell r="F377">
            <v>0</v>
          </cell>
          <cell r="G377">
            <v>0</v>
          </cell>
          <cell r="H377">
            <v>0</v>
          </cell>
        </row>
        <row r="378">
          <cell r="A378" t="str">
            <v>000</v>
          </cell>
          <cell r="B378">
            <v>0</v>
          </cell>
          <cell r="C378">
            <v>0</v>
          </cell>
          <cell r="D378">
            <v>0</v>
          </cell>
          <cell r="E378">
            <v>0</v>
          </cell>
          <cell r="F378">
            <v>0</v>
          </cell>
          <cell r="G378">
            <v>0</v>
          </cell>
          <cell r="H378">
            <v>0</v>
          </cell>
        </row>
        <row r="379">
          <cell r="A379" t="str">
            <v>000</v>
          </cell>
          <cell r="B379">
            <v>0</v>
          </cell>
          <cell r="C379">
            <v>0</v>
          </cell>
          <cell r="D379">
            <v>0</v>
          </cell>
          <cell r="E379">
            <v>0</v>
          </cell>
          <cell r="F379">
            <v>0</v>
          </cell>
          <cell r="G379">
            <v>0</v>
          </cell>
          <cell r="H379">
            <v>0</v>
          </cell>
        </row>
        <row r="380">
          <cell r="A380" t="str">
            <v>000</v>
          </cell>
          <cell r="B380">
            <v>0</v>
          </cell>
          <cell r="C380">
            <v>0</v>
          </cell>
          <cell r="D380">
            <v>0</v>
          </cell>
          <cell r="E380">
            <v>0</v>
          </cell>
          <cell r="F380">
            <v>0</v>
          </cell>
          <cell r="G380">
            <v>0</v>
          </cell>
          <cell r="H380">
            <v>0</v>
          </cell>
        </row>
        <row r="381">
          <cell r="A381" t="str">
            <v>000</v>
          </cell>
          <cell r="B381">
            <v>0</v>
          </cell>
          <cell r="C381">
            <v>0</v>
          </cell>
          <cell r="D381">
            <v>0</v>
          </cell>
          <cell r="E381">
            <v>0</v>
          </cell>
          <cell r="F381">
            <v>0</v>
          </cell>
          <cell r="G381">
            <v>0</v>
          </cell>
          <cell r="H381">
            <v>0</v>
          </cell>
        </row>
        <row r="382">
          <cell r="A382" t="str">
            <v>000</v>
          </cell>
          <cell r="B382">
            <v>0</v>
          </cell>
          <cell r="C382">
            <v>0</v>
          </cell>
          <cell r="D382">
            <v>0</v>
          </cell>
          <cell r="E382">
            <v>0</v>
          </cell>
          <cell r="F382">
            <v>0</v>
          </cell>
          <cell r="G382">
            <v>0</v>
          </cell>
          <cell r="H382">
            <v>0</v>
          </cell>
        </row>
        <row r="383">
          <cell r="A383" t="str">
            <v>000</v>
          </cell>
          <cell r="B383">
            <v>0</v>
          </cell>
          <cell r="C383">
            <v>0</v>
          </cell>
          <cell r="D383">
            <v>0</v>
          </cell>
          <cell r="E383">
            <v>0</v>
          </cell>
          <cell r="F383">
            <v>0</v>
          </cell>
          <cell r="G383">
            <v>0</v>
          </cell>
          <cell r="H383">
            <v>0</v>
          </cell>
        </row>
        <row r="384">
          <cell r="A384" t="str">
            <v>000</v>
          </cell>
          <cell r="B384">
            <v>0</v>
          </cell>
          <cell r="C384">
            <v>0</v>
          </cell>
          <cell r="D384">
            <v>0</v>
          </cell>
          <cell r="E384">
            <v>0</v>
          </cell>
          <cell r="F384">
            <v>0</v>
          </cell>
          <cell r="G384">
            <v>0</v>
          </cell>
          <cell r="H384">
            <v>0</v>
          </cell>
        </row>
        <row r="385">
          <cell r="A385" t="str">
            <v>000</v>
          </cell>
          <cell r="B385">
            <v>0</v>
          </cell>
          <cell r="C385">
            <v>0</v>
          </cell>
          <cell r="D385">
            <v>0</v>
          </cell>
          <cell r="E385">
            <v>0</v>
          </cell>
          <cell r="F385">
            <v>0</v>
          </cell>
          <cell r="G385">
            <v>0</v>
          </cell>
          <cell r="H385">
            <v>0</v>
          </cell>
        </row>
        <row r="386">
          <cell r="A386" t="str">
            <v>000</v>
          </cell>
          <cell r="B386">
            <v>0</v>
          </cell>
          <cell r="C386">
            <v>0</v>
          </cell>
          <cell r="D386">
            <v>0</v>
          </cell>
          <cell r="E386">
            <v>0</v>
          </cell>
          <cell r="F386">
            <v>0</v>
          </cell>
          <cell r="G386">
            <v>0</v>
          </cell>
          <cell r="H386">
            <v>0</v>
          </cell>
        </row>
        <row r="387">
          <cell r="A387" t="str">
            <v>000</v>
          </cell>
          <cell r="B387">
            <v>0</v>
          </cell>
          <cell r="C387">
            <v>0</v>
          </cell>
          <cell r="D387">
            <v>0</v>
          </cell>
          <cell r="E387">
            <v>0</v>
          </cell>
          <cell r="F387">
            <v>0</v>
          </cell>
          <cell r="G387">
            <v>0</v>
          </cell>
          <cell r="H387">
            <v>0</v>
          </cell>
        </row>
        <row r="388">
          <cell r="A388" t="str">
            <v>000</v>
          </cell>
          <cell r="B388">
            <v>0</v>
          </cell>
          <cell r="C388">
            <v>0</v>
          </cell>
          <cell r="D388">
            <v>0</v>
          </cell>
          <cell r="E388">
            <v>0</v>
          </cell>
          <cell r="F388">
            <v>0</v>
          </cell>
          <cell r="G388">
            <v>0</v>
          </cell>
          <cell r="H388">
            <v>0</v>
          </cell>
        </row>
        <row r="389">
          <cell r="A389" t="str">
            <v>000</v>
          </cell>
          <cell r="B389">
            <v>0</v>
          </cell>
          <cell r="C389">
            <v>0</v>
          </cell>
          <cell r="D389">
            <v>0</v>
          </cell>
          <cell r="E389">
            <v>0</v>
          </cell>
          <cell r="F389">
            <v>0</v>
          </cell>
          <cell r="G389">
            <v>0</v>
          </cell>
          <cell r="H389">
            <v>0</v>
          </cell>
        </row>
        <row r="390">
          <cell r="A390" t="str">
            <v>000</v>
          </cell>
          <cell r="B390">
            <v>0</v>
          </cell>
          <cell r="C390">
            <v>0</v>
          </cell>
          <cell r="D390">
            <v>0</v>
          </cell>
          <cell r="E390">
            <v>0</v>
          </cell>
          <cell r="F390">
            <v>0</v>
          </cell>
          <cell r="G390">
            <v>0</v>
          </cell>
          <cell r="H390">
            <v>0</v>
          </cell>
        </row>
        <row r="391">
          <cell r="A391" t="str">
            <v>000</v>
          </cell>
          <cell r="B391">
            <v>0</v>
          </cell>
          <cell r="C391">
            <v>0</v>
          </cell>
          <cell r="D391">
            <v>0</v>
          </cell>
          <cell r="E391">
            <v>0</v>
          </cell>
          <cell r="F391">
            <v>0</v>
          </cell>
          <cell r="G391">
            <v>0</v>
          </cell>
          <cell r="H391">
            <v>0</v>
          </cell>
        </row>
        <row r="392">
          <cell r="A392" t="str">
            <v>000</v>
          </cell>
          <cell r="B392">
            <v>0</v>
          </cell>
          <cell r="C392">
            <v>0</v>
          </cell>
          <cell r="D392">
            <v>0</v>
          </cell>
          <cell r="E392">
            <v>0</v>
          </cell>
          <cell r="F392">
            <v>0</v>
          </cell>
          <cell r="G392">
            <v>0</v>
          </cell>
          <cell r="H392">
            <v>0</v>
          </cell>
        </row>
        <row r="393">
          <cell r="A393" t="str">
            <v>000</v>
          </cell>
          <cell r="B393">
            <v>0</v>
          </cell>
          <cell r="C393">
            <v>0</v>
          </cell>
          <cell r="D393">
            <v>0</v>
          </cell>
          <cell r="E393">
            <v>0</v>
          </cell>
          <cell r="F393">
            <v>0</v>
          </cell>
          <cell r="G393">
            <v>0</v>
          </cell>
          <cell r="H393">
            <v>0</v>
          </cell>
        </row>
        <row r="394">
          <cell r="A394" t="str">
            <v>000</v>
          </cell>
          <cell r="B394">
            <v>0</v>
          </cell>
          <cell r="C394">
            <v>0</v>
          </cell>
          <cell r="D394">
            <v>0</v>
          </cell>
          <cell r="E394">
            <v>0</v>
          </cell>
          <cell r="F394">
            <v>0</v>
          </cell>
          <cell r="G394">
            <v>0</v>
          </cell>
          <cell r="H394">
            <v>0</v>
          </cell>
        </row>
        <row r="395">
          <cell r="A395" t="str">
            <v>000</v>
          </cell>
          <cell r="B395">
            <v>0</v>
          </cell>
          <cell r="C395">
            <v>0</v>
          </cell>
          <cell r="D395">
            <v>0</v>
          </cell>
          <cell r="E395">
            <v>0</v>
          </cell>
          <cell r="F395">
            <v>0</v>
          </cell>
          <cell r="G395">
            <v>0</v>
          </cell>
          <cell r="H395">
            <v>0</v>
          </cell>
        </row>
        <row r="396">
          <cell r="A396" t="str">
            <v>000</v>
          </cell>
          <cell r="B396">
            <v>0</v>
          </cell>
          <cell r="C396">
            <v>0</v>
          </cell>
          <cell r="D396">
            <v>0</v>
          </cell>
          <cell r="E396">
            <v>0</v>
          </cell>
          <cell r="F396">
            <v>0</v>
          </cell>
          <cell r="G396">
            <v>0</v>
          </cell>
          <cell r="H396">
            <v>0</v>
          </cell>
        </row>
        <row r="397">
          <cell r="A397" t="str">
            <v>000</v>
          </cell>
          <cell r="B397">
            <v>0</v>
          </cell>
          <cell r="C397">
            <v>0</v>
          </cell>
          <cell r="D397">
            <v>0</v>
          </cell>
          <cell r="E397">
            <v>0</v>
          </cell>
          <cell r="F397">
            <v>0</v>
          </cell>
          <cell r="G397">
            <v>0</v>
          </cell>
          <cell r="H397">
            <v>0</v>
          </cell>
        </row>
        <row r="398">
          <cell r="A398" t="str">
            <v>000</v>
          </cell>
          <cell r="B398">
            <v>0</v>
          </cell>
          <cell r="C398">
            <v>0</v>
          </cell>
          <cell r="D398">
            <v>0</v>
          </cell>
          <cell r="E398">
            <v>0</v>
          </cell>
          <cell r="F398">
            <v>0</v>
          </cell>
          <cell r="G398">
            <v>0</v>
          </cell>
          <cell r="H398">
            <v>0</v>
          </cell>
        </row>
        <row r="399">
          <cell r="A399" t="str">
            <v>000</v>
          </cell>
          <cell r="B399">
            <v>0</v>
          </cell>
          <cell r="C399">
            <v>0</v>
          </cell>
          <cell r="D399">
            <v>0</v>
          </cell>
          <cell r="E399">
            <v>0</v>
          </cell>
          <cell r="F399">
            <v>0</v>
          </cell>
          <cell r="G399">
            <v>0</v>
          </cell>
          <cell r="H399">
            <v>0</v>
          </cell>
        </row>
        <row r="400">
          <cell r="A400" t="str">
            <v>000</v>
          </cell>
          <cell r="B400">
            <v>0</v>
          </cell>
          <cell r="C400">
            <v>0</v>
          </cell>
          <cell r="D400">
            <v>0</v>
          </cell>
          <cell r="E400">
            <v>0</v>
          </cell>
          <cell r="F400">
            <v>0</v>
          </cell>
          <cell r="G400">
            <v>0</v>
          </cell>
          <cell r="H400">
            <v>0</v>
          </cell>
        </row>
        <row r="401">
          <cell r="A401" t="str">
            <v>000</v>
          </cell>
          <cell r="B401">
            <v>0</v>
          </cell>
          <cell r="C401">
            <v>0</v>
          </cell>
          <cell r="D401">
            <v>0</v>
          </cell>
          <cell r="E401">
            <v>0</v>
          </cell>
          <cell r="F401">
            <v>0</v>
          </cell>
          <cell r="G401">
            <v>0</v>
          </cell>
          <cell r="H401">
            <v>0</v>
          </cell>
        </row>
        <row r="402">
          <cell r="A402" t="str">
            <v>000</v>
          </cell>
          <cell r="B402">
            <v>0</v>
          </cell>
          <cell r="C402">
            <v>0</v>
          </cell>
          <cell r="D402">
            <v>0</v>
          </cell>
          <cell r="E402">
            <v>0</v>
          </cell>
          <cell r="F402">
            <v>0</v>
          </cell>
          <cell r="G402">
            <v>0</v>
          </cell>
          <cell r="H402">
            <v>0</v>
          </cell>
        </row>
        <row r="403">
          <cell r="A403" t="str">
            <v>000</v>
          </cell>
          <cell r="B403">
            <v>0</v>
          </cell>
          <cell r="C403">
            <v>0</v>
          </cell>
          <cell r="D403">
            <v>0</v>
          </cell>
          <cell r="E403">
            <v>0</v>
          </cell>
          <cell r="F403">
            <v>0</v>
          </cell>
          <cell r="G403">
            <v>0</v>
          </cell>
          <cell r="H403">
            <v>0</v>
          </cell>
        </row>
        <row r="404">
          <cell r="A404" t="str">
            <v>000</v>
          </cell>
          <cell r="B404">
            <v>0</v>
          </cell>
          <cell r="C404">
            <v>0</v>
          </cell>
          <cell r="D404">
            <v>0</v>
          </cell>
          <cell r="E404">
            <v>0</v>
          </cell>
          <cell r="F404">
            <v>0</v>
          </cell>
          <cell r="G404">
            <v>0</v>
          </cell>
          <cell r="H404">
            <v>0</v>
          </cell>
        </row>
        <row r="405">
          <cell r="A405" t="str">
            <v>000</v>
          </cell>
          <cell r="B405">
            <v>0</v>
          </cell>
          <cell r="C405">
            <v>0</v>
          </cell>
          <cell r="D405">
            <v>0</v>
          </cell>
          <cell r="E405">
            <v>0</v>
          </cell>
          <cell r="F405">
            <v>0</v>
          </cell>
          <cell r="G405">
            <v>0</v>
          </cell>
          <cell r="H405">
            <v>0</v>
          </cell>
        </row>
        <row r="406">
          <cell r="A406" t="str">
            <v>000</v>
          </cell>
          <cell r="B406">
            <v>0</v>
          </cell>
          <cell r="C406">
            <v>0</v>
          </cell>
          <cell r="D406">
            <v>0</v>
          </cell>
          <cell r="E406">
            <v>0</v>
          </cell>
          <cell r="F406">
            <v>0</v>
          </cell>
          <cell r="G406">
            <v>0</v>
          </cell>
          <cell r="H406">
            <v>0</v>
          </cell>
        </row>
        <row r="407">
          <cell r="A407" t="str">
            <v>000</v>
          </cell>
          <cell r="B407">
            <v>0</v>
          </cell>
          <cell r="C407">
            <v>0</v>
          </cell>
          <cell r="D407">
            <v>0</v>
          </cell>
          <cell r="E407">
            <v>0</v>
          </cell>
          <cell r="F407">
            <v>0</v>
          </cell>
          <cell r="G407">
            <v>0</v>
          </cell>
          <cell r="H407">
            <v>0</v>
          </cell>
        </row>
        <row r="408">
          <cell r="A408" t="str">
            <v>000</v>
          </cell>
          <cell r="B408">
            <v>0</v>
          </cell>
          <cell r="C408">
            <v>0</v>
          </cell>
          <cell r="D408">
            <v>0</v>
          </cell>
          <cell r="E408">
            <v>0</v>
          </cell>
          <cell r="F408">
            <v>0</v>
          </cell>
          <cell r="G408">
            <v>0</v>
          </cell>
          <cell r="H408">
            <v>0</v>
          </cell>
        </row>
        <row r="409">
          <cell r="A409" t="str">
            <v>000</v>
          </cell>
          <cell r="B409">
            <v>0</v>
          </cell>
          <cell r="C409">
            <v>0</v>
          </cell>
          <cell r="D409">
            <v>0</v>
          </cell>
          <cell r="E409">
            <v>0</v>
          </cell>
          <cell r="F409">
            <v>0</v>
          </cell>
          <cell r="G409">
            <v>0</v>
          </cell>
          <cell r="H409">
            <v>0</v>
          </cell>
        </row>
        <row r="410">
          <cell r="A410" t="str">
            <v>000</v>
          </cell>
          <cell r="B410">
            <v>0</v>
          </cell>
          <cell r="C410">
            <v>0</v>
          </cell>
          <cell r="D410">
            <v>0</v>
          </cell>
          <cell r="E410">
            <v>0</v>
          </cell>
          <cell r="F410">
            <v>0</v>
          </cell>
          <cell r="G410">
            <v>0</v>
          </cell>
          <cell r="H410">
            <v>0</v>
          </cell>
        </row>
        <row r="411">
          <cell r="A411" t="str">
            <v>000</v>
          </cell>
          <cell r="B411">
            <v>0</v>
          </cell>
          <cell r="C411">
            <v>0</v>
          </cell>
          <cell r="D411">
            <v>0</v>
          </cell>
          <cell r="E411">
            <v>0</v>
          </cell>
          <cell r="F411">
            <v>0</v>
          </cell>
          <cell r="G411">
            <v>0</v>
          </cell>
          <cell r="H411">
            <v>0</v>
          </cell>
        </row>
        <row r="412">
          <cell r="A412" t="str">
            <v>000</v>
          </cell>
          <cell r="B412">
            <v>0</v>
          </cell>
          <cell r="C412">
            <v>0</v>
          </cell>
          <cell r="D412">
            <v>0</v>
          </cell>
          <cell r="E412">
            <v>0</v>
          </cell>
          <cell r="F412">
            <v>0</v>
          </cell>
          <cell r="G412">
            <v>0</v>
          </cell>
          <cell r="H412">
            <v>0</v>
          </cell>
        </row>
        <row r="413">
          <cell r="A413" t="str">
            <v>000</v>
          </cell>
          <cell r="B413">
            <v>0</v>
          </cell>
          <cell r="C413">
            <v>0</v>
          </cell>
          <cell r="D413">
            <v>0</v>
          </cell>
          <cell r="E413">
            <v>0</v>
          </cell>
          <cell r="F413">
            <v>0</v>
          </cell>
          <cell r="G413">
            <v>0</v>
          </cell>
          <cell r="H413">
            <v>0</v>
          </cell>
        </row>
        <row r="414">
          <cell r="A414" t="str">
            <v>000</v>
          </cell>
          <cell r="B414">
            <v>0</v>
          </cell>
          <cell r="C414">
            <v>0</v>
          </cell>
          <cell r="D414">
            <v>0</v>
          </cell>
          <cell r="E414">
            <v>0</v>
          </cell>
          <cell r="F414">
            <v>0</v>
          </cell>
          <cell r="G414">
            <v>0</v>
          </cell>
          <cell r="H414">
            <v>0</v>
          </cell>
        </row>
        <row r="415">
          <cell r="A415" t="str">
            <v>000</v>
          </cell>
          <cell r="B415">
            <v>0</v>
          </cell>
          <cell r="C415">
            <v>0</v>
          </cell>
          <cell r="D415">
            <v>0</v>
          </cell>
          <cell r="E415">
            <v>0</v>
          </cell>
          <cell r="F415">
            <v>0</v>
          </cell>
          <cell r="G415">
            <v>0</v>
          </cell>
          <cell r="H415">
            <v>0</v>
          </cell>
        </row>
        <row r="416">
          <cell r="A416" t="str">
            <v>000</v>
          </cell>
          <cell r="B416">
            <v>0</v>
          </cell>
          <cell r="C416">
            <v>0</v>
          </cell>
          <cell r="D416">
            <v>0</v>
          </cell>
          <cell r="E416">
            <v>0</v>
          </cell>
          <cell r="F416">
            <v>0</v>
          </cell>
          <cell r="G416">
            <v>0</v>
          </cell>
          <cell r="H416">
            <v>0</v>
          </cell>
        </row>
        <row r="417">
          <cell r="A417" t="str">
            <v>000</v>
          </cell>
          <cell r="B417">
            <v>0</v>
          </cell>
          <cell r="C417">
            <v>0</v>
          </cell>
          <cell r="D417">
            <v>0</v>
          </cell>
          <cell r="E417">
            <v>0</v>
          </cell>
          <cell r="F417">
            <v>0</v>
          </cell>
          <cell r="G417">
            <v>0</v>
          </cell>
          <cell r="H417">
            <v>0</v>
          </cell>
        </row>
        <row r="418">
          <cell r="A418" t="str">
            <v>000</v>
          </cell>
          <cell r="B418">
            <v>0</v>
          </cell>
          <cell r="C418">
            <v>0</v>
          </cell>
          <cell r="D418">
            <v>0</v>
          </cell>
          <cell r="E418">
            <v>0</v>
          </cell>
          <cell r="F418">
            <v>0</v>
          </cell>
          <cell r="G418">
            <v>0</v>
          </cell>
          <cell r="H418">
            <v>0</v>
          </cell>
        </row>
        <row r="419">
          <cell r="A419" t="str">
            <v>000</v>
          </cell>
          <cell r="B419">
            <v>0</v>
          </cell>
          <cell r="C419">
            <v>0</v>
          </cell>
          <cell r="D419">
            <v>0</v>
          </cell>
          <cell r="E419">
            <v>0</v>
          </cell>
          <cell r="F419">
            <v>0</v>
          </cell>
          <cell r="G419">
            <v>0</v>
          </cell>
          <cell r="H419">
            <v>0</v>
          </cell>
        </row>
        <row r="420">
          <cell r="A420" t="str">
            <v>000</v>
          </cell>
          <cell r="B420">
            <v>0</v>
          </cell>
          <cell r="C420">
            <v>0</v>
          </cell>
          <cell r="D420">
            <v>0</v>
          </cell>
          <cell r="E420">
            <v>0</v>
          </cell>
          <cell r="F420">
            <v>0</v>
          </cell>
          <cell r="G420">
            <v>0</v>
          </cell>
          <cell r="H420">
            <v>0</v>
          </cell>
        </row>
        <row r="421">
          <cell r="A421" t="str">
            <v>000</v>
          </cell>
          <cell r="B421">
            <v>0</v>
          </cell>
          <cell r="C421">
            <v>0</v>
          </cell>
          <cell r="D421">
            <v>0</v>
          </cell>
          <cell r="E421">
            <v>0</v>
          </cell>
          <cell r="F421">
            <v>0</v>
          </cell>
          <cell r="G421">
            <v>0</v>
          </cell>
          <cell r="H421">
            <v>0</v>
          </cell>
        </row>
        <row r="422">
          <cell r="A422" t="str">
            <v>000</v>
          </cell>
          <cell r="B422">
            <v>0</v>
          </cell>
          <cell r="C422">
            <v>0</v>
          </cell>
          <cell r="D422">
            <v>0</v>
          </cell>
          <cell r="E422">
            <v>0</v>
          </cell>
          <cell r="F422">
            <v>0</v>
          </cell>
          <cell r="G422">
            <v>0</v>
          </cell>
          <cell r="H422">
            <v>0</v>
          </cell>
        </row>
        <row r="423">
          <cell r="A423" t="str">
            <v>000</v>
          </cell>
          <cell r="B423">
            <v>0</v>
          </cell>
          <cell r="C423">
            <v>0</v>
          </cell>
          <cell r="D423">
            <v>0</v>
          </cell>
          <cell r="E423">
            <v>0</v>
          </cell>
          <cell r="F423">
            <v>0</v>
          </cell>
          <cell r="G423">
            <v>0</v>
          </cell>
          <cell r="H423">
            <v>0</v>
          </cell>
        </row>
        <row r="424">
          <cell r="A424" t="str">
            <v>000</v>
          </cell>
          <cell r="B424">
            <v>0</v>
          </cell>
          <cell r="C424">
            <v>0</v>
          </cell>
          <cell r="D424">
            <v>0</v>
          </cell>
          <cell r="E424">
            <v>0</v>
          </cell>
          <cell r="F424">
            <v>0</v>
          </cell>
          <cell r="G424">
            <v>0</v>
          </cell>
          <cell r="H424">
            <v>0</v>
          </cell>
        </row>
        <row r="425">
          <cell r="A425" t="str">
            <v>000</v>
          </cell>
          <cell r="B425">
            <v>0</v>
          </cell>
          <cell r="C425">
            <v>0</v>
          </cell>
          <cell r="D425">
            <v>0</v>
          </cell>
          <cell r="E425">
            <v>0</v>
          </cell>
          <cell r="F425">
            <v>0</v>
          </cell>
          <cell r="G425">
            <v>0</v>
          </cell>
          <cell r="H425">
            <v>0</v>
          </cell>
        </row>
        <row r="426">
          <cell r="A426" t="str">
            <v>000</v>
          </cell>
          <cell r="B426">
            <v>0</v>
          </cell>
          <cell r="C426">
            <v>0</v>
          </cell>
          <cell r="D426">
            <v>0</v>
          </cell>
          <cell r="E426">
            <v>0</v>
          </cell>
          <cell r="F426">
            <v>0</v>
          </cell>
          <cell r="G426">
            <v>0</v>
          </cell>
          <cell r="H426">
            <v>0</v>
          </cell>
        </row>
        <row r="427">
          <cell r="A427" t="str">
            <v>000</v>
          </cell>
          <cell r="B427">
            <v>0</v>
          </cell>
          <cell r="C427">
            <v>0</v>
          </cell>
          <cell r="D427">
            <v>0</v>
          </cell>
          <cell r="E427">
            <v>0</v>
          </cell>
          <cell r="F427">
            <v>0</v>
          </cell>
          <cell r="G427">
            <v>0</v>
          </cell>
          <cell r="H427">
            <v>0</v>
          </cell>
        </row>
        <row r="428">
          <cell r="A428" t="str">
            <v>000</v>
          </cell>
          <cell r="B428">
            <v>0</v>
          </cell>
          <cell r="C428">
            <v>0</v>
          </cell>
          <cell r="D428">
            <v>0</v>
          </cell>
          <cell r="E428">
            <v>0</v>
          </cell>
          <cell r="F428">
            <v>0</v>
          </cell>
          <cell r="G428">
            <v>0</v>
          </cell>
          <cell r="H428">
            <v>0</v>
          </cell>
        </row>
        <row r="429">
          <cell r="A429" t="str">
            <v>000</v>
          </cell>
          <cell r="B429">
            <v>0</v>
          </cell>
          <cell r="C429">
            <v>0</v>
          </cell>
          <cell r="D429">
            <v>0</v>
          </cell>
          <cell r="E429">
            <v>0</v>
          </cell>
          <cell r="F429">
            <v>0</v>
          </cell>
          <cell r="G429">
            <v>0</v>
          </cell>
          <cell r="H429">
            <v>0</v>
          </cell>
        </row>
        <row r="430">
          <cell r="A430" t="str">
            <v>000</v>
          </cell>
          <cell r="B430">
            <v>0</v>
          </cell>
          <cell r="C430">
            <v>0</v>
          </cell>
          <cell r="D430">
            <v>0</v>
          </cell>
          <cell r="E430">
            <v>0</v>
          </cell>
          <cell r="F430">
            <v>0</v>
          </cell>
          <cell r="G430">
            <v>0</v>
          </cell>
          <cell r="H430">
            <v>0</v>
          </cell>
        </row>
        <row r="431">
          <cell r="A431" t="str">
            <v>000</v>
          </cell>
          <cell r="B431">
            <v>0</v>
          </cell>
          <cell r="C431">
            <v>0</v>
          </cell>
          <cell r="D431">
            <v>0</v>
          </cell>
          <cell r="E431">
            <v>0</v>
          </cell>
          <cell r="F431">
            <v>0</v>
          </cell>
          <cell r="G431">
            <v>0</v>
          </cell>
          <cell r="H431">
            <v>0</v>
          </cell>
        </row>
        <row r="432">
          <cell r="A432" t="str">
            <v>000</v>
          </cell>
          <cell r="B432">
            <v>0</v>
          </cell>
          <cell r="C432">
            <v>0</v>
          </cell>
          <cell r="D432">
            <v>0</v>
          </cell>
          <cell r="E432">
            <v>0</v>
          </cell>
          <cell r="F432">
            <v>0</v>
          </cell>
          <cell r="G432">
            <v>0</v>
          </cell>
          <cell r="H432">
            <v>0</v>
          </cell>
        </row>
        <row r="433">
          <cell r="A433" t="str">
            <v>000</v>
          </cell>
          <cell r="B433">
            <v>0</v>
          </cell>
          <cell r="C433">
            <v>0</v>
          </cell>
          <cell r="D433">
            <v>0</v>
          </cell>
          <cell r="E433">
            <v>0</v>
          </cell>
          <cell r="F433">
            <v>0</v>
          </cell>
          <cell r="G433">
            <v>0</v>
          </cell>
          <cell r="H433">
            <v>0</v>
          </cell>
        </row>
        <row r="434">
          <cell r="A434" t="str">
            <v>000</v>
          </cell>
          <cell r="B434">
            <v>0</v>
          </cell>
          <cell r="C434">
            <v>0</v>
          </cell>
          <cell r="D434">
            <v>0</v>
          </cell>
          <cell r="E434">
            <v>0</v>
          </cell>
          <cell r="F434">
            <v>0</v>
          </cell>
          <cell r="G434">
            <v>0</v>
          </cell>
          <cell r="H434">
            <v>0</v>
          </cell>
        </row>
        <row r="435">
          <cell r="A435" t="str">
            <v>000</v>
          </cell>
          <cell r="B435">
            <v>0</v>
          </cell>
          <cell r="C435">
            <v>0</v>
          </cell>
          <cell r="D435">
            <v>0</v>
          </cell>
          <cell r="E435">
            <v>0</v>
          </cell>
          <cell r="F435">
            <v>0</v>
          </cell>
          <cell r="G435">
            <v>0</v>
          </cell>
          <cell r="H435">
            <v>0</v>
          </cell>
        </row>
        <row r="436">
          <cell r="A436" t="str">
            <v>000</v>
          </cell>
          <cell r="B436">
            <v>0</v>
          </cell>
          <cell r="C436">
            <v>0</v>
          </cell>
          <cell r="D436">
            <v>0</v>
          </cell>
          <cell r="E436">
            <v>0</v>
          </cell>
          <cell r="F436">
            <v>0</v>
          </cell>
          <cell r="G436">
            <v>0</v>
          </cell>
          <cell r="H436">
            <v>0</v>
          </cell>
        </row>
        <row r="437">
          <cell r="A437" t="str">
            <v>000</v>
          </cell>
          <cell r="B437">
            <v>0</v>
          </cell>
          <cell r="C437">
            <v>0</v>
          </cell>
          <cell r="D437">
            <v>0</v>
          </cell>
          <cell r="E437">
            <v>0</v>
          </cell>
          <cell r="F437">
            <v>0</v>
          </cell>
          <cell r="G437">
            <v>0</v>
          </cell>
          <cell r="H437">
            <v>0</v>
          </cell>
        </row>
        <row r="438">
          <cell r="A438" t="str">
            <v>000</v>
          </cell>
          <cell r="B438">
            <v>0</v>
          </cell>
          <cell r="C438">
            <v>0</v>
          </cell>
          <cell r="D438">
            <v>0</v>
          </cell>
          <cell r="E438">
            <v>0</v>
          </cell>
          <cell r="F438">
            <v>0</v>
          </cell>
          <cell r="G438">
            <v>0</v>
          </cell>
          <cell r="H438">
            <v>0</v>
          </cell>
        </row>
        <row r="439">
          <cell r="A439" t="str">
            <v>000</v>
          </cell>
          <cell r="B439">
            <v>0</v>
          </cell>
          <cell r="C439">
            <v>0</v>
          </cell>
          <cell r="D439">
            <v>0</v>
          </cell>
          <cell r="E439">
            <v>0</v>
          </cell>
          <cell r="F439">
            <v>0</v>
          </cell>
          <cell r="G439">
            <v>0</v>
          </cell>
          <cell r="H439">
            <v>0</v>
          </cell>
        </row>
        <row r="440">
          <cell r="A440" t="str">
            <v>000</v>
          </cell>
          <cell r="B440">
            <v>0</v>
          </cell>
          <cell r="C440">
            <v>0</v>
          </cell>
          <cell r="D440">
            <v>0</v>
          </cell>
          <cell r="E440">
            <v>0</v>
          </cell>
          <cell r="F440">
            <v>0</v>
          </cell>
          <cell r="G440">
            <v>0</v>
          </cell>
          <cell r="H440">
            <v>0</v>
          </cell>
        </row>
        <row r="441">
          <cell r="A441" t="str">
            <v>000</v>
          </cell>
          <cell r="B441">
            <v>0</v>
          </cell>
          <cell r="C441">
            <v>0</v>
          </cell>
          <cell r="D441">
            <v>0</v>
          </cell>
          <cell r="E441">
            <v>0</v>
          </cell>
          <cell r="F441">
            <v>0</v>
          </cell>
          <cell r="G441">
            <v>0</v>
          </cell>
          <cell r="H441">
            <v>0</v>
          </cell>
        </row>
        <row r="442">
          <cell r="A442" t="str">
            <v>000</v>
          </cell>
          <cell r="B442">
            <v>0</v>
          </cell>
          <cell r="C442">
            <v>0</v>
          </cell>
          <cell r="D442">
            <v>0</v>
          </cell>
          <cell r="E442">
            <v>0</v>
          </cell>
          <cell r="F442">
            <v>0</v>
          </cell>
          <cell r="G442">
            <v>0</v>
          </cell>
          <cell r="H442">
            <v>0</v>
          </cell>
        </row>
        <row r="443">
          <cell r="A443" t="str">
            <v>000</v>
          </cell>
          <cell r="B443">
            <v>0</v>
          </cell>
          <cell r="C443">
            <v>0</v>
          </cell>
          <cell r="D443">
            <v>0</v>
          </cell>
          <cell r="E443">
            <v>0</v>
          </cell>
          <cell r="F443">
            <v>0</v>
          </cell>
          <cell r="G443">
            <v>0</v>
          </cell>
          <cell r="H443">
            <v>0</v>
          </cell>
        </row>
        <row r="444">
          <cell r="A444" t="str">
            <v>000</v>
          </cell>
          <cell r="B444">
            <v>0</v>
          </cell>
          <cell r="C444">
            <v>0</v>
          </cell>
          <cell r="D444">
            <v>0</v>
          </cell>
          <cell r="E444">
            <v>0</v>
          </cell>
          <cell r="F444">
            <v>0</v>
          </cell>
          <cell r="G444">
            <v>0</v>
          </cell>
          <cell r="H444">
            <v>0</v>
          </cell>
        </row>
        <row r="445">
          <cell r="A445" t="str">
            <v>000</v>
          </cell>
          <cell r="B445">
            <v>0</v>
          </cell>
          <cell r="C445">
            <v>0</v>
          </cell>
          <cell r="D445">
            <v>0</v>
          </cell>
          <cell r="E445">
            <v>0</v>
          </cell>
          <cell r="F445">
            <v>0</v>
          </cell>
          <cell r="G445">
            <v>0</v>
          </cell>
          <cell r="H445">
            <v>0</v>
          </cell>
        </row>
        <row r="446">
          <cell r="A446" t="str">
            <v>000</v>
          </cell>
          <cell r="B446">
            <v>0</v>
          </cell>
          <cell r="C446">
            <v>0</v>
          </cell>
          <cell r="D446">
            <v>0</v>
          </cell>
          <cell r="E446">
            <v>0</v>
          </cell>
          <cell r="F446">
            <v>0</v>
          </cell>
          <cell r="G446">
            <v>0</v>
          </cell>
          <cell r="H446">
            <v>0</v>
          </cell>
        </row>
        <row r="447">
          <cell r="A447" t="str">
            <v>000</v>
          </cell>
          <cell r="B447">
            <v>0</v>
          </cell>
          <cell r="C447">
            <v>0</v>
          </cell>
          <cell r="D447">
            <v>0</v>
          </cell>
          <cell r="E447">
            <v>0</v>
          </cell>
          <cell r="F447">
            <v>0</v>
          </cell>
          <cell r="G447">
            <v>0</v>
          </cell>
          <cell r="H447">
            <v>0</v>
          </cell>
        </row>
        <row r="448">
          <cell r="A448" t="str">
            <v>000</v>
          </cell>
          <cell r="B448">
            <v>0</v>
          </cell>
          <cell r="C448">
            <v>0</v>
          </cell>
          <cell r="D448">
            <v>0</v>
          </cell>
          <cell r="E448">
            <v>0</v>
          </cell>
          <cell r="F448">
            <v>0</v>
          </cell>
          <cell r="G448">
            <v>0</v>
          </cell>
          <cell r="H448">
            <v>0</v>
          </cell>
        </row>
        <row r="449">
          <cell r="A449" t="str">
            <v>000</v>
          </cell>
          <cell r="B449">
            <v>0</v>
          </cell>
          <cell r="C449">
            <v>0</v>
          </cell>
          <cell r="D449">
            <v>0</v>
          </cell>
          <cell r="E449">
            <v>0</v>
          </cell>
          <cell r="F449">
            <v>0</v>
          </cell>
          <cell r="G449">
            <v>0</v>
          </cell>
          <cell r="H449">
            <v>0</v>
          </cell>
        </row>
        <row r="450">
          <cell r="A450" t="str">
            <v>000</v>
          </cell>
          <cell r="B450">
            <v>0</v>
          </cell>
          <cell r="C450">
            <v>0</v>
          </cell>
          <cell r="D450">
            <v>0</v>
          </cell>
          <cell r="E450">
            <v>0</v>
          </cell>
          <cell r="F450">
            <v>0</v>
          </cell>
          <cell r="G450">
            <v>0</v>
          </cell>
          <cell r="H450">
            <v>0</v>
          </cell>
        </row>
        <row r="451">
          <cell r="A451" t="str">
            <v>000</v>
          </cell>
          <cell r="B451">
            <v>0</v>
          </cell>
          <cell r="C451">
            <v>0</v>
          </cell>
          <cell r="D451">
            <v>0</v>
          </cell>
          <cell r="E451">
            <v>0</v>
          </cell>
          <cell r="F451">
            <v>0</v>
          </cell>
          <cell r="G451">
            <v>0</v>
          </cell>
          <cell r="H451">
            <v>0</v>
          </cell>
        </row>
        <row r="452">
          <cell r="A452" t="str">
            <v>000</v>
          </cell>
          <cell r="B452">
            <v>0</v>
          </cell>
          <cell r="C452">
            <v>0</v>
          </cell>
          <cell r="D452">
            <v>0</v>
          </cell>
          <cell r="E452">
            <v>0</v>
          </cell>
          <cell r="F452">
            <v>0</v>
          </cell>
          <cell r="G452">
            <v>0</v>
          </cell>
          <cell r="H452">
            <v>0</v>
          </cell>
        </row>
        <row r="453">
          <cell r="A453" t="str">
            <v>000</v>
          </cell>
          <cell r="B453">
            <v>0</v>
          </cell>
          <cell r="C453">
            <v>0</v>
          </cell>
          <cell r="D453">
            <v>0</v>
          </cell>
          <cell r="E453">
            <v>0</v>
          </cell>
          <cell r="F453">
            <v>0</v>
          </cell>
          <cell r="G453">
            <v>0</v>
          </cell>
          <cell r="H453">
            <v>0</v>
          </cell>
        </row>
        <row r="454">
          <cell r="A454" t="str">
            <v>000</v>
          </cell>
          <cell r="B454">
            <v>0</v>
          </cell>
          <cell r="C454">
            <v>0</v>
          </cell>
          <cell r="D454">
            <v>0</v>
          </cell>
          <cell r="E454">
            <v>0</v>
          </cell>
          <cell r="F454">
            <v>0</v>
          </cell>
          <cell r="G454">
            <v>0</v>
          </cell>
          <cell r="H454">
            <v>0</v>
          </cell>
        </row>
        <row r="455">
          <cell r="A455" t="str">
            <v>000</v>
          </cell>
          <cell r="B455">
            <v>0</v>
          </cell>
          <cell r="C455">
            <v>0</v>
          </cell>
          <cell r="D455">
            <v>0</v>
          </cell>
          <cell r="E455">
            <v>0</v>
          </cell>
          <cell r="F455">
            <v>0</v>
          </cell>
          <cell r="G455">
            <v>0</v>
          </cell>
          <cell r="H455">
            <v>0</v>
          </cell>
        </row>
        <row r="456">
          <cell r="A456" t="str">
            <v>000</v>
          </cell>
          <cell r="B456">
            <v>0</v>
          </cell>
          <cell r="C456">
            <v>0</v>
          </cell>
          <cell r="D456">
            <v>0</v>
          </cell>
          <cell r="E456">
            <v>0</v>
          </cell>
          <cell r="F456">
            <v>0</v>
          </cell>
          <cell r="G456">
            <v>0</v>
          </cell>
          <cell r="H456">
            <v>0</v>
          </cell>
        </row>
        <row r="457">
          <cell r="A457" t="str">
            <v>000</v>
          </cell>
          <cell r="B457">
            <v>0</v>
          </cell>
          <cell r="C457">
            <v>0</v>
          </cell>
          <cell r="D457">
            <v>0</v>
          </cell>
          <cell r="E457">
            <v>0</v>
          </cell>
          <cell r="F457">
            <v>0</v>
          </cell>
          <cell r="G457">
            <v>0</v>
          </cell>
          <cell r="H457">
            <v>0</v>
          </cell>
        </row>
        <row r="458">
          <cell r="A458" t="str">
            <v>000</v>
          </cell>
          <cell r="B458">
            <v>0</v>
          </cell>
          <cell r="C458">
            <v>0</v>
          </cell>
          <cell r="D458">
            <v>0</v>
          </cell>
          <cell r="E458">
            <v>0</v>
          </cell>
          <cell r="F458">
            <v>0</v>
          </cell>
          <cell r="G458">
            <v>0</v>
          </cell>
          <cell r="H458">
            <v>0</v>
          </cell>
        </row>
        <row r="459">
          <cell r="A459" t="str">
            <v>000</v>
          </cell>
          <cell r="B459">
            <v>0</v>
          </cell>
          <cell r="C459">
            <v>0</v>
          </cell>
          <cell r="D459">
            <v>0</v>
          </cell>
          <cell r="E459">
            <v>0</v>
          </cell>
          <cell r="F459">
            <v>0</v>
          </cell>
          <cell r="G459">
            <v>0</v>
          </cell>
          <cell r="H459">
            <v>0</v>
          </cell>
        </row>
        <row r="460">
          <cell r="A460" t="str">
            <v>000</v>
          </cell>
          <cell r="B460">
            <v>0</v>
          </cell>
          <cell r="C460">
            <v>0</v>
          </cell>
          <cell r="D460">
            <v>0</v>
          </cell>
          <cell r="E460">
            <v>0</v>
          </cell>
          <cell r="F460">
            <v>0</v>
          </cell>
          <cell r="G460">
            <v>0</v>
          </cell>
          <cell r="H460">
            <v>0</v>
          </cell>
        </row>
        <row r="461">
          <cell r="A461" t="str">
            <v>000</v>
          </cell>
          <cell r="B461">
            <v>0</v>
          </cell>
          <cell r="C461">
            <v>0</v>
          </cell>
          <cell r="D461">
            <v>0</v>
          </cell>
          <cell r="E461">
            <v>0</v>
          </cell>
          <cell r="F461">
            <v>0</v>
          </cell>
          <cell r="G461">
            <v>0</v>
          </cell>
          <cell r="H461">
            <v>0</v>
          </cell>
        </row>
        <row r="462">
          <cell r="A462" t="str">
            <v>000</v>
          </cell>
          <cell r="B462">
            <v>0</v>
          </cell>
          <cell r="C462">
            <v>0</v>
          </cell>
          <cell r="D462">
            <v>0</v>
          </cell>
          <cell r="E462">
            <v>0</v>
          </cell>
          <cell r="F462">
            <v>0</v>
          </cell>
          <cell r="G462">
            <v>0</v>
          </cell>
          <cell r="H462">
            <v>0</v>
          </cell>
        </row>
        <row r="463">
          <cell r="A463" t="str">
            <v>000</v>
          </cell>
          <cell r="B463">
            <v>0</v>
          </cell>
          <cell r="C463">
            <v>0</v>
          </cell>
          <cell r="D463">
            <v>0</v>
          </cell>
          <cell r="E463">
            <v>0</v>
          </cell>
          <cell r="F463">
            <v>0</v>
          </cell>
          <cell r="G463">
            <v>0</v>
          </cell>
          <cell r="H463">
            <v>0</v>
          </cell>
        </row>
        <row r="464">
          <cell r="A464" t="str">
            <v>000</v>
          </cell>
          <cell r="B464">
            <v>0</v>
          </cell>
          <cell r="C464">
            <v>0</v>
          </cell>
          <cell r="D464">
            <v>0</v>
          </cell>
          <cell r="E464">
            <v>0</v>
          </cell>
          <cell r="F464">
            <v>0</v>
          </cell>
          <cell r="G464">
            <v>0</v>
          </cell>
          <cell r="H464">
            <v>0</v>
          </cell>
        </row>
        <row r="465">
          <cell r="A465" t="str">
            <v>000</v>
          </cell>
          <cell r="B465">
            <v>0</v>
          </cell>
          <cell r="C465">
            <v>0</v>
          </cell>
          <cell r="D465">
            <v>0</v>
          </cell>
          <cell r="E465">
            <v>0</v>
          </cell>
          <cell r="F465">
            <v>0</v>
          </cell>
          <cell r="G465">
            <v>0</v>
          </cell>
          <cell r="H465">
            <v>0</v>
          </cell>
        </row>
        <row r="466">
          <cell r="A466" t="str">
            <v>000</v>
          </cell>
          <cell r="B466">
            <v>0</v>
          </cell>
          <cell r="C466">
            <v>0</v>
          </cell>
          <cell r="D466">
            <v>0</v>
          </cell>
          <cell r="E466">
            <v>0</v>
          </cell>
          <cell r="F466">
            <v>0</v>
          </cell>
          <cell r="G466">
            <v>0</v>
          </cell>
          <cell r="H466">
            <v>0</v>
          </cell>
        </row>
        <row r="467">
          <cell r="A467" t="str">
            <v>000</v>
          </cell>
          <cell r="B467">
            <v>0</v>
          </cell>
          <cell r="C467">
            <v>0</v>
          </cell>
          <cell r="D467">
            <v>0</v>
          </cell>
          <cell r="E467">
            <v>0</v>
          </cell>
          <cell r="F467">
            <v>0</v>
          </cell>
          <cell r="G467">
            <v>0</v>
          </cell>
          <cell r="H467">
            <v>0</v>
          </cell>
        </row>
        <row r="468">
          <cell r="A468" t="str">
            <v>000</v>
          </cell>
          <cell r="B468">
            <v>0</v>
          </cell>
          <cell r="C468">
            <v>0</v>
          </cell>
          <cell r="D468">
            <v>0</v>
          </cell>
          <cell r="E468">
            <v>0</v>
          </cell>
          <cell r="F468">
            <v>0</v>
          </cell>
          <cell r="G468">
            <v>0</v>
          </cell>
          <cell r="H468">
            <v>0</v>
          </cell>
        </row>
        <row r="469">
          <cell r="A469" t="str">
            <v>000</v>
          </cell>
          <cell r="B469">
            <v>0</v>
          </cell>
          <cell r="C469">
            <v>0</v>
          </cell>
          <cell r="D469">
            <v>0</v>
          </cell>
          <cell r="E469">
            <v>0</v>
          </cell>
          <cell r="F469">
            <v>0</v>
          </cell>
          <cell r="G469">
            <v>0</v>
          </cell>
          <cell r="H469">
            <v>0</v>
          </cell>
        </row>
        <row r="470">
          <cell r="A470" t="str">
            <v>000</v>
          </cell>
          <cell r="B470">
            <v>0</v>
          </cell>
          <cell r="C470">
            <v>0</v>
          </cell>
          <cell r="D470">
            <v>0</v>
          </cell>
          <cell r="E470">
            <v>0</v>
          </cell>
          <cell r="F470">
            <v>0</v>
          </cell>
          <cell r="G470">
            <v>0</v>
          </cell>
          <cell r="H470">
            <v>0</v>
          </cell>
        </row>
        <row r="471">
          <cell r="A471" t="str">
            <v>000</v>
          </cell>
          <cell r="B471">
            <v>0</v>
          </cell>
          <cell r="C471">
            <v>0</v>
          </cell>
          <cell r="D471">
            <v>0</v>
          </cell>
          <cell r="E471">
            <v>0</v>
          </cell>
          <cell r="F471">
            <v>0</v>
          </cell>
          <cell r="G471">
            <v>0</v>
          </cell>
          <cell r="H471">
            <v>0</v>
          </cell>
        </row>
        <row r="472">
          <cell r="A472" t="str">
            <v>000</v>
          </cell>
          <cell r="B472">
            <v>0</v>
          </cell>
          <cell r="C472">
            <v>0</v>
          </cell>
          <cell r="D472">
            <v>0</v>
          </cell>
          <cell r="E472">
            <v>0</v>
          </cell>
          <cell r="F472">
            <v>0</v>
          </cell>
          <cell r="G472">
            <v>0</v>
          </cell>
          <cell r="H472">
            <v>0</v>
          </cell>
        </row>
        <row r="473">
          <cell r="A473" t="str">
            <v>000</v>
          </cell>
          <cell r="B473">
            <v>0</v>
          </cell>
          <cell r="C473">
            <v>0</v>
          </cell>
          <cell r="D473">
            <v>0</v>
          </cell>
          <cell r="E473">
            <v>0</v>
          </cell>
          <cell r="F473">
            <v>0</v>
          </cell>
          <cell r="G473">
            <v>0</v>
          </cell>
          <cell r="H473">
            <v>0</v>
          </cell>
        </row>
        <row r="474">
          <cell r="A474" t="str">
            <v>000</v>
          </cell>
          <cell r="B474">
            <v>0</v>
          </cell>
          <cell r="C474">
            <v>0</v>
          </cell>
          <cell r="D474">
            <v>0</v>
          </cell>
          <cell r="E474">
            <v>0</v>
          </cell>
          <cell r="F474">
            <v>0</v>
          </cell>
          <cell r="G474">
            <v>0</v>
          </cell>
          <cell r="H474">
            <v>0</v>
          </cell>
        </row>
        <row r="475">
          <cell r="A475" t="str">
            <v>000</v>
          </cell>
          <cell r="B475">
            <v>0</v>
          </cell>
          <cell r="C475">
            <v>0</v>
          </cell>
          <cell r="D475">
            <v>0</v>
          </cell>
          <cell r="E475">
            <v>0</v>
          </cell>
          <cell r="F475">
            <v>0</v>
          </cell>
          <cell r="G475">
            <v>0</v>
          </cell>
          <cell r="H475">
            <v>0</v>
          </cell>
        </row>
        <row r="476">
          <cell r="A476" t="str">
            <v>000</v>
          </cell>
          <cell r="B476">
            <v>0</v>
          </cell>
          <cell r="C476">
            <v>0</v>
          </cell>
          <cell r="D476">
            <v>0</v>
          </cell>
          <cell r="E476">
            <v>0</v>
          </cell>
          <cell r="F476">
            <v>0</v>
          </cell>
          <cell r="G476">
            <v>0</v>
          </cell>
          <cell r="H476">
            <v>0</v>
          </cell>
        </row>
        <row r="477">
          <cell r="A477" t="str">
            <v>000</v>
          </cell>
          <cell r="B477">
            <v>0</v>
          </cell>
          <cell r="C477">
            <v>0</v>
          </cell>
          <cell r="D477">
            <v>0</v>
          </cell>
          <cell r="E477">
            <v>0</v>
          </cell>
          <cell r="F477">
            <v>0</v>
          </cell>
          <cell r="G477">
            <v>0</v>
          </cell>
          <cell r="H477">
            <v>0</v>
          </cell>
        </row>
        <row r="478">
          <cell r="A478" t="str">
            <v>000</v>
          </cell>
          <cell r="B478">
            <v>0</v>
          </cell>
          <cell r="C478">
            <v>0</v>
          </cell>
          <cell r="D478">
            <v>0</v>
          </cell>
          <cell r="E478">
            <v>0</v>
          </cell>
          <cell r="F478">
            <v>0</v>
          </cell>
          <cell r="G478">
            <v>0</v>
          </cell>
          <cell r="H478">
            <v>0</v>
          </cell>
        </row>
        <row r="479">
          <cell r="A479" t="str">
            <v>000</v>
          </cell>
          <cell r="B479">
            <v>0</v>
          </cell>
          <cell r="C479">
            <v>0</v>
          </cell>
          <cell r="D479">
            <v>0</v>
          </cell>
          <cell r="E479">
            <v>0</v>
          </cell>
          <cell r="F479">
            <v>0</v>
          </cell>
          <cell r="G479">
            <v>0</v>
          </cell>
          <cell r="H479">
            <v>0</v>
          </cell>
        </row>
        <row r="480">
          <cell r="A480" t="str">
            <v>000</v>
          </cell>
          <cell r="B480">
            <v>0</v>
          </cell>
          <cell r="C480">
            <v>0</v>
          </cell>
          <cell r="D480">
            <v>0</v>
          </cell>
          <cell r="E480">
            <v>0</v>
          </cell>
          <cell r="F480">
            <v>0</v>
          </cell>
          <cell r="G480">
            <v>0</v>
          </cell>
          <cell r="H480">
            <v>0</v>
          </cell>
        </row>
        <row r="481">
          <cell r="A481" t="str">
            <v>000</v>
          </cell>
          <cell r="B481">
            <v>0</v>
          </cell>
          <cell r="C481">
            <v>0</v>
          </cell>
          <cell r="D481">
            <v>0</v>
          </cell>
          <cell r="E481">
            <v>0</v>
          </cell>
          <cell r="F481">
            <v>0</v>
          </cell>
          <cell r="G481">
            <v>0</v>
          </cell>
          <cell r="H481">
            <v>0</v>
          </cell>
        </row>
        <row r="482">
          <cell r="A482" t="str">
            <v>000</v>
          </cell>
          <cell r="B482">
            <v>0</v>
          </cell>
          <cell r="C482">
            <v>0</v>
          </cell>
          <cell r="D482">
            <v>0</v>
          </cell>
          <cell r="E482">
            <v>0</v>
          </cell>
          <cell r="F482">
            <v>0</v>
          </cell>
          <cell r="G482">
            <v>0</v>
          </cell>
          <cell r="H482">
            <v>0</v>
          </cell>
        </row>
        <row r="483">
          <cell r="A483" t="str">
            <v>000</v>
          </cell>
          <cell r="B483">
            <v>0</v>
          </cell>
          <cell r="C483">
            <v>0</v>
          </cell>
          <cell r="D483">
            <v>0</v>
          </cell>
          <cell r="E483">
            <v>0</v>
          </cell>
          <cell r="F483">
            <v>0</v>
          </cell>
          <cell r="G483">
            <v>0</v>
          </cell>
          <cell r="H483">
            <v>0</v>
          </cell>
        </row>
        <row r="484">
          <cell r="A484" t="str">
            <v>000</v>
          </cell>
          <cell r="B484">
            <v>0</v>
          </cell>
          <cell r="C484">
            <v>0</v>
          </cell>
          <cell r="D484">
            <v>0</v>
          </cell>
          <cell r="E484">
            <v>0</v>
          </cell>
          <cell r="F484">
            <v>0</v>
          </cell>
          <cell r="G484">
            <v>0</v>
          </cell>
          <cell r="H484">
            <v>0</v>
          </cell>
        </row>
        <row r="485">
          <cell r="A485" t="str">
            <v>000</v>
          </cell>
          <cell r="B485">
            <v>0</v>
          </cell>
          <cell r="C485">
            <v>0</v>
          </cell>
          <cell r="D485">
            <v>0</v>
          </cell>
          <cell r="E485">
            <v>0</v>
          </cell>
          <cell r="F485">
            <v>0</v>
          </cell>
          <cell r="G485">
            <v>0</v>
          </cell>
          <cell r="H485">
            <v>0</v>
          </cell>
        </row>
        <row r="486">
          <cell r="A486" t="str">
            <v>000</v>
          </cell>
          <cell r="B486">
            <v>0</v>
          </cell>
          <cell r="C486">
            <v>0</v>
          </cell>
          <cell r="D486">
            <v>0</v>
          </cell>
          <cell r="E486">
            <v>0</v>
          </cell>
          <cell r="F486">
            <v>0</v>
          </cell>
          <cell r="G486">
            <v>0</v>
          </cell>
          <cell r="H486">
            <v>0</v>
          </cell>
        </row>
        <row r="487">
          <cell r="A487" t="str">
            <v>000</v>
          </cell>
          <cell r="B487">
            <v>0</v>
          </cell>
          <cell r="C487">
            <v>0</v>
          </cell>
          <cell r="D487">
            <v>0</v>
          </cell>
          <cell r="E487">
            <v>0</v>
          </cell>
          <cell r="F487">
            <v>0</v>
          </cell>
          <cell r="G487">
            <v>0</v>
          </cell>
          <cell r="H487">
            <v>0</v>
          </cell>
        </row>
        <row r="488">
          <cell r="A488" t="str">
            <v>000</v>
          </cell>
          <cell r="B488">
            <v>0</v>
          </cell>
          <cell r="C488">
            <v>0</v>
          </cell>
          <cell r="D488">
            <v>0</v>
          </cell>
          <cell r="E488">
            <v>0</v>
          </cell>
          <cell r="F488">
            <v>0</v>
          </cell>
          <cell r="G488">
            <v>0</v>
          </cell>
          <cell r="H488">
            <v>0</v>
          </cell>
        </row>
        <row r="489">
          <cell r="A489" t="str">
            <v>000</v>
          </cell>
          <cell r="B489">
            <v>0</v>
          </cell>
          <cell r="C489">
            <v>0</v>
          </cell>
          <cell r="D489">
            <v>0</v>
          </cell>
          <cell r="E489">
            <v>0</v>
          </cell>
          <cell r="F489">
            <v>0</v>
          </cell>
          <cell r="G489">
            <v>0</v>
          </cell>
          <cell r="H489">
            <v>0</v>
          </cell>
        </row>
        <row r="490">
          <cell r="A490" t="str">
            <v>000</v>
          </cell>
          <cell r="B490">
            <v>0</v>
          </cell>
          <cell r="C490">
            <v>0</v>
          </cell>
          <cell r="D490">
            <v>0</v>
          </cell>
          <cell r="E490">
            <v>0</v>
          </cell>
          <cell r="F490">
            <v>0</v>
          </cell>
          <cell r="G490">
            <v>0</v>
          </cell>
          <cell r="H490">
            <v>0</v>
          </cell>
        </row>
        <row r="491">
          <cell r="A491" t="str">
            <v>000</v>
          </cell>
          <cell r="B491">
            <v>0</v>
          </cell>
          <cell r="C491">
            <v>0</v>
          </cell>
          <cell r="D491">
            <v>0</v>
          </cell>
          <cell r="E491">
            <v>0</v>
          </cell>
          <cell r="F491">
            <v>0</v>
          </cell>
          <cell r="G491">
            <v>0</v>
          </cell>
          <cell r="H491">
            <v>0</v>
          </cell>
        </row>
        <row r="492">
          <cell r="A492" t="str">
            <v>000</v>
          </cell>
          <cell r="B492">
            <v>0</v>
          </cell>
          <cell r="C492">
            <v>0</v>
          </cell>
          <cell r="D492">
            <v>0</v>
          </cell>
          <cell r="E492">
            <v>0</v>
          </cell>
          <cell r="F492">
            <v>0</v>
          </cell>
          <cell r="G492">
            <v>0</v>
          </cell>
          <cell r="H492">
            <v>0</v>
          </cell>
        </row>
        <row r="493">
          <cell r="A493" t="str">
            <v>000</v>
          </cell>
          <cell r="B493">
            <v>0</v>
          </cell>
          <cell r="C493">
            <v>0</v>
          </cell>
          <cell r="D493">
            <v>0</v>
          </cell>
          <cell r="E493">
            <v>0</v>
          </cell>
          <cell r="F493">
            <v>0</v>
          </cell>
          <cell r="G493">
            <v>0</v>
          </cell>
          <cell r="H493">
            <v>0</v>
          </cell>
        </row>
        <row r="494">
          <cell r="A494" t="str">
            <v>000</v>
          </cell>
          <cell r="B494">
            <v>0</v>
          </cell>
          <cell r="C494">
            <v>0</v>
          </cell>
          <cell r="D494">
            <v>0</v>
          </cell>
          <cell r="E494">
            <v>0</v>
          </cell>
          <cell r="F494">
            <v>0</v>
          </cell>
          <cell r="G494">
            <v>0</v>
          </cell>
          <cell r="H494">
            <v>0</v>
          </cell>
        </row>
        <row r="495">
          <cell r="A495" t="str">
            <v>000</v>
          </cell>
          <cell r="B495">
            <v>0</v>
          </cell>
          <cell r="C495">
            <v>0</v>
          </cell>
          <cell r="D495">
            <v>0</v>
          </cell>
          <cell r="E495">
            <v>0</v>
          </cell>
          <cell r="F495">
            <v>0</v>
          </cell>
          <cell r="G495">
            <v>0</v>
          </cell>
          <cell r="H495">
            <v>0</v>
          </cell>
        </row>
        <row r="496">
          <cell r="A496" t="str">
            <v>000</v>
          </cell>
          <cell r="B496">
            <v>0</v>
          </cell>
          <cell r="C496">
            <v>0</v>
          </cell>
          <cell r="D496">
            <v>0</v>
          </cell>
          <cell r="E496">
            <v>0</v>
          </cell>
          <cell r="F496">
            <v>0</v>
          </cell>
          <cell r="G496">
            <v>0</v>
          </cell>
          <cell r="H496">
            <v>0</v>
          </cell>
        </row>
        <row r="497">
          <cell r="A497" t="str">
            <v>000</v>
          </cell>
          <cell r="B497">
            <v>0</v>
          </cell>
          <cell r="C497">
            <v>0</v>
          </cell>
          <cell r="D497">
            <v>0</v>
          </cell>
          <cell r="E497">
            <v>0</v>
          </cell>
          <cell r="F497">
            <v>0</v>
          </cell>
          <cell r="G497">
            <v>0</v>
          </cell>
          <cell r="H497">
            <v>0</v>
          </cell>
        </row>
        <row r="498">
          <cell r="A498" t="str">
            <v>000</v>
          </cell>
          <cell r="B498">
            <v>0</v>
          </cell>
          <cell r="C498">
            <v>0</v>
          </cell>
          <cell r="D498">
            <v>0</v>
          </cell>
          <cell r="E498">
            <v>0</v>
          </cell>
          <cell r="F498">
            <v>0</v>
          </cell>
          <cell r="G498">
            <v>0</v>
          </cell>
          <cell r="H498">
            <v>0</v>
          </cell>
        </row>
        <row r="499">
          <cell r="A499" t="str">
            <v>000</v>
          </cell>
          <cell r="B499">
            <v>0</v>
          </cell>
          <cell r="C499">
            <v>0</v>
          </cell>
          <cell r="D499">
            <v>0</v>
          </cell>
          <cell r="E499">
            <v>0</v>
          </cell>
          <cell r="F499">
            <v>0</v>
          </cell>
          <cell r="G499">
            <v>0</v>
          </cell>
          <cell r="H499">
            <v>0</v>
          </cell>
        </row>
        <row r="500">
          <cell r="A500" t="str">
            <v>000</v>
          </cell>
          <cell r="B500">
            <v>0</v>
          </cell>
          <cell r="C500">
            <v>0</v>
          </cell>
          <cell r="D500">
            <v>0</v>
          </cell>
          <cell r="E500">
            <v>0</v>
          </cell>
          <cell r="F500">
            <v>0</v>
          </cell>
          <cell r="G500">
            <v>0</v>
          </cell>
          <cell r="H500">
            <v>0</v>
          </cell>
        </row>
        <row r="501">
          <cell r="A501" t="str">
            <v>000</v>
          </cell>
          <cell r="B501">
            <v>0</v>
          </cell>
          <cell r="C501">
            <v>0</v>
          </cell>
          <cell r="D501">
            <v>0</v>
          </cell>
          <cell r="E501">
            <v>0</v>
          </cell>
          <cell r="F501">
            <v>0</v>
          </cell>
          <cell r="G501">
            <v>0</v>
          </cell>
          <cell r="H501">
            <v>0</v>
          </cell>
        </row>
        <row r="502">
          <cell r="A502" t="str">
            <v>000</v>
          </cell>
          <cell r="B502">
            <v>0</v>
          </cell>
          <cell r="C502">
            <v>0</v>
          </cell>
          <cell r="D502">
            <v>0</v>
          </cell>
          <cell r="E502">
            <v>0</v>
          </cell>
          <cell r="F502">
            <v>0</v>
          </cell>
          <cell r="G502">
            <v>0</v>
          </cell>
          <cell r="H502">
            <v>0</v>
          </cell>
        </row>
        <row r="503">
          <cell r="A503" t="str">
            <v>000</v>
          </cell>
          <cell r="B503">
            <v>0</v>
          </cell>
          <cell r="C503">
            <v>0</v>
          </cell>
          <cell r="D503">
            <v>0</v>
          </cell>
          <cell r="E503">
            <v>0</v>
          </cell>
          <cell r="F503">
            <v>0</v>
          </cell>
          <cell r="G503">
            <v>0</v>
          </cell>
          <cell r="H503">
            <v>0</v>
          </cell>
        </row>
        <row r="504">
          <cell r="A504" t="str">
            <v>000</v>
          </cell>
          <cell r="B504">
            <v>0</v>
          </cell>
          <cell r="C504">
            <v>0</v>
          </cell>
          <cell r="D504">
            <v>0</v>
          </cell>
          <cell r="E504">
            <v>0</v>
          </cell>
          <cell r="F504">
            <v>0</v>
          </cell>
          <cell r="G504">
            <v>0</v>
          </cell>
          <cell r="H504">
            <v>0</v>
          </cell>
        </row>
        <row r="505">
          <cell r="A505" t="str">
            <v>000</v>
          </cell>
          <cell r="B505">
            <v>0</v>
          </cell>
          <cell r="C505">
            <v>0</v>
          </cell>
          <cell r="D505">
            <v>0</v>
          </cell>
          <cell r="E505">
            <v>0</v>
          </cell>
          <cell r="F505">
            <v>0</v>
          </cell>
          <cell r="G505">
            <v>0</v>
          </cell>
          <cell r="H505">
            <v>0</v>
          </cell>
        </row>
        <row r="506">
          <cell r="A506" t="str">
            <v>000</v>
          </cell>
          <cell r="B506">
            <v>0</v>
          </cell>
          <cell r="C506">
            <v>0</v>
          </cell>
          <cell r="D506">
            <v>0</v>
          </cell>
          <cell r="E506">
            <v>0</v>
          </cell>
          <cell r="F506">
            <v>0</v>
          </cell>
          <cell r="G506">
            <v>0</v>
          </cell>
          <cell r="H506">
            <v>0</v>
          </cell>
        </row>
        <row r="507">
          <cell r="A507" t="str">
            <v>000</v>
          </cell>
          <cell r="B507">
            <v>0</v>
          </cell>
          <cell r="C507">
            <v>0</v>
          </cell>
          <cell r="D507">
            <v>0</v>
          </cell>
          <cell r="E507">
            <v>0</v>
          </cell>
          <cell r="F507">
            <v>0</v>
          </cell>
          <cell r="G507">
            <v>0</v>
          </cell>
          <cell r="H507">
            <v>0</v>
          </cell>
        </row>
        <row r="508">
          <cell r="A508" t="str">
            <v>000</v>
          </cell>
          <cell r="B508">
            <v>0</v>
          </cell>
          <cell r="C508">
            <v>0</v>
          </cell>
          <cell r="D508">
            <v>0</v>
          </cell>
          <cell r="E508">
            <v>0</v>
          </cell>
          <cell r="F508">
            <v>0</v>
          </cell>
          <cell r="G508">
            <v>0</v>
          </cell>
          <cell r="H508">
            <v>0</v>
          </cell>
        </row>
        <row r="509">
          <cell r="A509" t="str">
            <v>000</v>
          </cell>
          <cell r="B509">
            <v>0</v>
          </cell>
          <cell r="C509">
            <v>0</v>
          </cell>
          <cell r="D509">
            <v>0</v>
          </cell>
          <cell r="E509">
            <v>0</v>
          </cell>
          <cell r="F509">
            <v>0</v>
          </cell>
          <cell r="G509">
            <v>0</v>
          </cell>
          <cell r="H509">
            <v>0</v>
          </cell>
        </row>
        <row r="510">
          <cell r="A510" t="str">
            <v>000</v>
          </cell>
          <cell r="B510">
            <v>0</v>
          </cell>
          <cell r="C510">
            <v>0</v>
          </cell>
          <cell r="D510">
            <v>0</v>
          </cell>
          <cell r="E510">
            <v>0</v>
          </cell>
          <cell r="F510">
            <v>0</v>
          </cell>
          <cell r="G510">
            <v>0</v>
          </cell>
          <cell r="H510">
            <v>0</v>
          </cell>
        </row>
        <row r="511">
          <cell r="A511" t="str">
            <v>000</v>
          </cell>
          <cell r="B511">
            <v>0</v>
          </cell>
          <cell r="C511">
            <v>0</v>
          </cell>
          <cell r="D511">
            <v>0</v>
          </cell>
          <cell r="E511">
            <v>0</v>
          </cell>
          <cell r="F511">
            <v>0</v>
          </cell>
          <cell r="G511">
            <v>0</v>
          </cell>
          <cell r="H511">
            <v>0</v>
          </cell>
        </row>
        <row r="512">
          <cell r="A512" t="str">
            <v>000</v>
          </cell>
          <cell r="B512">
            <v>0</v>
          </cell>
          <cell r="C512">
            <v>0</v>
          </cell>
          <cell r="D512">
            <v>0</v>
          </cell>
          <cell r="E512">
            <v>0</v>
          </cell>
          <cell r="F512">
            <v>0</v>
          </cell>
          <cell r="G512">
            <v>0</v>
          </cell>
          <cell r="H512">
            <v>0</v>
          </cell>
        </row>
        <row r="513">
          <cell r="A513" t="str">
            <v>000</v>
          </cell>
          <cell r="B513">
            <v>0</v>
          </cell>
          <cell r="C513">
            <v>0</v>
          </cell>
          <cell r="D513">
            <v>0</v>
          </cell>
          <cell r="E513">
            <v>0</v>
          </cell>
          <cell r="F513">
            <v>0</v>
          </cell>
          <cell r="G513">
            <v>0</v>
          </cell>
          <cell r="H513">
            <v>0</v>
          </cell>
        </row>
        <row r="514">
          <cell r="A514" t="str">
            <v>000</v>
          </cell>
          <cell r="B514">
            <v>0</v>
          </cell>
          <cell r="C514">
            <v>0</v>
          </cell>
          <cell r="D514">
            <v>0</v>
          </cell>
          <cell r="E514">
            <v>0</v>
          </cell>
          <cell r="F514">
            <v>0</v>
          </cell>
          <cell r="G514">
            <v>0</v>
          </cell>
          <cell r="H514">
            <v>0</v>
          </cell>
        </row>
        <row r="515">
          <cell r="A515" t="str">
            <v>000</v>
          </cell>
          <cell r="B515">
            <v>0</v>
          </cell>
          <cell r="C515">
            <v>0</v>
          </cell>
          <cell r="D515">
            <v>0</v>
          </cell>
          <cell r="E515">
            <v>0</v>
          </cell>
          <cell r="F515">
            <v>0</v>
          </cell>
          <cell r="G515">
            <v>0</v>
          </cell>
          <cell r="H515">
            <v>0</v>
          </cell>
        </row>
        <row r="516">
          <cell r="A516" t="str">
            <v>000</v>
          </cell>
          <cell r="B516">
            <v>0</v>
          </cell>
          <cell r="C516">
            <v>0</v>
          </cell>
          <cell r="D516">
            <v>0</v>
          </cell>
          <cell r="E516">
            <v>0</v>
          </cell>
          <cell r="F516">
            <v>0</v>
          </cell>
          <cell r="G516">
            <v>0</v>
          </cell>
          <cell r="H516">
            <v>0</v>
          </cell>
        </row>
        <row r="517">
          <cell r="A517" t="str">
            <v>000</v>
          </cell>
          <cell r="B517">
            <v>0</v>
          </cell>
          <cell r="C517">
            <v>0</v>
          </cell>
          <cell r="D517">
            <v>0</v>
          </cell>
          <cell r="E517">
            <v>0</v>
          </cell>
          <cell r="F517">
            <v>0</v>
          </cell>
          <cell r="G517">
            <v>0</v>
          </cell>
          <cell r="H517">
            <v>0</v>
          </cell>
        </row>
        <row r="518">
          <cell r="A518" t="str">
            <v>000</v>
          </cell>
          <cell r="B518">
            <v>0</v>
          </cell>
          <cell r="C518">
            <v>0</v>
          </cell>
          <cell r="D518">
            <v>0</v>
          </cell>
          <cell r="E518">
            <v>0</v>
          </cell>
          <cell r="F518">
            <v>0</v>
          </cell>
          <cell r="G518">
            <v>0</v>
          </cell>
          <cell r="H518">
            <v>0</v>
          </cell>
        </row>
        <row r="519">
          <cell r="A519" t="str">
            <v>000</v>
          </cell>
          <cell r="B519">
            <v>0</v>
          </cell>
          <cell r="C519">
            <v>0</v>
          </cell>
          <cell r="D519">
            <v>0</v>
          </cell>
          <cell r="E519">
            <v>0</v>
          </cell>
          <cell r="F519">
            <v>0</v>
          </cell>
          <cell r="G519">
            <v>0</v>
          </cell>
          <cell r="H519">
            <v>0</v>
          </cell>
        </row>
        <row r="520">
          <cell r="A520" t="str">
            <v>000</v>
          </cell>
          <cell r="B520">
            <v>0</v>
          </cell>
          <cell r="C520">
            <v>0</v>
          </cell>
          <cell r="D520">
            <v>0</v>
          </cell>
          <cell r="E520">
            <v>0</v>
          </cell>
          <cell r="F520">
            <v>0</v>
          </cell>
          <cell r="G520">
            <v>0</v>
          </cell>
          <cell r="H520">
            <v>0</v>
          </cell>
        </row>
        <row r="521">
          <cell r="A521" t="str">
            <v>000</v>
          </cell>
          <cell r="B521">
            <v>0</v>
          </cell>
          <cell r="C521">
            <v>0</v>
          </cell>
          <cell r="D521">
            <v>0</v>
          </cell>
          <cell r="E521">
            <v>0</v>
          </cell>
          <cell r="F521">
            <v>0</v>
          </cell>
          <cell r="G521">
            <v>0</v>
          </cell>
          <cell r="H521">
            <v>0</v>
          </cell>
        </row>
        <row r="522">
          <cell r="A522" t="str">
            <v>000</v>
          </cell>
          <cell r="B522">
            <v>0</v>
          </cell>
          <cell r="C522">
            <v>0</v>
          </cell>
          <cell r="D522">
            <v>0</v>
          </cell>
          <cell r="E522">
            <v>0</v>
          </cell>
          <cell r="F522">
            <v>0</v>
          </cell>
          <cell r="G522">
            <v>0</v>
          </cell>
          <cell r="H522">
            <v>0</v>
          </cell>
        </row>
        <row r="523">
          <cell r="A523" t="str">
            <v>000</v>
          </cell>
          <cell r="B523">
            <v>0</v>
          </cell>
          <cell r="C523">
            <v>0</v>
          </cell>
          <cell r="D523">
            <v>0</v>
          </cell>
          <cell r="E523">
            <v>0</v>
          </cell>
          <cell r="F523">
            <v>0</v>
          </cell>
          <cell r="G523">
            <v>0</v>
          </cell>
          <cell r="H523">
            <v>0</v>
          </cell>
        </row>
        <row r="524">
          <cell r="A524" t="str">
            <v>000</v>
          </cell>
          <cell r="B524">
            <v>0</v>
          </cell>
          <cell r="C524">
            <v>0</v>
          </cell>
          <cell r="D524">
            <v>0</v>
          </cell>
          <cell r="E524">
            <v>0</v>
          </cell>
          <cell r="F524">
            <v>0</v>
          </cell>
          <cell r="G524">
            <v>0</v>
          </cell>
          <cell r="H524">
            <v>0</v>
          </cell>
        </row>
        <row r="525">
          <cell r="A525" t="str">
            <v>000</v>
          </cell>
          <cell r="B525">
            <v>0</v>
          </cell>
          <cell r="C525">
            <v>0</v>
          </cell>
          <cell r="D525">
            <v>0</v>
          </cell>
          <cell r="E525">
            <v>0</v>
          </cell>
          <cell r="F525">
            <v>0</v>
          </cell>
          <cell r="G525">
            <v>0</v>
          </cell>
          <cell r="H525">
            <v>0</v>
          </cell>
        </row>
        <row r="526">
          <cell r="A526" t="str">
            <v>000</v>
          </cell>
          <cell r="B526">
            <v>0</v>
          </cell>
          <cell r="C526">
            <v>0</v>
          </cell>
          <cell r="D526">
            <v>0</v>
          </cell>
          <cell r="E526">
            <v>0</v>
          </cell>
          <cell r="F526">
            <v>0</v>
          </cell>
          <cell r="G526">
            <v>0</v>
          </cell>
          <cell r="H526">
            <v>0</v>
          </cell>
        </row>
        <row r="527">
          <cell r="A527" t="str">
            <v>000</v>
          </cell>
          <cell r="B527">
            <v>0</v>
          </cell>
          <cell r="C527">
            <v>0</v>
          </cell>
          <cell r="D527">
            <v>0</v>
          </cell>
          <cell r="E527">
            <v>0</v>
          </cell>
          <cell r="F527">
            <v>0</v>
          </cell>
          <cell r="G527">
            <v>0</v>
          </cell>
          <cell r="H527">
            <v>0</v>
          </cell>
        </row>
        <row r="528">
          <cell r="A528" t="str">
            <v>000</v>
          </cell>
          <cell r="B528">
            <v>0</v>
          </cell>
          <cell r="C528">
            <v>0</v>
          </cell>
          <cell r="D528">
            <v>0</v>
          </cell>
          <cell r="E528">
            <v>0</v>
          </cell>
          <cell r="F528">
            <v>0</v>
          </cell>
          <cell r="G528">
            <v>0</v>
          </cell>
          <cell r="H528">
            <v>0</v>
          </cell>
        </row>
        <row r="529">
          <cell r="A529" t="str">
            <v>000</v>
          </cell>
          <cell r="B529">
            <v>0</v>
          </cell>
          <cell r="C529">
            <v>0</v>
          </cell>
          <cell r="D529">
            <v>0</v>
          </cell>
          <cell r="E529">
            <v>0</v>
          </cell>
          <cell r="F529">
            <v>0</v>
          </cell>
          <cell r="G529">
            <v>0</v>
          </cell>
          <cell r="H529">
            <v>0</v>
          </cell>
        </row>
        <row r="530">
          <cell r="A530" t="str">
            <v>000</v>
          </cell>
          <cell r="B530">
            <v>0</v>
          </cell>
          <cell r="C530">
            <v>0</v>
          </cell>
          <cell r="D530">
            <v>0</v>
          </cell>
          <cell r="E530">
            <v>0</v>
          </cell>
          <cell r="F530">
            <v>0</v>
          </cell>
          <cell r="G530">
            <v>0</v>
          </cell>
          <cell r="H530">
            <v>0</v>
          </cell>
        </row>
        <row r="531">
          <cell r="A531" t="str">
            <v>000</v>
          </cell>
          <cell r="B531">
            <v>0</v>
          </cell>
          <cell r="C531">
            <v>0</v>
          </cell>
          <cell r="D531">
            <v>0</v>
          </cell>
          <cell r="E531">
            <v>0</v>
          </cell>
          <cell r="F531">
            <v>0</v>
          </cell>
          <cell r="G531">
            <v>0</v>
          </cell>
          <cell r="H531">
            <v>0</v>
          </cell>
        </row>
        <row r="532">
          <cell r="A532" t="str">
            <v>000</v>
          </cell>
          <cell r="B532">
            <v>0</v>
          </cell>
          <cell r="C532">
            <v>0</v>
          </cell>
          <cell r="D532">
            <v>0</v>
          </cell>
          <cell r="E532">
            <v>0</v>
          </cell>
          <cell r="F532">
            <v>0</v>
          </cell>
          <cell r="G532">
            <v>0</v>
          </cell>
          <cell r="H532">
            <v>0</v>
          </cell>
        </row>
        <row r="533">
          <cell r="A533" t="str">
            <v>000</v>
          </cell>
          <cell r="B533">
            <v>0</v>
          </cell>
          <cell r="C533">
            <v>0</v>
          </cell>
          <cell r="D533">
            <v>0</v>
          </cell>
          <cell r="E533">
            <v>0</v>
          </cell>
          <cell r="F533">
            <v>0</v>
          </cell>
          <cell r="G533">
            <v>0</v>
          </cell>
          <cell r="H533">
            <v>0</v>
          </cell>
        </row>
        <row r="534">
          <cell r="A534" t="str">
            <v>000</v>
          </cell>
          <cell r="B534">
            <v>0</v>
          </cell>
          <cell r="C534">
            <v>0</v>
          </cell>
          <cell r="D534">
            <v>0</v>
          </cell>
          <cell r="E534">
            <v>0</v>
          </cell>
          <cell r="F534">
            <v>0</v>
          </cell>
          <cell r="G534">
            <v>0</v>
          </cell>
          <cell r="H534">
            <v>0</v>
          </cell>
        </row>
        <row r="535">
          <cell r="A535" t="str">
            <v>000</v>
          </cell>
          <cell r="B535">
            <v>0</v>
          </cell>
          <cell r="C535">
            <v>0</v>
          </cell>
          <cell r="D535">
            <v>0</v>
          </cell>
          <cell r="E535">
            <v>0</v>
          </cell>
          <cell r="F535">
            <v>0</v>
          </cell>
          <cell r="G535">
            <v>0</v>
          </cell>
          <cell r="H535">
            <v>0</v>
          </cell>
        </row>
        <row r="536">
          <cell r="A536" t="str">
            <v>000</v>
          </cell>
          <cell r="B536">
            <v>0</v>
          </cell>
          <cell r="C536">
            <v>0</v>
          </cell>
          <cell r="D536">
            <v>0</v>
          </cell>
          <cell r="E536">
            <v>0</v>
          </cell>
          <cell r="F536">
            <v>0</v>
          </cell>
          <cell r="G536">
            <v>0</v>
          </cell>
          <cell r="H536">
            <v>0</v>
          </cell>
        </row>
        <row r="537">
          <cell r="A537" t="str">
            <v>000</v>
          </cell>
          <cell r="B537">
            <v>0</v>
          </cell>
          <cell r="C537">
            <v>0</v>
          </cell>
          <cell r="D537">
            <v>0</v>
          </cell>
          <cell r="E537">
            <v>0</v>
          </cell>
          <cell r="F537">
            <v>0</v>
          </cell>
          <cell r="G537">
            <v>0</v>
          </cell>
          <cell r="H537">
            <v>0</v>
          </cell>
        </row>
        <row r="538">
          <cell r="A538" t="str">
            <v>000</v>
          </cell>
          <cell r="B538">
            <v>0</v>
          </cell>
          <cell r="C538">
            <v>0</v>
          </cell>
          <cell r="D538">
            <v>0</v>
          </cell>
          <cell r="E538">
            <v>0</v>
          </cell>
          <cell r="F538">
            <v>0</v>
          </cell>
          <cell r="G538">
            <v>0</v>
          </cell>
          <cell r="H538">
            <v>0</v>
          </cell>
        </row>
        <row r="539">
          <cell r="A539" t="str">
            <v>000</v>
          </cell>
          <cell r="B539">
            <v>0</v>
          </cell>
          <cell r="C539">
            <v>0</v>
          </cell>
          <cell r="D539">
            <v>0</v>
          </cell>
          <cell r="E539">
            <v>0</v>
          </cell>
          <cell r="F539">
            <v>0</v>
          </cell>
          <cell r="G539">
            <v>0</v>
          </cell>
          <cell r="H539">
            <v>0</v>
          </cell>
        </row>
        <row r="540">
          <cell r="A540" t="str">
            <v>000</v>
          </cell>
          <cell r="B540">
            <v>0</v>
          </cell>
          <cell r="C540">
            <v>0</v>
          </cell>
          <cell r="D540">
            <v>0</v>
          </cell>
          <cell r="E540">
            <v>0</v>
          </cell>
          <cell r="F540">
            <v>0</v>
          </cell>
          <cell r="G540">
            <v>0</v>
          </cell>
          <cell r="H540">
            <v>0</v>
          </cell>
        </row>
        <row r="541">
          <cell r="A541" t="str">
            <v>000</v>
          </cell>
          <cell r="B541">
            <v>0</v>
          </cell>
          <cell r="C541">
            <v>0</v>
          </cell>
          <cell r="D541">
            <v>0</v>
          </cell>
          <cell r="E541">
            <v>0</v>
          </cell>
          <cell r="F541">
            <v>0</v>
          </cell>
          <cell r="G541">
            <v>0</v>
          </cell>
          <cell r="H541">
            <v>0</v>
          </cell>
        </row>
        <row r="542">
          <cell r="A542" t="str">
            <v>000</v>
          </cell>
          <cell r="B542">
            <v>0</v>
          </cell>
          <cell r="C542">
            <v>0</v>
          </cell>
          <cell r="D542">
            <v>0</v>
          </cell>
          <cell r="E542">
            <v>0</v>
          </cell>
          <cell r="F542">
            <v>0</v>
          </cell>
          <cell r="G542">
            <v>0</v>
          </cell>
          <cell r="H542">
            <v>0</v>
          </cell>
        </row>
        <row r="543">
          <cell r="A543" t="str">
            <v>000</v>
          </cell>
          <cell r="B543">
            <v>0</v>
          </cell>
          <cell r="C543">
            <v>0</v>
          </cell>
          <cell r="D543">
            <v>0</v>
          </cell>
          <cell r="E543">
            <v>0</v>
          </cell>
          <cell r="F543">
            <v>0</v>
          </cell>
          <cell r="G543">
            <v>0</v>
          </cell>
          <cell r="H543">
            <v>0</v>
          </cell>
        </row>
        <row r="544">
          <cell r="A544" t="str">
            <v>000</v>
          </cell>
          <cell r="B544">
            <v>0</v>
          </cell>
          <cell r="C544">
            <v>0</v>
          </cell>
          <cell r="D544">
            <v>0</v>
          </cell>
          <cell r="E544">
            <v>0</v>
          </cell>
          <cell r="F544">
            <v>0</v>
          </cell>
          <cell r="G544">
            <v>0</v>
          </cell>
          <cell r="H544">
            <v>0</v>
          </cell>
        </row>
        <row r="545">
          <cell r="A545" t="str">
            <v>000</v>
          </cell>
          <cell r="B545">
            <v>0</v>
          </cell>
          <cell r="C545">
            <v>0</v>
          </cell>
          <cell r="D545">
            <v>0</v>
          </cell>
          <cell r="E545">
            <v>0</v>
          </cell>
          <cell r="F545">
            <v>0</v>
          </cell>
          <cell r="G545">
            <v>0</v>
          </cell>
          <cell r="H545">
            <v>0</v>
          </cell>
        </row>
        <row r="546">
          <cell r="A546" t="str">
            <v>000</v>
          </cell>
          <cell r="B546">
            <v>0</v>
          </cell>
          <cell r="C546">
            <v>0</v>
          </cell>
          <cell r="D546">
            <v>0</v>
          </cell>
          <cell r="E546">
            <v>0</v>
          </cell>
          <cell r="F546">
            <v>0</v>
          </cell>
          <cell r="G546">
            <v>0</v>
          </cell>
          <cell r="H546">
            <v>0</v>
          </cell>
        </row>
        <row r="547">
          <cell r="A547" t="str">
            <v>000</v>
          </cell>
          <cell r="B547">
            <v>0</v>
          </cell>
          <cell r="C547">
            <v>0</v>
          </cell>
          <cell r="D547">
            <v>0</v>
          </cell>
          <cell r="E547">
            <v>0</v>
          </cell>
          <cell r="F547">
            <v>0</v>
          </cell>
          <cell r="G547">
            <v>0</v>
          </cell>
          <cell r="H547">
            <v>0</v>
          </cell>
        </row>
        <row r="548">
          <cell r="A548" t="str">
            <v>000</v>
          </cell>
          <cell r="B548">
            <v>0</v>
          </cell>
          <cell r="C548">
            <v>0</v>
          </cell>
          <cell r="D548">
            <v>0</v>
          </cell>
          <cell r="E548">
            <v>0</v>
          </cell>
          <cell r="F548">
            <v>0</v>
          </cell>
          <cell r="G548">
            <v>0</v>
          </cell>
          <cell r="H548">
            <v>0</v>
          </cell>
        </row>
        <row r="549">
          <cell r="A549" t="str">
            <v>000</v>
          </cell>
          <cell r="B549">
            <v>0</v>
          </cell>
          <cell r="C549">
            <v>0</v>
          </cell>
          <cell r="D549">
            <v>0</v>
          </cell>
          <cell r="E549">
            <v>0</v>
          </cell>
          <cell r="F549">
            <v>0</v>
          </cell>
          <cell r="G549">
            <v>0</v>
          </cell>
          <cell r="H549">
            <v>0</v>
          </cell>
        </row>
        <row r="550">
          <cell r="A550" t="str">
            <v>000</v>
          </cell>
          <cell r="B550">
            <v>0</v>
          </cell>
          <cell r="C550">
            <v>0</v>
          </cell>
          <cell r="D550">
            <v>0</v>
          </cell>
          <cell r="E550">
            <v>0</v>
          </cell>
          <cell r="F550">
            <v>0</v>
          </cell>
          <cell r="G550">
            <v>0</v>
          </cell>
          <cell r="H550">
            <v>0</v>
          </cell>
        </row>
        <row r="551">
          <cell r="A551" t="str">
            <v>000</v>
          </cell>
          <cell r="B551">
            <v>0</v>
          </cell>
          <cell r="C551">
            <v>0</v>
          </cell>
          <cell r="D551">
            <v>0</v>
          </cell>
          <cell r="E551">
            <v>0</v>
          </cell>
          <cell r="F551">
            <v>0</v>
          </cell>
          <cell r="G551">
            <v>0</v>
          </cell>
          <cell r="H551">
            <v>0</v>
          </cell>
        </row>
        <row r="552">
          <cell r="A552" t="str">
            <v>000</v>
          </cell>
          <cell r="B552">
            <v>0</v>
          </cell>
          <cell r="C552">
            <v>0</v>
          </cell>
          <cell r="D552">
            <v>0</v>
          </cell>
          <cell r="E552">
            <v>0</v>
          </cell>
          <cell r="F552">
            <v>0</v>
          </cell>
          <cell r="G552">
            <v>0</v>
          </cell>
          <cell r="H552">
            <v>0</v>
          </cell>
        </row>
        <row r="553">
          <cell r="A553" t="str">
            <v>000</v>
          </cell>
          <cell r="B553">
            <v>0</v>
          </cell>
          <cell r="C553">
            <v>0</v>
          </cell>
          <cell r="D553">
            <v>0</v>
          </cell>
          <cell r="E553">
            <v>0</v>
          </cell>
          <cell r="F553">
            <v>0</v>
          </cell>
          <cell r="G553">
            <v>0</v>
          </cell>
          <cell r="H553">
            <v>0</v>
          </cell>
        </row>
        <row r="554">
          <cell r="A554" t="str">
            <v>000</v>
          </cell>
          <cell r="B554">
            <v>0</v>
          </cell>
          <cell r="C554">
            <v>0</v>
          </cell>
          <cell r="D554">
            <v>0</v>
          </cell>
          <cell r="E554">
            <v>0</v>
          </cell>
          <cell r="F554">
            <v>0</v>
          </cell>
          <cell r="G554">
            <v>0</v>
          </cell>
          <cell r="H554">
            <v>0</v>
          </cell>
        </row>
        <row r="555">
          <cell r="A555" t="str">
            <v>000</v>
          </cell>
          <cell r="B555">
            <v>0</v>
          </cell>
          <cell r="C555">
            <v>0</v>
          </cell>
          <cell r="D555">
            <v>0</v>
          </cell>
          <cell r="E555">
            <v>0</v>
          </cell>
          <cell r="F555">
            <v>0</v>
          </cell>
          <cell r="G555">
            <v>0</v>
          </cell>
          <cell r="H555">
            <v>0</v>
          </cell>
        </row>
        <row r="556">
          <cell r="A556" t="str">
            <v>000</v>
          </cell>
          <cell r="B556">
            <v>0</v>
          </cell>
          <cell r="C556">
            <v>0</v>
          </cell>
          <cell r="D556">
            <v>0</v>
          </cell>
          <cell r="E556">
            <v>0</v>
          </cell>
          <cell r="F556">
            <v>0</v>
          </cell>
          <cell r="G556">
            <v>0</v>
          </cell>
          <cell r="H556">
            <v>0</v>
          </cell>
        </row>
        <row r="557">
          <cell r="A557" t="str">
            <v>000</v>
          </cell>
          <cell r="B557">
            <v>0</v>
          </cell>
          <cell r="C557">
            <v>0</v>
          </cell>
          <cell r="D557">
            <v>0</v>
          </cell>
          <cell r="E557">
            <v>0</v>
          </cell>
          <cell r="F557">
            <v>0</v>
          </cell>
          <cell r="G557">
            <v>0</v>
          </cell>
          <cell r="H557">
            <v>0</v>
          </cell>
        </row>
        <row r="558">
          <cell r="A558" t="str">
            <v>000</v>
          </cell>
          <cell r="B558">
            <v>0</v>
          </cell>
          <cell r="C558">
            <v>0</v>
          </cell>
          <cell r="D558">
            <v>0</v>
          </cell>
          <cell r="E558">
            <v>0</v>
          </cell>
          <cell r="F558">
            <v>0</v>
          </cell>
          <cell r="G558">
            <v>0</v>
          </cell>
          <cell r="H558">
            <v>0</v>
          </cell>
        </row>
        <row r="559">
          <cell r="A559" t="str">
            <v>000</v>
          </cell>
          <cell r="B559">
            <v>0</v>
          </cell>
          <cell r="C559">
            <v>0</v>
          </cell>
          <cell r="D559">
            <v>0</v>
          </cell>
          <cell r="E559">
            <v>0</v>
          </cell>
          <cell r="F559">
            <v>0</v>
          </cell>
          <cell r="G559">
            <v>0</v>
          </cell>
          <cell r="H559">
            <v>0</v>
          </cell>
        </row>
        <row r="560">
          <cell r="A560" t="str">
            <v>000</v>
          </cell>
          <cell r="B560">
            <v>0</v>
          </cell>
          <cell r="C560">
            <v>0</v>
          </cell>
          <cell r="D560">
            <v>0</v>
          </cell>
          <cell r="E560">
            <v>0</v>
          </cell>
          <cell r="F560">
            <v>0</v>
          </cell>
          <cell r="G560">
            <v>0</v>
          </cell>
          <cell r="H560">
            <v>0</v>
          </cell>
        </row>
        <row r="561">
          <cell r="A561" t="str">
            <v>000</v>
          </cell>
          <cell r="B561">
            <v>0</v>
          </cell>
          <cell r="C561">
            <v>0</v>
          </cell>
          <cell r="D561">
            <v>0</v>
          </cell>
          <cell r="E561">
            <v>0</v>
          </cell>
          <cell r="F561">
            <v>0</v>
          </cell>
          <cell r="G561">
            <v>0</v>
          </cell>
          <cell r="H561">
            <v>0</v>
          </cell>
        </row>
        <row r="562">
          <cell r="A562" t="str">
            <v>000</v>
          </cell>
          <cell r="B562">
            <v>0</v>
          </cell>
          <cell r="C562">
            <v>0</v>
          </cell>
          <cell r="D562">
            <v>0</v>
          </cell>
          <cell r="E562">
            <v>0</v>
          </cell>
          <cell r="F562">
            <v>0</v>
          </cell>
          <cell r="G562">
            <v>0</v>
          </cell>
          <cell r="H562">
            <v>0</v>
          </cell>
        </row>
        <row r="563">
          <cell r="A563" t="str">
            <v>000</v>
          </cell>
          <cell r="B563">
            <v>0</v>
          </cell>
          <cell r="C563">
            <v>0</v>
          </cell>
          <cell r="D563">
            <v>0</v>
          </cell>
          <cell r="E563">
            <v>0</v>
          </cell>
          <cell r="F563">
            <v>0</v>
          </cell>
          <cell r="G563">
            <v>0</v>
          </cell>
          <cell r="H563">
            <v>0</v>
          </cell>
        </row>
        <row r="564">
          <cell r="A564" t="str">
            <v>000</v>
          </cell>
          <cell r="B564">
            <v>0</v>
          </cell>
          <cell r="C564">
            <v>0</v>
          </cell>
          <cell r="D564">
            <v>0</v>
          </cell>
          <cell r="E564">
            <v>0</v>
          </cell>
          <cell r="F564">
            <v>0</v>
          </cell>
          <cell r="G564">
            <v>0</v>
          </cell>
          <cell r="H564">
            <v>0</v>
          </cell>
        </row>
        <row r="565">
          <cell r="A565" t="str">
            <v>000</v>
          </cell>
          <cell r="B565">
            <v>0</v>
          </cell>
          <cell r="C565">
            <v>0</v>
          </cell>
          <cell r="D565">
            <v>0</v>
          </cell>
          <cell r="E565">
            <v>0</v>
          </cell>
          <cell r="F565">
            <v>0</v>
          </cell>
          <cell r="G565">
            <v>0</v>
          </cell>
          <cell r="H565">
            <v>0</v>
          </cell>
        </row>
        <row r="566">
          <cell r="A566" t="str">
            <v>000</v>
          </cell>
          <cell r="B566">
            <v>0</v>
          </cell>
          <cell r="C566">
            <v>0</v>
          </cell>
          <cell r="D566">
            <v>0</v>
          </cell>
          <cell r="E566">
            <v>0</v>
          </cell>
          <cell r="F566">
            <v>0</v>
          </cell>
          <cell r="G566">
            <v>0</v>
          </cell>
          <cell r="H566">
            <v>0</v>
          </cell>
        </row>
        <row r="567">
          <cell r="A567" t="str">
            <v>000</v>
          </cell>
          <cell r="B567">
            <v>0</v>
          </cell>
          <cell r="C567">
            <v>0</v>
          </cell>
          <cell r="D567">
            <v>0</v>
          </cell>
          <cell r="E567">
            <v>0</v>
          </cell>
          <cell r="F567">
            <v>0</v>
          </cell>
          <cell r="G567">
            <v>0</v>
          </cell>
          <cell r="H567">
            <v>0</v>
          </cell>
        </row>
        <row r="568">
          <cell r="A568" t="str">
            <v>000</v>
          </cell>
          <cell r="B568">
            <v>0</v>
          </cell>
          <cell r="C568">
            <v>0</v>
          </cell>
          <cell r="D568">
            <v>0</v>
          </cell>
          <cell r="E568">
            <v>0</v>
          </cell>
          <cell r="F568">
            <v>0</v>
          </cell>
          <cell r="G568">
            <v>0</v>
          </cell>
          <cell r="H568">
            <v>0</v>
          </cell>
        </row>
        <row r="569">
          <cell r="A569" t="str">
            <v>000</v>
          </cell>
          <cell r="B569">
            <v>0</v>
          </cell>
          <cell r="C569">
            <v>0</v>
          </cell>
          <cell r="D569">
            <v>0</v>
          </cell>
          <cell r="E569">
            <v>0</v>
          </cell>
          <cell r="F569">
            <v>0</v>
          </cell>
          <cell r="G569">
            <v>0</v>
          </cell>
          <cell r="H569">
            <v>0</v>
          </cell>
        </row>
        <row r="570">
          <cell r="A570" t="str">
            <v>000</v>
          </cell>
          <cell r="B570">
            <v>0</v>
          </cell>
          <cell r="C570">
            <v>0</v>
          </cell>
          <cell r="D570">
            <v>0</v>
          </cell>
          <cell r="E570">
            <v>0</v>
          </cell>
          <cell r="F570">
            <v>0</v>
          </cell>
          <cell r="G570">
            <v>0</v>
          </cell>
          <cell r="H570">
            <v>0</v>
          </cell>
        </row>
        <row r="571">
          <cell r="A571" t="str">
            <v>000</v>
          </cell>
          <cell r="B571">
            <v>0</v>
          </cell>
          <cell r="C571">
            <v>0</v>
          </cell>
          <cell r="D571">
            <v>0</v>
          </cell>
          <cell r="E571">
            <v>0</v>
          </cell>
          <cell r="F571">
            <v>0</v>
          </cell>
          <cell r="G571">
            <v>0</v>
          </cell>
          <cell r="H571">
            <v>0</v>
          </cell>
        </row>
        <row r="572">
          <cell r="A572" t="str">
            <v>000</v>
          </cell>
          <cell r="B572">
            <v>0</v>
          </cell>
          <cell r="C572">
            <v>0</v>
          </cell>
          <cell r="D572">
            <v>0</v>
          </cell>
          <cell r="E572">
            <v>0</v>
          </cell>
          <cell r="F572">
            <v>0</v>
          </cell>
          <cell r="G572">
            <v>0</v>
          </cell>
          <cell r="H572">
            <v>0</v>
          </cell>
        </row>
        <row r="573">
          <cell r="A573" t="str">
            <v>000</v>
          </cell>
          <cell r="B573">
            <v>0</v>
          </cell>
          <cell r="C573">
            <v>0</v>
          </cell>
          <cell r="D573">
            <v>0</v>
          </cell>
          <cell r="E573">
            <v>0</v>
          </cell>
          <cell r="F573">
            <v>0</v>
          </cell>
          <cell r="G573">
            <v>0</v>
          </cell>
          <cell r="H573">
            <v>0</v>
          </cell>
        </row>
        <row r="574">
          <cell r="A574" t="str">
            <v>000</v>
          </cell>
          <cell r="B574">
            <v>0</v>
          </cell>
          <cell r="C574">
            <v>0</v>
          </cell>
          <cell r="D574">
            <v>0</v>
          </cell>
          <cell r="E574">
            <v>0</v>
          </cell>
          <cell r="F574">
            <v>0</v>
          </cell>
          <cell r="G574">
            <v>0</v>
          </cell>
          <cell r="H574">
            <v>0</v>
          </cell>
        </row>
        <row r="575">
          <cell r="A575" t="str">
            <v>000</v>
          </cell>
          <cell r="B575">
            <v>0</v>
          </cell>
          <cell r="C575">
            <v>0</v>
          </cell>
          <cell r="D575">
            <v>0</v>
          </cell>
          <cell r="E575">
            <v>0</v>
          </cell>
          <cell r="F575">
            <v>0</v>
          </cell>
          <cell r="G575">
            <v>0</v>
          </cell>
          <cell r="H575">
            <v>0</v>
          </cell>
        </row>
        <row r="576">
          <cell r="A576" t="str">
            <v>000</v>
          </cell>
          <cell r="B576">
            <v>0</v>
          </cell>
          <cell r="C576">
            <v>0</v>
          </cell>
          <cell r="D576">
            <v>0</v>
          </cell>
          <cell r="E576">
            <v>0</v>
          </cell>
          <cell r="F576">
            <v>0</v>
          </cell>
          <cell r="G576">
            <v>0</v>
          </cell>
          <cell r="H576">
            <v>0</v>
          </cell>
        </row>
        <row r="577">
          <cell r="A577" t="str">
            <v>000</v>
          </cell>
          <cell r="B577">
            <v>0</v>
          </cell>
          <cell r="C577">
            <v>0</v>
          </cell>
          <cell r="D577">
            <v>0</v>
          </cell>
          <cell r="E577">
            <v>0</v>
          </cell>
          <cell r="F577">
            <v>0</v>
          </cell>
          <cell r="G577">
            <v>0</v>
          </cell>
          <cell r="H577">
            <v>0</v>
          </cell>
        </row>
        <row r="578">
          <cell r="A578" t="str">
            <v>000</v>
          </cell>
          <cell r="B578">
            <v>0</v>
          </cell>
          <cell r="C578">
            <v>0</v>
          </cell>
          <cell r="D578">
            <v>0</v>
          </cell>
          <cell r="E578">
            <v>0</v>
          </cell>
          <cell r="F578">
            <v>0</v>
          </cell>
          <cell r="G578">
            <v>0</v>
          </cell>
          <cell r="H578">
            <v>0</v>
          </cell>
        </row>
        <row r="579">
          <cell r="A579" t="str">
            <v>000</v>
          </cell>
          <cell r="B579">
            <v>0</v>
          </cell>
          <cell r="C579">
            <v>0</v>
          </cell>
          <cell r="D579">
            <v>0</v>
          </cell>
          <cell r="E579">
            <v>0</v>
          </cell>
          <cell r="F579">
            <v>0</v>
          </cell>
          <cell r="G579">
            <v>0</v>
          </cell>
          <cell r="H579">
            <v>0</v>
          </cell>
        </row>
        <row r="580">
          <cell r="A580" t="str">
            <v>000</v>
          </cell>
          <cell r="B580">
            <v>0</v>
          </cell>
          <cell r="C580">
            <v>0</v>
          </cell>
          <cell r="D580">
            <v>0</v>
          </cell>
          <cell r="E580">
            <v>0</v>
          </cell>
          <cell r="F580">
            <v>0</v>
          </cell>
          <cell r="G580">
            <v>0</v>
          </cell>
          <cell r="H580">
            <v>0</v>
          </cell>
        </row>
        <row r="581">
          <cell r="A581" t="str">
            <v>000</v>
          </cell>
          <cell r="B581">
            <v>0</v>
          </cell>
          <cell r="C581">
            <v>0</v>
          </cell>
          <cell r="D581">
            <v>0</v>
          </cell>
          <cell r="E581">
            <v>0</v>
          </cell>
          <cell r="F581">
            <v>0</v>
          </cell>
          <cell r="G581">
            <v>0</v>
          </cell>
          <cell r="H581">
            <v>0</v>
          </cell>
        </row>
        <row r="582">
          <cell r="A582" t="str">
            <v>000</v>
          </cell>
          <cell r="B582">
            <v>0</v>
          </cell>
          <cell r="C582">
            <v>0</v>
          </cell>
          <cell r="D582">
            <v>0</v>
          </cell>
          <cell r="E582">
            <v>0</v>
          </cell>
          <cell r="F582">
            <v>0</v>
          </cell>
          <cell r="G582">
            <v>0</v>
          </cell>
          <cell r="H582">
            <v>0</v>
          </cell>
        </row>
        <row r="583">
          <cell r="A583" t="str">
            <v>000</v>
          </cell>
          <cell r="B583">
            <v>0</v>
          </cell>
          <cell r="C583">
            <v>0</v>
          </cell>
          <cell r="D583">
            <v>0</v>
          </cell>
          <cell r="E583">
            <v>0</v>
          </cell>
          <cell r="F583">
            <v>0</v>
          </cell>
          <cell r="G583">
            <v>0</v>
          </cell>
          <cell r="H583">
            <v>0</v>
          </cell>
        </row>
        <row r="584">
          <cell r="A584" t="str">
            <v>000</v>
          </cell>
          <cell r="B584">
            <v>0</v>
          </cell>
          <cell r="C584">
            <v>0</v>
          </cell>
          <cell r="D584">
            <v>0</v>
          </cell>
          <cell r="E584">
            <v>0</v>
          </cell>
          <cell r="F584">
            <v>0</v>
          </cell>
          <cell r="G584">
            <v>0</v>
          </cell>
          <cell r="H584">
            <v>0</v>
          </cell>
        </row>
        <row r="585">
          <cell r="A585" t="str">
            <v>000</v>
          </cell>
          <cell r="B585">
            <v>0</v>
          </cell>
          <cell r="C585">
            <v>0</v>
          </cell>
          <cell r="D585">
            <v>0</v>
          </cell>
          <cell r="E585">
            <v>0</v>
          </cell>
          <cell r="F585">
            <v>0</v>
          </cell>
          <cell r="G585">
            <v>0</v>
          </cell>
          <cell r="H585">
            <v>0</v>
          </cell>
        </row>
        <row r="586">
          <cell r="A586" t="str">
            <v>000</v>
          </cell>
          <cell r="B586">
            <v>0</v>
          </cell>
          <cell r="C586">
            <v>0</v>
          </cell>
          <cell r="D586">
            <v>0</v>
          </cell>
          <cell r="E586">
            <v>0</v>
          </cell>
          <cell r="F586">
            <v>0</v>
          </cell>
          <cell r="G586">
            <v>0</v>
          </cell>
          <cell r="H586">
            <v>0</v>
          </cell>
        </row>
        <row r="587">
          <cell r="A587" t="str">
            <v>000</v>
          </cell>
          <cell r="B587">
            <v>0</v>
          </cell>
          <cell r="C587">
            <v>0</v>
          </cell>
          <cell r="D587">
            <v>0</v>
          </cell>
          <cell r="E587">
            <v>0</v>
          </cell>
          <cell r="F587">
            <v>0</v>
          </cell>
          <cell r="G587">
            <v>0</v>
          </cell>
          <cell r="H587">
            <v>0</v>
          </cell>
        </row>
        <row r="588">
          <cell r="A588" t="str">
            <v>000</v>
          </cell>
          <cell r="B588">
            <v>0</v>
          </cell>
          <cell r="C588">
            <v>0</v>
          </cell>
          <cell r="D588">
            <v>0</v>
          </cell>
          <cell r="E588">
            <v>0</v>
          </cell>
          <cell r="F588">
            <v>0</v>
          </cell>
          <cell r="G588">
            <v>0</v>
          </cell>
          <cell r="H588">
            <v>0</v>
          </cell>
        </row>
        <row r="589">
          <cell r="A589" t="str">
            <v>000</v>
          </cell>
          <cell r="B589">
            <v>0</v>
          </cell>
          <cell r="C589">
            <v>0</v>
          </cell>
          <cell r="D589">
            <v>0</v>
          </cell>
          <cell r="E589">
            <v>0</v>
          </cell>
          <cell r="F589">
            <v>0</v>
          </cell>
          <cell r="G589">
            <v>0</v>
          </cell>
          <cell r="H589">
            <v>0</v>
          </cell>
        </row>
        <row r="590">
          <cell r="A590" t="str">
            <v>000</v>
          </cell>
          <cell r="B590">
            <v>0</v>
          </cell>
          <cell r="C590">
            <v>0</v>
          </cell>
          <cell r="D590">
            <v>0</v>
          </cell>
          <cell r="E590">
            <v>0</v>
          </cell>
          <cell r="F590">
            <v>0</v>
          </cell>
          <cell r="G590">
            <v>0</v>
          </cell>
          <cell r="H590">
            <v>0</v>
          </cell>
        </row>
        <row r="591">
          <cell r="A591" t="str">
            <v>000</v>
          </cell>
          <cell r="B591">
            <v>0</v>
          </cell>
          <cell r="C591">
            <v>0</v>
          </cell>
          <cell r="D591">
            <v>0</v>
          </cell>
          <cell r="E591">
            <v>0</v>
          </cell>
          <cell r="F591">
            <v>0</v>
          </cell>
          <cell r="G591">
            <v>0</v>
          </cell>
          <cell r="H591">
            <v>0</v>
          </cell>
        </row>
        <row r="592">
          <cell r="A592" t="str">
            <v>000</v>
          </cell>
          <cell r="B592">
            <v>0</v>
          </cell>
          <cell r="C592">
            <v>0</v>
          </cell>
          <cell r="D592">
            <v>0</v>
          </cell>
          <cell r="E592">
            <v>0</v>
          </cell>
          <cell r="F592">
            <v>0</v>
          </cell>
          <cell r="G592">
            <v>0</v>
          </cell>
          <cell r="H592">
            <v>0</v>
          </cell>
        </row>
        <row r="593">
          <cell r="A593" t="str">
            <v>000</v>
          </cell>
          <cell r="B593">
            <v>0</v>
          </cell>
          <cell r="C593">
            <v>0</v>
          </cell>
          <cell r="D593">
            <v>0</v>
          </cell>
          <cell r="E593">
            <v>0</v>
          </cell>
          <cell r="F593">
            <v>0</v>
          </cell>
          <cell r="G593">
            <v>0</v>
          </cell>
          <cell r="H593">
            <v>0</v>
          </cell>
        </row>
        <row r="594">
          <cell r="A594" t="str">
            <v>000</v>
          </cell>
          <cell r="B594">
            <v>0</v>
          </cell>
          <cell r="C594">
            <v>0</v>
          </cell>
          <cell r="D594">
            <v>0</v>
          </cell>
          <cell r="E594">
            <v>0</v>
          </cell>
          <cell r="F594">
            <v>0</v>
          </cell>
          <cell r="G594">
            <v>0</v>
          </cell>
          <cell r="H594">
            <v>0</v>
          </cell>
        </row>
        <row r="595">
          <cell r="A595" t="str">
            <v>000</v>
          </cell>
          <cell r="B595">
            <v>0</v>
          </cell>
          <cell r="C595">
            <v>0</v>
          </cell>
          <cell r="D595">
            <v>0</v>
          </cell>
          <cell r="E595">
            <v>0</v>
          </cell>
          <cell r="F595">
            <v>0</v>
          </cell>
          <cell r="G595">
            <v>0</v>
          </cell>
          <cell r="H595">
            <v>0</v>
          </cell>
        </row>
        <row r="596">
          <cell r="A596" t="str">
            <v>000</v>
          </cell>
          <cell r="B596">
            <v>0</v>
          </cell>
          <cell r="C596">
            <v>0</v>
          </cell>
          <cell r="D596">
            <v>0</v>
          </cell>
          <cell r="E596">
            <v>0</v>
          </cell>
          <cell r="F596">
            <v>0</v>
          </cell>
          <cell r="G596">
            <v>0</v>
          </cell>
          <cell r="H596">
            <v>0</v>
          </cell>
        </row>
        <row r="597">
          <cell r="A597" t="str">
            <v>000</v>
          </cell>
          <cell r="B597">
            <v>0</v>
          </cell>
          <cell r="C597">
            <v>0</v>
          </cell>
          <cell r="D597">
            <v>0</v>
          </cell>
          <cell r="E597">
            <v>0</v>
          </cell>
          <cell r="F597">
            <v>0</v>
          </cell>
          <cell r="G597">
            <v>0</v>
          </cell>
          <cell r="H597">
            <v>0</v>
          </cell>
        </row>
        <row r="598">
          <cell r="A598" t="str">
            <v>000</v>
          </cell>
          <cell r="B598">
            <v>0</v>
          </cell>
          <cell r="C598">
            <v>0</v>
          </cell>
          <cell r="D598">
            <v>0</v>
          </cell>
          <cell r="E598">
            <v>0</v>
          </cell>
          <cell r="F598">
            <v>0</v>
          </cell>
          <cell r="G598">
            <v>0</v>
          </cell>
          <cell r="H598">
            <v>0</v>
          </cell>
        </row>
        <row r="599">
          <cell r="A599" t="str">
            <v>000</v>
          </cell>
          <cell r="B599">
            <v>0</v>
          </cell>
          <cell r="C599">
            <v>0</v>
          </cell>
          <cell r="D599">
            <v>0</v>
          </cell>
          <cell r="E599">
            <v>0</v>
          </cell>
          <cell r="F599">
            <v>0</v>
          </cell>
          <cell r="G599">
            <v>0</v>
          </cell>
          <cell r="H599">
            <v>0</v>
          </cell>
        </row>
        <row r="600">
          <cell r="A600" t="str">
            <v>000</v>
          </cell>
          <cell r="B600">
            <v>0</v>
          </cell>
          <cell r="C600">
            <v>0</v>
          </cell>
          <cell r="D600">
            <v>0</v>
          </cell>
          <cell r="E600">
            <v>0</v>
          </cell>
          <cell r="F600">
            <v>0</v>
          </cell>
          <cell r="G600">
            <v>0</v>
          </cell>
          <cell r="H600">
            <v>0</v>
          </cell>
        </row>
        <row r="601">
          <cell r="A601" t="str">
            <v>000</v>
          </cell>
          <cell r="B601">
            <v>0</v>
          </cell>
          <cell r="C601">
            <v>0</v>
          </cell>
          <cell r="D601">
            <v>0</v>
          </cell>
          <cell r="E601">
            <v>0</v>
          </cell>
          <cell r="F601">
            <v>0</v>
          </cell>
          <cell r="G601">
            <v>0</v>
          </cell>
          <cell r="H601">
            <v>0</v>
          </cell>
        </row>
        <row r="602">
          <cell r="A602" t="str">
            <v>000</v>
          </cell>
          <cell r="B602">
            <v>0</v>
          </cell>
          <cell r="C602">
            <v>0</v>
          </cell>
          <cell r="D602">
            <v>0</v>
          </cell>
          <cell r="E602">
            <v>0</v>
          </cell>
          <cell r="F602">
            <v>0</v>
          </cell>
          <cell r="G602">
            <v>0</v>
          </cell>
          <cell r="H602">
            <v>0</v>
          </cell>
        </row>
        <row r="603">
          <cell r="A603" t="str">
            <v>000</v>
          </cell>
          <cell r="B603">
            <v>0</v>
          </cell>
          <cell r="C603">
            <v>0</v>
          </cell>
          <cell r="D603">
            <v>0</v>
          </cell>
          <cell r="E603">
            <v>0</v>
          </cell>
          <cell r="F603">
            <v>0</v>
          </cell>
          <cell r="G603">
            <v>0</v>
          </cell>
          <cell r="H603">
            <v>0</v>
          </cell>
        </row>
        <row r="604">
          <cell r="A604" t="str">
            <v>000</v>
          </cell>
          <cell r="B604">
            <v>0</v>
          </cell>
          <cell r="C604">
            <v>0</v>
          </cell>
          <cell r="D604">
            <v>0</v>
          </cell>
          <cell r="E604">
            <v>0</v>
          </cell>
          <cell r="F604">
            <v>0</v>
          </cell>
          <cell r="G604">
            <v>0</v>
          </cell>
          <cell r="H604">
            <v>0</v>
          </cell>
        </row>
        <row r="605">
          <cell r="A605" t="str">
            <v>000</v>
          </cell>
          <cell r="B605">
            <v>0</v>
          </cell>
          <cell r="C605">
            <v>0</v>
          </cell>
          <cell r="D605">
            <v>0</v>
          </cell>
          <cell r="E605">
            <v>0</v>
          </cell>
          <cell r="F605">
            <v>0</v>
          </cell>
          <cell r="G605">
            <v>0</v>
          </cell>
          <cell r="H605">
            <v>0</v>
          </cell>
        </row>
        <row r="606">
          <cell r="A606" t="str">
            <v>000</v>
          </cell>
          <cell r="B606">
            <v>0</v>
          </cell>
          <cell r="C606">
            <v>0</v>
          </cell>
          <cell r="D606">
            <v>0</v>
          </cell>
          <cell r="E606">
            <v>0</v>
          </cell>
          <cell r="F606">
            <v>0</v>
          </cell>
          <cell r="G606">
            <v>0</v>
          </cell>
          <cell r="H606">
            <v>0</v>
          </cell>
        </row>
        <row r="607">
          <cell r="A607" t="str">
            <v>000</v>
          </cell>
          <cell r="B607">
            <v>0</v>
          </cell>
          <cell r="C607">
            <v>0</v>
          </cell>
          <cell r="D607">
            <v>0</v>
          </cell>
          <cell r="E607">
            <v>0</v>
          </cell>
          <cell r="F607">
            <v>0</v>
          </cell>
          <cell r="G607">
            <v>0</v>
          </cell>
          <cell r="H607">
            <v>0</v>
          </cell>
        </row>
        <row r="608">
          <cell r="A608" t="str">
            <v>000</v>
          </cell>
          <cell r="B608">
            <v>0</v>
          </cell>
          <cell r="C608">
            <v>0</v>
          </cell>
          <cell r="D608">
            <v>0</v>
          </cell>
          <cell r="E608">
            <v>0</v>
          </cell>
          <cell r="F608">
            <v>0</v>
          </cell>
          <cell r="G608">
            <v>0</v>
          </cell>
          <cell r="H608">
            <v>0</v>
          </cell>
        </row>
        <row r="609">
          <cell r="A609" t="str">
            <v>000</v>
          </cell>
          <cell r="B609">
            <v>0</v>
          </cell>
          <cell r="C609">
            <v>0</v>
          </cell>
          <cell r="D609">
            <v>0</v>
          </cell>
          <cell r="E609">
            <v>0</v>
          </cell>
          <cell r="F609">
            <v>0</v>
          </cell>
          <cell r="G609">
            <v>0</v>
          </cell>
          <cell r="H609">
            <v>0</v>
          </cell>
        </row>
        <row r="610">
          <cell r="A610" t="str">
            <v>000</v>
          </cell>
          <cell r="B610">
            <v>0</v>
          </cell>
          <cell r="C610">
            <v>0</v>
          </cell>
          <cell r="D610">
            <v>0</v>
          </cell>
          <cell r="E610">
            <v>0</v>
          </cell>
          <cell r="F610">
            <v>0</v>
          </cell>
          <cell r="G610">
            <v>0</v>
          </cell>
          <cell r="H610">
            <v>0</v>
          </cell>
        </row>
        <row r="611">
          <cell r="A611" t="str">
            <v>000</v>
          </cell>
          <cell r="B611">
            <v>0</v>
          </cell>
          <cell r="C611">
            <v>0</v>
          </cell>
          <cell r="D611">
            <v>0</v>
          </cell>
          <cell r="E611">
            <v>0</v>
          </cell>
          <cell r="F611">
            <v>0</v>
          </cell>
          <cell r="G611">
            <v>0</v>
          </cell>
          <cell r="H611">
            <v>0</v>
          </cell>
        </row>
        <row r="612">
          <cell r="A612" t="str">
            <v>000</v>
          </cell>
          <cell r="B612">
            <v>0</v>
          </cell>
          <cell r="C612">
            <v>0</v>
          </cell>
          <cell r="D612">
            <v>0</v>
          </cell>
          <cell r="E612">
            <v>0</v>
          </cell>
          <cell r="F612">
            <v>0</v>
          </cell>
          <cell r="G612">
            <v>0</v>
          </cell>
          <cell r="H612">
            <v>0</v>
          </cell>
        </row>
        <row r="613">
          <cell r="A613" t="str">
            <v>000</v>
          </cell>
          <cell r="B613">
            <v>0</v>
          </cell>
          <cell r="C613">
            <v>0</v>
          </cell>
          <cell r="D613">
            <v>0</v>
          </cell>
          <cell r="E613">
            <v>0</v>
          </cell>
          <cell r="F613">
            <v>0</v>
          </cell>
          <cell r="G613">
            <v>0</v>
          </cell>
          <cell r="H613">
            <v>0</v>
          </cell>
        </row>
        <row r="614">
          <cell r="A614" t="str">
            <v>000</v>
          </cell>
          <cell r="B614">
            <v>0</v>
          </cell>
          <cell r="C614">
            <v>0</v>
          </cell>
          <cell r="D614">
            <v>0</v>
          </cell>
          <cell r="E614">
            <v>0</v>
          </cell>
          <cell r="F614">
            <v>0</v>
          </cell>
          <cell r="G614">
            <v>0</v>
          </cell>
          <cell r="H614">
            <v>0</v>
          </cell>
        </row>
        <row r="615">
          <cell r="A615" t="str">
            <v>000</v>
          </cell>
          <cell r="B615">
            <v>0</v>
          </cell>
          <cell r="C615">
            <v>0</v>
          </cell>
          <cell r="D615">
            <v>0</v>
          </cell>
          <cell r="E615">
            <v>0</v>
          </cell>
          <cell r="F615">
            <v>0</v>
          </cell>
          <cell r="G615">
            <v>0</v>
          </cell>
          <cell r="H615">
            <v>0</v>
          </cell>
        </row>
        <row r="616">
          <cell r="A616" t="str">
            <v>000</v>
          </cell>
          <cell r="B616">
            <v>0</v>
          </cell>
          <cell r="C616">
            <v>0</v>
          </cell>
          <cell r="D616">
            <v>0</v>
          </cell>
          <cell r="E616">
            <v>0</v>
          </cell>
          <cell r="F616">
            <v>0</v>
          </cell>
          <cell r="G616">
            <v>0</v>
          </cell>
          <cell r="H616">
            <v>0</v>
          </cell>
        </row>
        <row r="617">
          <cell r="A617" t="str">
            <v>000</v>
          </cell>
          <cell r="B617">
            <v>0</v>
          </cell>
          <cell r="C617">
            <v>0</v>
          </cell>
          <cell r="D617">
            <v>0</v>
          </cell>
          <cell r="E617">
            <v>0</v>
          </cell>
          <cell r="F617">
            <v>0</v>
          </cell>
          <cell r="G617">
            <v>0</v>
          </cell>
          <cell r="H617">
            <v>0</v>
          </cell>
        </row>
        <row r="618">
          <cell r="A618" t="str">
            <v>000</v>
          </cell>
          <cell r="B618">
            <v>0</v>
          </cell>
          <cell r="C618">
            <v>0</v>
          </cell>
          <cell r="D618">
            <v>0</v>
          </cell>
          <cell r="E618">
            <v>0</v>
          </cell>
          <cell r="F618">
            <v>0</v>
          </cell>
          <cell r="G618">
            <v>0</v>
          </cell>
          <cell r="H618">
            <v>0</v>
          </cell>
        </row>
        <row r="619">
          <cell r="A619" t="str">
            <v>000</v>
          </cell>
          <cell r="B619">
            <v>0</v>
          </cell>
          <cell r="C619">
            <v>0</v>
          </cell>
          <cell r="D619">
            <v>0</v>
          </cell>
          <cell r="E619">
            <v>0</v>
          </cell>
          <cell r="F619">
            <v>0</v>
          </cell>
          <cell r="G619">
            <v>0</v>
          </cell>
          <cell r="H619">
            <v>0</v>
          </cell>
        </row>
        <row r="620">
          <cell r="A620" t="str">
            <v>000</v>
          </cell>
          <cell r="B620">
            <v>0</v>
          </cell>
          <cell r="C620">
            <v>0</v>
          </cell>
          <cell r="D620">
            <v>0</v>
          </cell>
          <cell r="E620">
            <v>0</v>
          </cell>
          <cell r="F620">
            <v>0</v>
          </cell>
          <cell r="G620">
            <v>0</v>
          </cell>
          <cell r="H620">
            <v>0</v>
          </cell>
        </row>
        <row r="621">
          <cell r="A621" t="str">
            <v>000</v>
          </cell>
          <cell r="B621">
            <v>0</v>
          </cell>
          <cell r="C621">
            <v>0</v>
          </cell>
          <cell r="D621">
            <v>0</v>
          </cell>
          <cell r="E621">
            <v>0</v>
          </cell>
          <cell r="F621">
            <v>0</v>
          </cell>
          <cell r="G621">
            <v>0</v>
          </cell>
          <cell r="H621">
            <v>0</v>
          </cell>
        </row>
        <row r="622">
          <cell r="A622" t="str">
            <v>000</v>
          </cell>
          <cell r="B622">
            <v>0</v>
          </cell>
          <cell r="C622">
            <v>0</v>
          </cell>
          <cell r="D622">
            <v>0</v>
          </cell>
          <cell r="E622">
            <v>0</v>
          </cell>
          <cell r="F622">
            <v>0</v>
          </cell>
          <cell r="G622">
            <v>0</v>
          </cell>
          <cell r="H622">
            <v>0</v>
          </cell>
        </row>
        <row r="623">
          <cell r="A623" t="str">
            <v>000</v>
          </cell>
          <cell r="B623">
            <v>0</v>
          </cell>
          <cell r="C623">
            <v>0</v>
          </cell>
          <cell r="D623">
            <v>0</v>
          </cell>
          <cell r="E623">
            <v>0</v>
          </cell>
          <cell r="F623">
            <v>0</v>
          </cell>
          <cell r="G623">
            <v>0</v>
          </cell>
          <cell r="H623">
            <v>0</v>
          </cell>
        </row>
        <row r="624">
          <cell r="A624" t="str">
            <v>000</v>
          </cell>
          <cell r="B624">
            <v>0</v>
          </cell>
          <cell r="C624">
            <v>0</v>
          </cell>
          <cell r="D624">
            <v>0</v>
          </cell>
          <cell r="E624">
            <v>0</v>
          </cell>
          <cell r="F624">
            <v>0</v>
          </cell>
          <cell r="G624">
            <v>0</v>
          </cell>
          <cell r="H624">
            <v>0</v>
          </cell>
        </row>
        <row r="625">
          <cell r="A625" t="str">
            <v>000</v>
          </cell>
          <cell r="B625">
            <v>0</v>
          </cell>
          <cell r="C625">
            <v>0</v>
          </cell>
          <cell r="D625">
            <v>0</v>
          </cell>
          <cell r="E625">
            <v>0</v>
          </cell>
          <cell r="F625">
            <v>0</v>
          </cell>
          <cell r="G625">
            <v>0</v>
          </cell>
          <cell r="H625">
            <v>0</v>
          </cell>
        </row>
        <row r="626">
          <cell r="A626" t="str">
            <v>000</v>
          </cell>
          <cell r="B626">
            <v>0</v>
          </cell>
          <cell r="C626">
            <v>0</v>
          </cell>
          <cell r="D626">
            <v>0</v>
          </cell>
          <cell r="E626">
            <v>0</v>
          </cell>
          <cell r="F626">
            <v>0</v>
          </cell>
          <cell r="G626">
            <v>0</v>
          </cell>
          <cell r="H626">
            <v>0</v>
          </cell>
        </row>
        <row r="627">
          <cell r="A627" t="str">
            <v>000</v>
          </cell>
          <cell r="B627">
            <v>0</v>
          </cell>
          <cell r="C627">
            <v>0</v>
          </cell>
          <cell r="D627">
            <v>0</v>
          </cell>
          <cell r="E627">
            <v>0</v>
          </cell>
          <cell r="F627">
            <v>0</v>
          </cell>
          <cell r="G627">
            <v>0</v>
          </cell>
          <cell r="H627">
            <v>0</v>
          </cell>
        </row>
        <row r="628">
          <cell r="A628" t="str">
            <v>000</v>
          </cell>
          <cell r="B628">
            <v>0</v>
          </cell>
          <cell r="C628">
            <v>0</v>
          </cell>
          <cell r="D628">
            <v>0</v>
          </cell>
          <cell r="E628">
            <v>0</v>
          </cell>
          <cell r="F628">
            <v>0</v>
          </cell>
          <cell r="G628">
            <v>0</v>
          </cell>
          <cell r="H628">
            <v>0</v>
          </cell>
        </row>
        <row r="629">
          <cell r="A629" t="str">
            <v>000</v>
          </cell>
          <cell r="B629">
            <v>0</v>
          </cell>
          <cell r="C629">
            <v>0</v>
          </cell>
          <cell r="D629">
            <v>0</v>
          </cell>
          <cell r="E629">
            <v>0</v>
          </cell>
          <cell r="F629">
            <v>0</v>
          </cell>
          <cell r="G629">
            <v>0</v>
          </cell>
          <cell r="H629">
            <v>0</v>
          </cell>
        </row>
        <row r="630">
          <cell r="A630" t="str">
            <v>000</v>
          </cell>
          <cell r="B630">
            <v>0</v>
          </cell>
          <cell r="C630">
            <v>0</v>
          </cell>
          <cell r="D630">
            <v>0</v>
          </cell>
          <cell r="E630">
            <v>0</v>
          </cell>
          <cell r="F630">
            <v>0</v>
          </cell>
          <cell r="G630">
            <v>0</v>
          </cell>
          <cell r="H630">
            <v>0</v>
          </cell>
        </row>
        <row r="631">
          <cell r="A631" t="str">
            <v>000</v>
          </cell>
          <cell r="B631">
            <v>0</v>
          </cell>
          <cell r="C631">
            <v>0</v>
          </cell>
          <cell r="D631">
            <v>0</v>
          </cell>
          <cell r="E631">
            <v>0</v>
          </cell>
          <cell r="F631">
            <v>0</v>
          </cell>
          <cell r="G631">
            <v>0</v>
          </cell>
          <cell r="H631">
            <v>0</v>
          </cell>
        </row>
        <row r="632">
          <cell r="A632" t="str">
            <v>000</v>
          </cell>
          <cell r="B632">
            <v>0</v>
          </cell>
          <cell r="C632">
            <v>0</v>
          </cell>
          <cell r="D632">
            <v>0</v>
          </cell>
          <cell r="E632">
            <v>0</v>
          </cell>
          <cell r="F632">
            <v>0</v>
          </cell>
          <cell r="G632">
            <v>0</v>
          </cell>
          <cell r="H632">
            <v>0</v>
          </cell>
        </row>
        <row r="633">
          <cell r="A633" t="str">
            <v>000</v>
          </cell>
          <cell r="B633">
            <v>0</v>
          </cell>
          <cell r="C633">
            <v>0</v>
          </cell>
          <cell r="D633">
            <v>0</v>
          </cell>
          <cell r="E633">
            <v>0</v>
          </cell>
          <cell r="F633">
            <v>0</v>
          </cell>
          <cell r="G633">
            <v>0</v>
          </cell>
          <cell r="H633">
            <v>0</v>
          </cell>
        </row>
        <row r="634">
          <cell r="A634" t="str">
            <v>000</v>
          </cell>
          <cell r="B634">
            <v>0</v>
          </cell>
          <cell r="C634">
            <v>0</v>
          </cell>
          <cell r="D634">
            <v>0</v>
          </cell>
          <cell r="E634">
            <v>0</v>
          </cell>
          <cell r="F634">
            <v>0</v>
          </cell>
          <cell r="G634">
            <v>0</v>
          </cell>
          <cell r="H634">
            <v>0</v>
          </cell>
        </row>
        <row r="635">
          <cell r="A635" t="str">
            <v>000</v>
          </cell>
          <cell r="B635">
            <v>0</v>
          </cell>
          <cell r="C635">
            <v>0</v>
          </cell>
          <cell r="D635">
            <v>0</v>
          </cell>
          <cell r="E635">
            <v>0</v>
          </cell>
          <cell r="F635">
            <v>0</v>
          </cell>
          <cell r="G635">
            <v>0</v>
          </cell>
          <cell r="H635">
            <v>0</v>
          </cell>
        </row>
        <row r="636">
          <cell r="A636" t="str">
            <v>000</v>
          </cell>
          <cell r="B636">
            <v>0</v>
          </cell>
          <cell r="C636">
            <v>0</v>
          </cell>
          <cell r="D636">
            <v>0</v>
          </cell>
          <cell r="E636">
            <v>0</v>
          </cell>
          <cell r="F636">
            <v>0</v>
          </cell>
          <cell r="G636">
            <v>0</v>
          </cell>
          <cell r="H636">
            <v>0</v>
          </cell>
        </row>
        <row r="637">
          <cell r="A637" t="str">
            <v>000</v>
          </cell>
          <cell r="B637">
            <v>0</v>
          </cell>
          <cell r="C637">
            <v>0</v>
          </cell>
          <cell r="D637">
            <v>0</v>
          </cell>
          <cell r="E637">
            <v>0</v>
          </cell>
          <cell r="F637">
            <v>0</v>
          </cell>
          <cell r="G637">
            <v>0</v>
          </cell>
          <cell r="H637">
            <v>0</v>
          </cell>
        </row>
        <row r="638">
          <cell r="A638" t="str">
            <v>000</v>
          </cell>
          <cell r="B638">
            <v>0</v>
          </cell>
          <cell r="C638">
            <v>0</v>
          </cell>
          <cell r="D638">
            <v>0</v>
          </cell>
          <cell r="E638">
            <v>0</v>
          </cell>
          <cell r="F638">
            <v>0</v>
          </cell>
          <cell r="G638">
            <v>0</v>
          </cell>
          <cell r="H638">
            <v>0</v>
          </cell>
        </row>
        <row r="639">
          <cell r="A639" t="str">
            <v>000</v>
          </cell>
          <cell r="B639">
            <v>0</v>
          </cell>
          <cell r="C639">
            <v>0</v>
          </cell>
          <cell r="D639">
            <v>0</v>
          </cell>
          <cell r="E639">
            <v>0</v>
          </cell>
          <cell r="F639">
            <v>0</v>
          </cell>
          <cell r="G639">
            <v>0</v>
          </cell>
          <cell r="H639">
            <v>0</v>
          </cell>
        </row>
        <row r="640">
          <cell r="A640" t="str">
            <v>000</v>
          </cell>
          <cell r="B640">
            <v>0</v>
          </cell>
          <cell r="C640">
            <v>0</v>
          </cell>
          <cell r="D640">
            <v>0</v>
          </cell>
          <cell r="E640">
            <v>0</v>
          </cell>
          <cell r="F640">
            <v>0</v>
          </cell>
          <cell r="G640">
            <v>0</v>
          </cell>
          <cell r="H640">
            <v>0</v>
          </cell>
        </row>
        <row r="641">
          <cell r="A641" t="str">
            <v>000</v>
          </cell>
          <cell r="B641">
            <v>0</v>
          </cell>
          <cell r="C641">
            <v>0</v>
          </cell>
          <cell r="D641">
            <v>0</v>
          </cell>
          <cell r="E641">
            <v>0</v>
          </cell>
          <cell r="F641">
            <v>0</v>
          </cell>
          <cell r="G641">
            <v>0</v>
          </cell>
          <cell r="H641">
            <v>0</v>
          </cell>
        </row>
        <row r="642">
          <cell r="A642" t="str">
            <v>000</v>
          </cell>
          <cell r="B642">
            <v>0</v>
          </cell>
          <cell r="C642">
            <v>0</v>
          </cell>
          <cell r="D642">
            <v>0</v>
          </cell>
          <cell r="E642">
            <v>0</v>
          </cell>
          <cell r="F642">
            <v>0</v>
          </cell>
          <cell r="G642">
            <v>0</v>
          </cell>
          <cell r="H642">
            <v>0</v>
          </cell>
        </row>
        <row r="643">
          <cell r="A643" t="str">
            <v>000</v>
          </cell>
          <cell r="B643">
            <v>0</v>
          </cell>
          <cell r="C643">
            <v>0</v>
          </cell>
          <cell r="D643">
            <v>0</v>
          </cell>
          <cell r="E643">
            <v>0</v>
          </cell>
          <cell r="F643">
            <v>0</v>
          </cell>
          <cell r="G643">
            <v>0</v>
          </cell>
          <cell r="H643">
            <v>0</v>
          </cell>
        </row>
        <row r="644">
          <cell r="A644" t="str">
            <v>000</v>
          </cell>
          <cell r="B644">
            <v>0</v>
          </cell>
          <cell r="C644">
            <v>0</v>
          </cell>
          <cell r="D644">
            <v>0</v>
          </cell>
          <cell r="E644">
            <v>0</v>
          </cell>
          <cell r="F644">
            <v>0</v>
          </cell>
          <cell r="G644">
            <v>0</v>
          </cell>
          <cell r="H644">
            <v>0</v>
          </cell>
        </row>
        <row r="645">
          <cell r="A645" t="str">
            <v>000</v>
          </cell>
          <cell r="B645">
            <v>0</v>
          </cell>
          <cell r="C645">
            <v>0</v>
          </cell>
          <cell r="D645">
            <v>0</v>
          </cell>
          <cell r="E645">
            <v>0</v>
          </cell>
          <cell r="F645">
            <v>0</v>
          </cell>
          <cell r="G645">
            <v>0</v>
          </cell>
          <cell r="H645">
            <v>0</v>
          </cell>
        </row>
        <row r="646">
          <cell r="A646" t="str">
            <v>000</v>
          </cell>
          <cell r="B646">
            <v>0</v>
          </cell>
          <cell r="C646">
            <v>0</v>
          </cell>
          <cell r="D646">
            <v>0</v>
          </cell>
          <cell r="E646">
            <v>0</v>
          </cell>
          <cell r="F646">
            <v>0</v>
          </cell>
          <cell r="G646">
            <v>0</v>
          </cell>
          <cell r="H646">
            <v>0</v>
          </cell>
        </row>
        <row r="647">
          <cell r="A647" t="str">
            <v>000</v>
          </cell>
          <cell r="B647">
            <v>0</v>
          </cell>
          <cell r="C647">
            <v>0</v>
          </cell>
          <cell r="D647">
            <v>0</v>
          </cell>
          <cell r="E647">
            <v>0</v>
          </cell>
          <cell r="F647">
            <v>0</v>
          </cell>
          <cell r="G647">
            <v>0</v>
          </cell>
          <cell r="H647">
            <v>0</v>
          </cell>
        </row>
        <row r="648">
          <cell r="A648" t="str">
            <v>000</v>
          </cell>
          <cell r="B648">
            <v>0</v>
          </cell>
          <cell r="C648">
            <v>0</v>
          </cell>
          <cell r="D648">
            <v>0</v>
          </cell>
          <cell r="E648">
            <v>0</v>
          </cell>
          <cell r="F648">
            <v>0</v>
          </cell>
          <cell r="G648">
            <v>0</v>
          </cell>
          <cell r="H648">
            <v>0</v>
          </cell>
        </row>
        <row r="649">
          <cell r="A649" t="str">
            <v>000</v>
          </cell>
          <cell r="B649">
            <v>0</v>
          </cell>
          <cell r="C649">
            <v>0</v>
          </cell>
          <cell r="D649">
            <v>0</v>
          </cell>
          <cell r="E649">
            <v>0</v>
          </cell>
          <cell r="F649">
            <v>0</v>
          </cell>
          <cell r="G649">
            <v>0</v>
          </cell>
          <cell r="H649">
            <v>0</v>
          </cell>
        </row>
        <row r="650">
          <cell r="A650" t="str">
            <v>000</v>
          </cell>
          <cell r="B650">
            <v>0</v>
          </cell>
          <cell r="C650">
            <v>0</v>
          </cell>
          <cell r="D650">
            <v>0</v>
          </cell>
          <cell r="E650">
            <v>0</v>
          </cell>
          <cell r="F650">
            <v>0</v>
          </cell>
          <cell r="G650">
            <v>0</v>
          </cell>
          <cell r="H650">
            <v>0</v>
          </cell>
        </row>
        <row r="651">
          <cell r="A651" t="str">
            <v>000</v>
          </cell>
          <cell r="B651">
            <v>0</v>
          </cell>
          <cell r="C651">
            <v>0</v>
          </cell>
          <cell r="D651">
            <v>0</v>
          </cell>
          <cell r="E651">
            <v>0</v>
          </cell>
          <cell r="F651">
            <v>0</v>
          </cell>
          <cell r="G651">
            <v>0</v>
          </cell>
          <cell r="H651">
            <v>0</v>
          </cell>
        </row>
        <row r="652">
          <cell r="A652" t="str">
            <v>000</v>
          </cell>
          <cell r="B652">
            <v>0</v>
          </cell>
          <cell r="C652">
            <v>0</v>
          </cell>
          <cell r="D652">
            <v>0</v>
          </cell>
          <cell r="E652">
            <v>0</v>
          </cell>
          <cell r="F652">
            <v>0</v>
          </cell>
          <cell r="G652">
            <v>0</v>
          </cell>
          <cell r="H652">
            <v>0</v>
          </cell>
        </row>
        <row r="653">
          <cell r="A653" t="str">
            <v>000</v>
          </cell>
          <cell r="B653">
            <v>0</v>
          </cell>
          <cell r="C653">
            <v>0</v>
          </cell>
          <cell r="D653">
            <v>0</v>
          </cell>
          <cell r="E653">
            <v>0</v>
          </cell>
          <cell r="F653">
            <v>0</v>
          </cell>
          <cell r="G653">
            <v>0</v>
          </cell>
          <cell r="H653">
            <v>0</v>
          </cell>
        </row>
        <row r="654">
          <cell r="A654" t="str">
            <v>000</v>
          </cell>
          <cell r="B654">
            <v>0</v>
          </cell>
          <cell r="C654">
            <v>0</v>
          </cell>
          <cell r="D654">
            <v>0</v>
          </cell>
          <cell r="E654">
            <v>0</v>
          </cell>
          <cell r="F654">
            <v>0</v>
          </cell>
          <cell r="G654">
            <v>0</v>
          </cell>
          <cell r="H654">
            <v>0</v>
          </cell>
        </row>
        <row r="655">
          <cell r="A655" t="str">
            <v>000</v>
          </cell>
          <cell r="B655">
            <v>0</v>
          </cell>
          <cell r="C655">
            <v>0</v>
          </cell>
          <cell r="D655">
            <v>0</v>
          </cell>
          <cell r="E655">
            <v>0</v>
          </cell>
          <cell r="F655">
            <v>0</v>
          </cell>
          <cell r="G655">
            <v>0</v>
          </cell>
          <cell r="H655">
            <v>0</v>
          </cell>
        </row>
        <row r="656">
          <cell r="A656" t="str">
            <v>000</v>
          </cell>
          <cell r="B656">
            <v>0</v>
          </cell>
          <cell r="C656">
            <v>0</v>
          </cell>
          <cell r="D656">
            <v>0</v>
          </cell>
          <cell r="E656">
            <v>0</v>
          </cell>
          <cell r="F656">
            <v>0</v>
          </cell>
          <cell r="G656">
            <v>0</v>
          </cell>
          <cell r="H656">
            <v>0</v>
          </cell>
        </row>
        <row r="657">
          <cell r="A657" t="str">
            <v>000</v>
          </cell>
          <cell r="B657">
            <v>0</v>
          </cell>
          <cell r="C657">
            <v>0</v>
          </cell>
          <cell r="D657">
            <v>0</v>
          </cell>
          <cell r="E657">
            <v>0</v>
          </cell>
          <cell r="F657">
            <v>0</v>
          </cell>
          <cell r="G657">
            <v>0</v>
          </cell>
          <cell r="H657">
            <v>0</v>
          </cell>
        </row>
        <row r="658">
          <cell r="A658" t="str">
            <v>000</v>
          </cell>
          <cell r="B658">
            <v>0</v>
          </cell>
          <cell r="C658">
            <v>0</v>
          </cell>
          <cell r="D658">
            <v>0</v>
          </cell>
          <cell r="E658">
            <v>0</v>
          </cell>
          <cell r="F658">
            <v>0</v>
          </cell>
          <cell r="G658">
            <v>0</v>
          </cell>
          <cell r="H658">
            <v>0</v>
          </cell>
        </row>
        <row r="659">
          <cell r="A659" t="str">
            <v>000</v>
          </cell>
          <cell r="B659">
            <v>0</v>
          </cell>
          <cell r="C659">
            <v>0</v>
          </cell>
          <cell r="D659">
            <v>0</v>
          </cell>
          <cell r="E659">
            <v>0</v>
          </cell>
          <cell r="F659">
            <v>0</v>
          </cell>
          <cell r="G659">
            <v>0</v>
          </cell>
          <cell r="H659">
            <v>0</v>
          </cell>
        </row>
        <row r="660">
          <cell r="A660" t="str">
            <v>000</v>
          </cell>
          <cell r="B660">
            <v>0</v>
          </cell>
          <cell r="C660">
            <v>0</v>
          </cell>
          <cell r="D660">
            <v>0</v>
          </cell>
          <cell r="E660">
            <v>0</v>
          </cell>
          <cell r="F660">
            <v>0</v>
          </cell>
          <cell r="G660">
            <v>0</v>
          </cell>
          <cell r="H660">
            <v>0</v>
          </cell>
        </row>
        <row r="661">
          <cell r="A661" t="str">
            <v>000</v>
          </cell>
          <cell r="B661">
            <v>0</v>
          </cell>
          <cell r="C661">
            <v>0</v>
          </cell>
          <cell r="D661">
            <v>0</v>
          </cell>
          <cell r="E661">
            <v>0</v>
          </cell>
          <cell r="F661">
            <v>0</v>
          </cell>
          <cell r="G661">
            <v>0</v>
          </cell>
          <cell r="H661">
            <v>0</v>
          </cell>
        </row>
        <row r="662">
          <cell r="A662" t="str">
            <v>000</v>
          </cell>
          <cell r="B662">
            <v>0</v>
          </cell>
          <cell r="C662">
            <v>0</v>
          </cell>
          <cell r="D662">
            <v>0</v>
          </cell>
          <cell r="E662">
            <v>0</v>
          </cell>
          <cell r="F662">
            <v>0</v>
          </cell>
          <cell r="G662">
            <v>0</v>
          </cell>
          <cell r="H662">
            <v>0</v>
          </cell>
        </row>
        <row r="663">
          <cell r="A663" t="str">
            <v>000</v>
          </cell>
          <cell r="B663">
            <v>0</v>
          </cell>
          <cell r="C663">
            <v>0</v>
          </cell>
          <cell r="D663">
            <v>0</v>
          </cell>
          <cell r="E663">
            <v>0</v>
          </cell>
          <cell r="F663">
            <v>0</v>
          </cell>
          <cell r="G663">
            <v>0</v>
          </cell>
          <cell r="H663">
            <v>0</v>
          </cell>
        </row>
        <row r="664">
          <cell r="A664" t="str">
            <v>000</v>
          </cell>
          <cell r="B664">
            <v>0</v>
          </cell>
          <cell r="C664">
            <v>0</v>
          </cell>
          <cell r="D664">
            <v>0</v>
          </cell>
          <cell r="E664">
            <v>0</v>
          </cell>
          <cell r="F664">
            <v>0</v>
          </cell>
          <cell r="G664">
            <v>0</v>
          </cell>
          <cell r="H664">
            <v>0</v>
          </cell>
        </row>
        <row r="665">
          <cell r="A665" t="str">
            <v>000</v>
          </cell>
          <cell r="B665">
            <v>0</v>
          </cell>
          <cell r="C665">
            <v>0</v>
          </cell>
          <cell r="D665">
            <v>0</v>
          </cell>
          <cell r="E665">
            <v>0</v>
          </cell>
          <cell r="F665">
            <v>0</v>
          </cell>
          <cell r="G665">
            <v>0</v>
          </cell>
          <cell r="H665">
            <v>0</v>
          </cell>
        </row>
        <row r="666">
          <cell r="A666" t="str">
            <v>000</v>
          </cell>
          <cell r="B666">
            <v>0</v>
          </cell>
          <cell r="C666">
            <v>0</v>
          </cell>
          <cell r="D666">
            <v>0</v>
          </cell>
          <cell r="E666">
            <v>0</v>
          </cell>
          <cell r="F666">
            <v>0</v>
          </cell>
          <cell r="G666">
            <v>0</v>
          </cell>
          <cell r="H666">
            <v>0</v>
          </cell>
        </row>
        <row r="667">
          <cell r="A667" t="str">
            <v>000</v>
          </cell>
          <cell r="B667">
            <v>0</v>
          </cell>
          <cell r="C667">
            <v>0</v>
          </cell>
          <cell r="D667">
            <v>0</v>
          </cell>
          <cell r="E667">
            <v>0</v>
          </cell>
          <cell r="F667">
            <v>0</v>
          </cell>
          <cell r="G667">
            <v>0</v>
          </cell>
          <cell r="H667">
            <v>0</v>
          </cell>
        </row>
        <row r="668">
          <cell r="A668" t="str">
            <v>000</v>
          </cell>
          <cell r="B668">
            <v>0</v>
          </cell>
          <cell r="C668">
            <v>0</v>
          </cell>
          <cell r="D668">
            <v>0</v>
          </cell>
          <cell r="E668">
            <v>0</v>
          </cell>
          <cell r="F668">
            <v>0</v>
          </cell>
          <cell r="G668">
            <v>0</v>
          </cell>
          <cell r="H668">
            <v>0</v>
          </cell>
        </row>
        <row r="669">
          <cell r="A669" t="str">
            <v>000</v>
          </cell>
          <cell r="B669">
            <v>0</v>
          </cell>
          <cell r="C669">
            <v>0</v>
          </cell>
          <cell r="D669">
            <v>0</v>
          </cell>
          <cell r="E669">
            <v>0</v>
          </cell>
          <cell r="F669">
            <v>0</v>
          </cell>
          <cell r="G669">
            <v>0</v>
          </cell>
          <cell r="H669">
            <v>0</v>
          </cell>
        </row>
        <row r="670">
          <cell r="A670" t="str">
            <v>000</v>
          </cell>
          <cell r="B670">
            <v>0</v>
          </cell>
          <cell r="C670">
            <v>0</v>
          </cell>
          <cell r="D670">
            <v>0</v>
          </cell>
          <cell r="E670">
            <v>0</v>
          </cell>
          <cell r="F670">
            <v>0</v>
          </cell>
          <cell r="G670">
            <v>0</v>
          </cell>
          <cell r="H670">
            <v>0</v>
          </cell>
        </row>
        <row r="671">
          <cell r="A671" t="str">
            <v>000</v>
          </cell>
          <cell r="B671">
            <v>0</v>
          </cell>
          <cell r="C671">
            <v>0</v>
          </cell>
          <cell r="D671">
            <v>0</v>
          </cell>
          <cell r="E671">
            <v>0</v>
          </cell>
          <cell r="F671">
            <v>0</v>
          </cell>
          <cell r="G671">
            <v>0</v>
          </cell>
          <cell r="H671">
            <v>0</v>
          </cell>
        </row>
        <row r="672">
          <cell r="A672" t="str">
            <v>000</v>
          </cell>
          <cell r="B672">
            <v>0</v>
          </cell>
          <cell r="C672">
            <v>0</v>
          </cell>
          <cell r="D672">
            <v>0</v>
          </cell>
          <cell r="E672">
            <v>0</v>
          </cell>
          <cell r="F672">
            <v>0</v>
          </cell>
          <cell r="G672">
            <v>0</v>
          </cell>
          <cell r="H672">
            <v>0</v>
          </cell>
        </row>
        <row r="673">
          <cell r="A673" t="str">
            <v>000</v>
          </cell>
          <cell r="B673">
            <v>0</v>
          </cell>
          <cell r="C673">
            <v>0</v>
          </cell>
          <cell r="D673">
            <v>0</v>
          </cell>
          <cell r="E673">
            <v>0</v>
          </cell>
          <cell r="F673">
            <v>0</v>
          </cell>
          <cell r="G673">
            <v>0</v>
          </cell>
          <cell r="H673">
            <v>0</v>
          </cell>
        </row>
        <row r="674">
          <cell r="A674" t="str">
            <v>000</v>
          </cell>
          <cell r="B674">
            <v>0</v>
          </cell>
          <cell r="C674">
            <v>0</v>
          </cell>
          <cell r="D674">
            <v>0</v>
          </cell>
          <cell r="E674">
            <v>0</v>
          </cell>
          <cell r="F674">
            <v>0</v>
          </cell>
          <cell r="G674">
            <v>0</v>
          </cell>
          <cell r="H674">
            <v>0</v>
          </cell>
        </row>
        <row r="675">
          <cell r="A675" t="str">
            <v>000</v>
          </cell>
          <cell r="B675">
            <v>0</v>
          </cell>
          <cell r="C675">
            <v>0</v>
          </cell>
          <cell r="D675">
            <v>0</v>
          </cell>
          <cell r="E675">
            <v>0</v>
          </cell>
          <cell r="F675">
            <v>0</v>
          </cell>
          <cell r="G675">
            <v>0</v>
          </cell>
          <cell r="H675">
            <v>0</v>
          </cell>
        </row>
        <row r="676">
          <cell r="A676" t="str">
            <v>000</v>
          </cell>
          <cell r="B676">
            <v>0</v>
          </cell>
          <cell r="C676">
            <v>0</v>
          </cell>
          <cell r="D676">
            <v>0</v>
          </cell>
          <cell r="E676">
            <v>0</v>
          </cell>
          <cell r="F676">
            <v>0</v>
          </cell>
          <cell r="G676">
            <v>0</v>
          </cell>
          <cell r="H676">
            <v>0</v>
          </cell>
        </row>
        <row r="677">
          <cell r="A677" t="str">
            <v>000</v>
          </cell>
          <cell r="B677">
            <v>0</v>
          </cell>
          <cell r="C677">
            <v>0</v>
          </cell>
          <cell r="D677">
            <v>0</v>
          </cell>
          <cell r="E677">
            <v>0</v>
          </cell>
          <cell r="F677">
            <v>0</v>
          </cell>
          <cell r="G677">
            <v>0</v>
          </cell>
          <cell r="H677">
            <v>0</v>
          </cell>
        </row>
        <row r="678">
          <cell r="A678" t="str">
            <v>000</v>
          </cell>
          <cell r="B678">
            <v>0</v>
          </cell>
          <cell r="C678">
            <v>0</v>
          </cell>
          <cell r="D678">
            <v>0</v>
          </cell>
          <cell r="E678">
            <v>0</v>
          </cell>
          <cell r="F678">
            <v>0</v>
          </cell>
          <cell r="G678">
            <v>0</v>
          </cell>
          <cell r="H678">
            <v>0</v>
          </cell>
        </row>
        <row r="679">
          <cell r="A679" t="str">
            <v>000</v>
          </cell>
          <cell r="B679">
            <v>0</v>
          </cell>
          <cell r="C679">
            <v>0</v>
          </cell>
          <cell r="D679">
            <v>0</v>
          </cell>
          <cell r="E679">
            <v>0</v>
          </cell>
          <cell r="F679">
            <v>0</v>
          </cell>
          <cell r="G679">
            <v>0</v>
          </cell>
          <cell r="H679">
            <v>0</v>
          </cell>
        </row>
        <row r="680">
          <cell r="A680" t="str">
            <v>000</v>
          </cell>
          <cell r="B680">
            <v>0</v>
          </cell>
          <cell r="C680">
            <v>0</v>
          </cell>
          <cell r="D680">
            <v>0</v>
          </cell>
          <cell r="E680">
            <v>0</v>
          </cell>
          <cell r="F680">
            <v>0</v>
          </cell>
          <cell r="G680">
            <v>0</v>
          </cell>
          <cell r="H680">
            <v>0</v>
          </cell>
        </row>
        <row r="681">
          <cell r="A681" t="str">
            <v>000</v>
          </cell>
          <cell r="B681">
            <v>0</v>
          </cell>
          <cell r="C681">
            <v>0</v>
          </cell>
          <cell r="D681">
            <v>0</v>
          </cell>
          <cell r="E681">
            <v>0</v>
          </cell>
          <cell r="F681">
            <v>0</v>
          </cell>
          <cell r="G681">
            <v>0</v>
          </cell>
          <cell r="H681">
            <v>0</v>
          </cell>
        </row>
        <row r="682">
          <cell r="A682" t="str">
            <v>000</v>
          </cell>
          <cell r="B682">
            <v>0</v>
          </cell>
          <cell r="C682">
            <v>0</v>
          </cell>
          <cell r="D682">
            <v>0</v>
          </cell>
          <cell r="E682">
            <v>0</v>
          </cell>
          <cell r="F682">
            <v>0</v>
          </cell>
          <cell r="G682">
            <v>0</v>
          </cell>
          <cell r="H682">
            <v>0</v>
          </cell>
        </row>
        <row r="683">
          <cell r="A683" t="str">
            <v>000</v>
          </cell>
          <cell r="B683">
            <v>0</v>
          </cell>
          <cell r="C683">
            <v>0</v>
          </cell>
          <cell r="D683">
            <v>0</v>
          </cell>
          <cell r="E683">
            <v>0</v>
          </cell>
          <cell r="F683">
            <v>0</v>
          </cell>
          <cell r="G683">
            <v>0</v>
          </cell>
          <cell r="H683">
            <v>0</v>
          </cell>
        </row>
        <row r="684">
          <cell r="A684" t="str">
            <v>000</v>
          </cell>
          <cell r="B684">
            <v>0</v>
          </cell>
          <cell r="C684">
            <v>0</v>
          </cell>
          <cell r="D684">
            <v>0</v>
          </cell>
          <cell r="E684">
            <v>0</v>
          </cell>
          <cell r="F684">
            <v>0</v>
          </cell>
          <cell r="G684">
            <v>0</v>
          </cell>
          <cell r="H684">
            <v>0</v>
          </cell>
        </row>
        <row r="685">
          <cell r="A685" t="str">
            <v>000</v>
          </cell>
          <cell r="B685">
            <v>0</v>
          </cell>
          <cell r="C685">
            <v>0</v>
          </cell>
          <cell r="D685">
            <v>0</v>
          </cell>
          <cell r="E685">
            <v>0</v>
          </cell>
          <cell r="F685">
            <v>0</v>
          </cell>
          <cell r="G685">
            <v>0</v>
          </cell>
          <cell r="H685">
            <v>0</v>
          </cell>
        </row>
        <row r="686">
          <cell r="A686" t="str">
            <v>000</v>
          </cell>
          <cell r="B686">
            <v>0</v>
          </cell>
          <cell r="C686">
            <v>0</v>
          </cell>
          <cell r="D686">
            <v>0</v>
          </cell>
          <cell r="E686">
            <v>0</v>
          </cell>
          <cell r="F686">
            <v>0</v>
          </cell>
          <cell r="G686">
            <v>0</v>
          </cell>
          <cell r="H686">
            <v>0</v>
          </cell>
        </row>
        <row r="687">
          <cell r="A687" t="str">
            <v>000</v>
          </cell>
          <cell r="B687">
            <v>0</v>
          </cell>
          <cell r="C687">
            <v>0</v>
          </cell>
          <cell r="D687">
            <v>0</v>
          </cell>
          <cell r="E687">
            <v>0</v>
          </cell>
          <cell r="F687">
            <v>0</v>
          </cell>
          <cell r="G687">
            <v>0</v>
          </cell>
          <cell r="H687">
            <v>0</v>
          </cell>
        </row>
        <row r="688">
          <cell r="A688" t="str">
            <v>000</v>
          </cell>
          <cell r="B688">
            <v>0</v>
          </cell>
          <cell r="C688">
            <v>0</v>
          </cell>
          <cell r="D688">
            <v>0</v>
          </cell>
          <cell r="E688">
            <v>0</v>
          </cell>
          <cell r="F688">
            <v>0</v>
          </cell>
          <cell r="G688">
            <v>0</v>
          </cell>
          <cell r="H688">
            <v>0</v>
          </cell>
        </row>
        <row r="689">
          <cell r="A689" t="str">
            <v>000</v>
          </cell>
          <cell r="B689">
            <v>0</v>
          </cell>
          <cell r="C689">
            <v>0</v>
          </cell>
          <cell r="D689">
            <v>0</v>
          </cell>
          <cell r="E689">
            <v>0</v>
          </cell>
          <cell r="F689">
            <v>0</v>
          </cell>
          <cell r="G689">
            <v>0</v>
          </cell>
          <cell r="H689">
            <v>0</v>
          </cell>
        </row>
        <row r="690">
          <cell r="A690" t="str">
            <v>000</v>
          </cell>
          <cell r="B690">
            <v>0</v>
          </cell>
          <cell r="C690">
            <v>0</v>
          </cell>
          <cell r="D690">
            <v>0</v>
          </cell>
          <cell r="E690">
            <v>0</v>
          </cell>
          <cell r="F690">
            <v>0</v>
          </cell>
          <cell r="G690">
            <v>0</v>
          </cell>
          <cell r="H690">
            <v>0</v>
          </cell>
        </row>
        <row r="691">
          <cell r="A691" t="str">
            <v>000</v>
          </cell>
          <cell r="B691">
            <v>0</v>
          </cell>
          <cell r="C691">
            <v>0</v>
          </cell>
          <cell r="D691">
            <v>0</v>
          </cell>
          <cell r="E691">
            <v>0</v>
          </cell>
          <cell r="F691">
            <v>0</v>
          </cell>
          <cell r="G691">
            <v>0</v>
          </cell>
          <cell r="H691">
            <v>0</v>
          </cell>
        </row>
        <row r="692">
          <cell r="A692" t="str">
            <v>000</v>
          </cell>
          <cell r="B692">
            <v>0</v>
          </cell>
          <cell r="C692">
            <v>0</v>
          </cell>
          <cell r="D692">
            <v>0</v>
          </cell>
          <cell r="E692">
            <v>0</v>
          </cell>
          <cell r="F692">
            <v>0</v>
          </cell>
          <cell r="G692">
            <v>0</v>
          </cell>
          <cell r="H692">
            <v>0</v>
          </cell>
        </row>
        <row r="693">
          <cell r="A693" t="str">
            <v>000</v>
          </cell>
          <cell r="B693">
            <v>0</v>
          </cell>
          <cell r="C693">
            <v>0</v>
          </cell>
          <cell r="D693">
            <v>0</v>
          </cell>
          <cell r="E693">
            <v>0</v>
          </cell>
          <cell r="F693">
            <v>0</v>
          </cell>
          <cell r="G693">
            <v>0</v>
          </cell>
          <cell r="H693">
            <v>0</v>
          </cell>
        </row>
        <row r="694">
          <cell r="A694" t="str">
            <v>000</v>
          </cell>
          <cell r="B694">
            <v>0</v>
          </cell>
          <cell r="C694">
            <v>0</v>
          </cell>
          <cell r="D694">
            <v>0</v>
          </cell>
          <cell r="E694">
            <v>0</v>
          </cell>
          <cell r="F694">
            <v>0</v>
          </cell>
          <cell r="G694">
            <v>0</v>
          </cell>
          <cell r="H694">
            <v>0</v>
          </cell>
        </row>
        <row r="695">
          <cell r="A695" t="str">
            <v>000</v>
          </cell>
          <cell r="B695">
            <v>0</v>
          </cell>
          <cell r="C695">
            <v>0</v>
          </cell>
          <cell r="D695">
            <v>0</v>
          </cell>
          <cell r="E695">
            <v>0</v>
          </cell>
          <cell r="F695">
            <v>0</v>
          </cell>
          <cell r="G695">
            <v>0</v>
          </cell>
          <cell r="H695">
            <v>0</v>
          </cell>
        </row>
        <row r="696">
          <cell r="A696" t="str">
            <v>000</v>
          </cell>
          <cell r="B696">
            <v>0</v>
          </cell>
          <cell r="C696">
            <v>0</v>
          </cell>
          <cell r="D696">
            <v>0</v>
          </cell>
          <cell r="E696">
            <v>0</v>
          </cell>
          <cell r="F696">
            <v>0</v>
          </cell>
          <cell r="G696">
            <v>0</v>
          </cell>
          <cell r="H696">
            <v>0</v>
          </cell>
        </row>
        <row r="697">
          <cell r="A697" t="str">
            <v>000</v>
          </cell>
          <cell r="B697">
            <v>0</v>
          </cell>
          <cell r="C697">
            <v>0</v>
          </cell>
          <cell r="D697">
            <v>0</v>
          </cell>
          <cell r="E697">
            <v>0</v>
          </cell>
          <cell r="F697">
            <v>0</v>
          </cell>
          <cell r="G697">
            <v>0</v>
          </cell>
          <cell r="H697">
            <v>0</v>
          </cell>
        </row>
        <row r="698">
          <cell r="A698" t="str">
            <v>000</v>
          </cell>
          <cell r="B698">
            <v>0</v>
          </cell>
          <cell r="C698">
            <v>0</v>
          </cell>
          <cell r="D698">
            <v>0</v>
          </cell>
          <cell r="E698">
            <v>0</v>
          </cell>
          <cell r="F698">
            <v>0</v>
          </cell>
          <cell r="G698">
            <v>0</v>
          </cell>
          <cell r="H698">
            <v>0</v>
          </cell>
        </row>
        <row r="699">
          <cell r="A699" t="str">
            <v>000</v>
          </cell>
          <cell r="B699">
            <v>0</v>
          </cell>
          <cell r="C699">
            <v>0</v>
          </cell>
          <cell r="D699">
            <v>0</v>
          </cell>
          <cell r="E699">
            <v>0</v>
          </cell>
          <cell r="F699">
            <v>0</v>
          </cell>
          <cell r="G699">
            <v>0</v>
          </cell>
          <cell r="H699">
            <v>0</v>
          </cell>
        </row>
        <row r="700">
          <cell r="A700" t="str">
            <v>000</v>
          </cell>
          <cell r="B700">
            <v>0</v>
          </cell>
          <cell r="C700">
            <v>0</v>
          </cell>
          <cell r="D700">
            <v>0</v>
          </cell>
          <cell r="E700">
            <v>0</v>
          </cell>
          <cell r="F700">
            <v>0</v>
          </cell>
          <cell r="G700">
            <v>0</v>
          </cell>
          <cell r="H700">
            <v>0</v>
          </cell>
        </row>
        <row r="701">
          <cell r="A701" t="str">
            <v>000</v>
          </cell>
          <cell r="B701">
            <v>0</v>
          </cell>
          <cell r="C701">
            <v>0</v>
          </cell>
          <cell r="D701">
            <v>0</v>
          </cell>
          <cell r="E701">
            <v>0</v>
          </cell>
          <cell r="F701">
            <v>0</v>
          </cell>
          <cell r="G701">
            <v>0</v>
          </cell>
          <cell r="H701">
            <v>0</v>
          </cell>
        </row>
        <row r="702">
          <cell r="A702" t="str">
            <v>000</v>
          </cell>
          <cell r="B702">
            <v>0</v>
          </cell>
          <cell r="C702">
            <v>0</v>
          </cell>
          <cell r="D702">
            <v>0</v>
          </cell>
          <cell r="E702">
            <v>0</v>
          </cell>
          <cell r="F702">
            <v>0</v>
          </cell>
          <cell r="G702">
            <v>0</v>
          </cell>
          <cell r="H702">
            <v>0</v>
          </cell>
        </row>
        <row r="703">
          <cell r="A703" t="str">
            <v>000</v>
          </cell>
          <cell r="B703">
            <v>0</v>
          </cell>
          <cell r="C703">
            <v>0</v>
          </cell>
          <cell r="D703">
            <v>0</v>
          </cell>
          <cell r="E703">
            <v>0</v>
          </cell>
          <cell r="F703">
            <v>0</v>
          </cell>
          <cell r="G703">
            <v>0</v>
          </cell>
          <cell r="H703">
            <v>0</v>
          </cell>
        </row>
        <row r="704">
          <cell r="A704" t="str">
            <v>000</v>
          </cell>
          <cell r="B704">
            <v>0</v>
          </cell>
          <cell r="C704">
            <v>0</v>
          </cell>
          <cell r="D704">
            <v>0</v>
          </cell>
          <cell r="E704">
            <v>0</v>
          </cell>
          <cell r="F704">
            <v>0</v>
          </cell>
          <cell r="G704">
            <v>0</v>
          </cell>
          <cell r="H704">
            <v>0</v>
          </cell>
        </row>
        <row r="705">
          <cell r="A705" t="str">
            <v>000</v>
          </cell>
          <cell r="B705">
            <v>0</v>
          </cell>
          <cell r="C705">
            <v>0</v>
          </cell>
          <cell r="D705">
            <v>0</v>
          </cell>
          <cell r="E705">
            <v>0</v>
          </cell>
          <cell r="F705">
            <v>0</v>
          </cell>
          <cell r="G705">
            <v>0</v>
          </cell>
          <cell r="H705">
            <v>0</v>
          </cell>
        </row>
        <row r="706">
          <cell r="A706" t="str">
            <v>000</v>
          </cell>
          <cell r="B706">
            <v>0</v>
          </cell>
          <cell r="C706">
            <v>0</v>
          </cell>
          <cell r="D706">
            <v>0</v>
          </cell>
          <cell r="E706">
            <v>0</v>
          </cell>
          <cell r="F706">
            <v>0</v>
          </cell>
          <cell r="G706">
            <v>0</v>
          </cell>
          <cell r="H706">
            <v>0</v>
          </cell>
        </row>
        <row r="707">
          <cell r="A707" t="str">
            <v>000</v>
          </cell>
          <cell r="B707">
            <v>0</v>
          </cell>
          <cell r="C707">
            <v>0</v>
          </cell>
          <cell r="D707">
            <v>0</v>
          </cell>
          <cell r="E707">
            <v>0</v>
          </cell>
          <cell r="F707">
            <v>0</v>
          </cell>
          <cell r="G707">
            <v>0</v>
          </cell>
          <cell r="H707">
            <v>0</v>
          </cell>
        </row>
        <row r="708">
          <cell r="A708" t="str">
            <v>000</v>
          </cell>
          <cell r="B708">
            <v>0</v>
          </cell>
          <cell r="C708">
            <v>0</v>
          </cell>
          <cell r="D708">
            <v>0</v>
          </cell>
          <cell r="E708">
            <v>0</v>
          </cell>
          <cell r="F708">
            <v>0</v>
          </cell>
          <cell r="G708">
            <v>0</v>
          </cell>
          <cell r="H708">
            <v>0</v>
          </cell>
        </row>
        <row r="709">
          <cell r="A709" t="str">
            <v>000</v>
          </cell>
          <cell r="B709">
            <v>0</v>
          </cell>
          <cell r="C709">
            <v>0</v>
          </cell>
          <cell r="D709">
            <v>0</v>
          </cell>
          <cell r="E709">
            <v>0</v>
          </cell>
          <cell r="F709">
            <v>0</v>
          </cell>
          <cell r="G709">
            <v>0</v>
          </cell>
          <cell r="H709">
            <v>0</v>
          </cell>
        </row>
        <row r="710">
          <cell r="A710" t="str">
            <v>000</v>
          </cell>
          <cell r="B710">
            <v>0</v>
          </cell>
          <cell r="C710">
            <v>0</v>
          </cell>
          <cell r="D710">
            <v>0</v>
          </cell>
          <cell r="E710">
            <v>0</v>
          </cell>
          <cell r="F710">
            <v>0</v>
          </cell>
          <cell r="G710">
            <v>0</v>
          </cell>
          <cell r="H710">
            <v>0</v>
          </cell>
        </row>
        <row r="711">
          <cell r="A711" t="str">
            <v>000</v>
          </cell>
          <cell r="B711">
            <v>0</v>
          </cell>
          <cell r="C711">
            <v>0</v>
          </cell>
          <cell r="D711">
            <v>0</v>
          </cell>
          <cell r="E711">
            <v>0</v>
          </cell>
          <cell r="F711">
            <v>0</v>
          </cell>
          <cell r="G711">
            <v>0</v>
          </cell>
          <cell r="H711">
            <v>0</v>
          </cell>
        </row>
        <row r="712">
          <cell r="A712" t="str">
            <v>000</v>
          </cell>
          <cell r="B712">
            <v>0</v>
          </cell>
          <cell r="C712">
            <v>0</v>
          </cell>
          <cell r="D712">
            <v>0</v>
          </cell>
          <cell r="E712">
            <v>0</v>
          </cell>
          <cell r="F712">
            <v>0</v>
          </cell>
          <cell r="G712">
            <v>0</v>
          </cell>
          <cell r="H712">
            <v>0</v>
          </cell>
        </row>
        <row r="713">
          <cell r="A713" t="str">
            <v>000</v>
          </cell>
          <cell r="B713">
            <v>0</v>
          </cell>
          <cell r="C713">
            <v>0</v>
          </cell>
          <cell r="D713">
            <v>0</v>
          </cell>
          <cell r="E713">
            <v>0</v>
          </cell>
          <cell r="F713">
            <v>0</v>
          </cell>
          <cell r="G713">
            <v>0</v>
          </cell>
          <cell r="H713">
            <v>0</v>
          </cell>
        </row>
        <row r="714">
          <cell r="A714" t="str">
            <v>000</v>
          </cell>
          <cell r="B714">
            <v>0</v>
          </cell>
          <cell r="C714">
            <v>0</v>
          </cell>
          <cell r="D714">
            <v>0</v>
          </cell>
          <cell r="E714">
            <v>0</v>
          </cell>
          <cell r="F714">
            <v>0</v>
          </cell>
          <cell r="G714">
            <v>0</v>
          </cell>
          <cell r="H714">
            <v>0</v>
          </cell>
        </row>
        <row r="715">
          <cell r="A715" t="str">
            <v>000</v>
          </cell>
          <cell r="B715">
            <v>0</v>
          </cell>
          <cell r="C715">
            <v>0</v>
          </cell>
          <cell r="D715">
            <v>0</v>
          </cell>
          <cell r="E715">
            <v>0</v>
          </cell>
          <cell r="F715">
            <v>0</v>
          </cell>
          <cell r="G715">
            <v>0</v>
          </cell>
          <cell r="H715">
            <v>0</v>
          </cell>
        </row>
        <row r="716">
          <cell r="A716" t="str">
            <v>000</v>
          </cell>
          <cell r="B716">
            <v>0</v>
          </cell>
          <cell r="C716">
            <v>0</v>
          </cell>
          <cell r="D716">
            <v>0</v>
          </cell>
          <cell r="E716">
            <v>0</v>
          </cell>
          <cell r="F716">
            <v>0</v>
          </cell>
          <cell r="G716">
            <v>0</v>
          </cell>
          <cell r="H716">
            <v>0</v>
          </cell>
        </row>
        <row r="717">
          <cell r="A717" t="str">
            <v>000</v>
          </cell>
          <cell r="B717">
            <v>0</v>
          </cell>
          <cell r="C717">
            <v>0</v>
          </cell>
          <cell r="D717">
            <v>0</v>
          </cell>
          <cell r="E717">
            <v>0</v>
          </cell>
          <cell r="F717">
            <v>0</v>
          </cell>
          <cell r="G717">
            <v>0</v>
          </cell>
          <cell r="H717">
            <v>0</v>
          </cell>
        </row>
        <row r="718">
          <cell r="A718" t="str">
            <v>000</v>
          </cell>
          <cell r="B718">
            <v>0</v>
          </cell>
          <cell r="C718">
            <v>0</v>
          </cell>
          <cell r="D718">
            <v>0</v>
          </cell>
          <cell r="E718">
            <v>0</v>
          </cell>
          <cell r="F718">
            <v>0</v>
          </cell>
          <cell r="G718">
            <v>0</v>
          </cell>
          <cell r="H718">
            <v>0</v>
          </cell>
        </row>
        <row r="719">
          <cell r="A719" t="str">
            <v>000</v>
          </cell>
          <cell r="B719">
            <v>0</v>
          </cell>
          <cell r="C719">
            <v>0</v>
          </cell>
          <cell r="D719">
            <v>0</v>
          </cell>
          <cell r="E719">
            <v>0</v>
          </cell>
          <cell r="F719">
            <v>0</v>
          </cell>
          <cell r="G719">
            <v>0</v>
          </cell>
          <cell r="H719">
            <v>0</v>
          </cell>
        </row>
        <row r="720">
          <cell r="A720" t="str">
            <v>000</v>
          </cell>
          <cell r="B720">
            <v>0</v>
          </cell>
          <cell r="C720">
            <v>0</v>
          </cell>
          <cell r="D720">
            <v>0</v>
          </cell>
          <cell r="E720">
            <v>0</v>
          </cell>
          <cell r="F720">
            <v>0</v>
          </cell>
          <cell r="G720">
            <v>0</v>
          </cell>
          <cell r="H720">
            <v>0</v>
          </cell>
        </row>
        <row r="721">
          <cell r="A721" t="str">
            <v>000</v>
          </cell>
          <cell r="B721">
            <v>0</v>
          </cell>
          <cell r="C721">
            <v>0</v>
          </cell>
          <cell r="D721">
            <v>0</v>
          </cell>
          <cell r="E721">
            <v>0</v>
          </cell>
          <cell r="F721">
            <v>0</v>
          </cell>
          <cell r="G721">
            <v>0</v>
          </cell>
          <cell r="H721">
            <v>0</v>
          </cell>
        </row>
        <row r="722">
          <cell r="A722" t="str">
            <v>000</v>
          </cell>
          <cell r="B722">
            <v>0</v>
          </cell>
          <cell r="C722">
            <v>0</v>
          </cell>
          <cell r="D722">
            <v>0</v>
          </cell>
          <cell r="E722">
            <v>0</v>
          </cell>
          <cell r="F722">
            <v>0</v>
          </cell>
          <cell r="G722">
            <v>0</v>
          </cell>
          <cell r="H722">
            <v>0</v>
          </cell>
        </row>
        <row r="723">
          <cell r="A723" t="str">
            <v>000</v>
          </cell>
          <cell r="B723">
            <v>0</v>
          </cell>
          <cell r="C723">
            <v>0</v>
          </cell>
          <cell r="D723">
            <v>0</v>
          </cell>
          <cell r="E723">
            <v>0</v>
          </cell>
          <cell r="F723">
            <v>0</v>
          </cell>
          <cell r="G723">
            <v>0</v>
          </cell>
          <cell r="H723">
            <v>0</v>
          </cell>
        </row>
        <row r="724">
          <cell r="A724" t="str">
            <v>000</v>
          </cell>
          <cell r="B724">
            <v>0</v>
          </cell>
          <cell r="C724">
            <v>0</v>
          </cell>
          <cell r="D724">
            <v>0</v>
          </cell>
          <cell r="E724">
            <v>0</v>
          </cell>
          <cell r="F724">
            <v>0</v>
          </cell>
          <cell r="G724">
            <v>0</v>
          </cell>
          <cell r="H724">
            <v>0</v>
          </cell>
        </row>
        <row r="725">
          <cell r="A725" t="str">
            <v>000</v>
          </cell>
          <cell r="B725">
            <v>0</v>
          </cell>
          <cell r="C725">
            <v>0</v>
          </cell>
          <cell r="D725">
            <v>0</v>
          </cell>
          <cell r="E725">
            <v>0</v>
          </cell>
          <cell r="F725">
            <v>0</v>
          </cell>
          <cell r="G725">
            <v>0</v>
          </cell>
          <cell r="H725">
            <v>0</v>
          </cell>
        </row>
        <row r="726">
          <cell r="A726" t="str">
            <v>000</v>
          </cell>
          <cell r="B726">
            <v>0</v>
          </cell>
          <cell r="C726">
            <v>0</v>
          </cell>
          <cell r="D726">
            <v>0</v>
          </cell>
          <cell r="E726">
            <v>0</v>
          </cell>
          <cell r="F726">
            <v>0</v>
          </cell>
          <cell r="G726">
            <v>0</v>
          </cell>
          <cell r="H726">
            <v>0</v>
          </cell>
        </row>
        <row r="727">
          <cell r="A727" t="str">
            <v>000</v>
          </cell>
          <cell r="B727">
            <v>0</v>
          </cell>
          <cell r="C727">
            <v>0</v>
          </cell>
          <cell r="D727">
            <v>0</v>
          </cell>
          <cell r="E727">
            <v>0</v>
          </cell>
          <cell r="F727">
            <v>0</v>
          </cell>
          <cell r="G727">
            <v>0</v>
          </cell>
          <cell r="H727">
            <v>0</v>
          </cell>
        </row>
        <row r="728">
          <cell r="A728" t="str">
            <v>000</v>
          </cell>
          <cell r="B728">
            <v>0</v>
          </cell>
          <cell r="C728">
            <v>0</v>
          </cell>
          <cell r="D728">
            <v>0</v>
          </cell>
          <cell r="E728">
            <v>0</v>
          </cell>
          <cell r="F728">
            <v>0</v>
          </cell>
          <cell r="G728">
            <v>0</v>
          </cell>
          <cell r="H728">
            <v>0</v>
          </cell>
        </row>
        <row r="729">
          <cell r="A729" t="str">
            <v>000</v>
          </cell>
          <cell r="B729">
            <v>0</v>
          </cell>
          <cell r="C729">
            <v>0</v>
          </cell>
          <cell r="D729">
            <v>0</v>
          </cell>
          <cell r="E729">
            <v>0</v>
          </cell>
          <cell r="F729">
            <v>0</v>
          </cell>
          <cell r="G729">
            <v>0</v>
          </cell>
          <cell r="H729">
            <v>0</v>
          </cell>
        </row>
        <row r="730">
          <cell r="A730" t="str">
            <v>000</v>
          </cell>
          <cell r="B730">
            <v>0</v>
          </cell>
          <cell r="C730">
            <v>0</v>
          </cell>
          <cell r="D730">
            <v>0</v>
          </cell>
          <cell r="E730">
            <v>0</v>
          </cell>
          <cell r="F730">
            <v>0</v>
          </cell>
          <cell r="G730">
            <v>0</v>
          </cell>
          <cell r="H730">
            <v>0</v>
          </cell>
        </row>
        <row r="731">
          <cell r="A731" t="str">
            <v>000</v>
          </cell>
          <cell r="B731">
            <v>0</v>
          </cell>
          <cell r="C731">
            <v>0</v>
          </cell>
          <cell r="D731">
            <v>0</v>
          </cell>
          <cell r="E731">
            <v>0</v>
          </cell>
          <cell r="F731">
            <v>0</v>
          </cell>
          <cell r="G731">
            <v>0</v>
          </cell>
          <cell r="H731">
            <v>0</v>
          </cell>
        </row>
        <row r="732">
          <cell r="A732" t="str">
            <v>000</v>
          </cell>
          <cell r="B732">
            <v>0</v>
          </cell>
          <cell r="C732">
            <v>0</v>
          </cell>
          <cell r="D732">
            <v>0</v>
          </cell>
          <cell r="E732">
            <v>0</v>
          </cell>
          <cell r="F732">
            <v>0</v>
          </cell>
          <cell r="G732">
            <v>0</v>
          </cell>
          <cell r="H732">
            <v>0</v>
          </cell>
        </row>
        <row r="733">
          <cell r="A733" t="str">
            <v>000</v>
          </cell>
          <cell r="B733">
            <v>0</v>
          </cell>
          <cell r="C733">
            <v>0</v>
          </cell>
          <cell r="D733">
            <v>0</v>
          </cell>
          <cell r="E733">
            <v>0</v>
          </cell>
          <cell r="F733">
            <v>0</v>
          </cell>
          <cell r="G733">
            <v>0</v>
          </cell>
          <cell r="H733">
            <v>0</v>
          </cell>
        </row>
        <row r="734">
          <cell r="A734" t="str">
            <v>000</v>
          </cell>
          <cell r="B734">
            <v>0</v>
          </cell>
          <cell r="C734">
            <v>0</v>
          </cell>
          <cell r="D734">
            <v>0</v>
          </cell>
          <cell r="E734">
            <v>0</v>
          </cell>
          <cell r="F734">
            <v>0</v>
          </cell>
          <cell r="G734">
            <v>0</v>
          </cell>
          <cell r="H734">
            <v>0</v>
          </cell>
        </row>
        <row r="735">
          <cell r="A735" t="str">
            <v>000</v>
          </cell>
          <cell r="B735">
            <v>0</v>
          </cell>
          <cell r="C735">
            <v>0</v>
          </cell>
          <cell r="D735">
            <v>0</v>
          </cell>
          <cell r="E735">
            <v>0</v>
          </cell>
          <cell r="F735">
            <v>0</v>
          </cell>
          <cell r="G735">
            <v>0</v>
          </cell>
          <cell r="H735">
            <v>0</v>
          </cell>
        </row>
        <row r="736">
          <cell r="A736" t="str">
            <v>000</v>
          </cell>
          <cell r="B736">
            <v>0</v>
          </cell>
          <cell r="C736">
            <v>0</v>
          </cell>
          <cell r="D736">
            <v>0</v>
          </cell>
          <cell r="E736">
            <v>0</v>
          </cell>
          <cell r="F736">
            <v>0</v>
          </cell>
          <cell r="G736">
            <v>0</v>
          </cell>
          <cell r="H736">
            <v>0</v>
          </cell>
        </row>
        <row r="737">
          <cell r="A737" t="str">
            <v>000</v>
          </cell>
          <cell r="B737">
            <v>0</v>
          </cell>
          <cell r="C737">
            <v>0</v>
          </cell>
          <cell r="D737">
            <v>0</v>
          </cell>
          <cell r="E737">
            <v>0</v>
          </cell>
          <cell r="F737">
            <v>0</v>
          </cell>
          <cell r="G737">
            <v>0</v>
          </cell>
          <cell r="H737">
            <v>0</v>
          </cell>
        </row>
        <row r="738">
          <cell r="A738" t="str">
            <v>000</v>
          </cell>
          <cell r="B738">
            <v>0</v>
          </cell>
          <cell r="C738">
            <v>0</v>
          </cell>
          <cell r="D738">
            <v>0</v>
          </cell>
          <cell r="E738">
            <v>0</v>
          </cell>
          <cell r="F738">
            <v>0</v>
          </cell>
          <cell r="G738">
            <v>0</v>
          </cell>
          <cell r="H738">
            <v>0</v>
          </cell>
        </row>
        <row r="739">
          <cell r="A739" t="str">
            <v>000</v>
          </cell>
          <cell r="B739">
            <v>0</v>
          </cell>
          <cell r="C739">
            <v>0</v>
          </cell>
          <cell r="D739">
            <v>0</v>
          </cell>
          <cell r="E739">
            <v>0</v>
          </cell>
          <cell r="F739">
            <v>0</v>
          </cell>
          <cell r="G739">
            <v>0</v>
          </cell>
          <cell r="H739">
            <v>0</v>
          </cell>
        </row>
        <row r="740">
          <cell r="A740" t="str">
            <v>000</v>
          </cell>
          <cell r="B740">
            <v>0</v>
          </cell>
          <cell r="C740">
            <v>0</v>
          </cell>
          <cell r="D740">
            <v>0</v>
          </cell>
          <cell r="E740">
            <v>0</v>
          </cell>
          <cell r="F740">
            <v>0</v>
          </cell>
          <cell r="G740">
            <v>0</v>
          </cell>
          <cell r="H740">
            <v>0</v>
          </cell>
        </row>
        <row r="741">
          <cell r="A741" t="str">
            <v>000</v>
          </cell>
          <cell r="B741">
            <v>0</v>
          </cell>
          <cell r="C741">
            <v>0</v>
          </cell>
          <cell r="D741">
            <v>0</v>
          </cell>
          <cell r="E741">
            <v>0</v>
          </cell>
          <cell r="F741">
            <v>0</v>
          </cell>
          <cell r="G741">
            <v>0</v>
          </cell>
          <cell r="H741">
            <v>0</v>
          </cell>
        </row>
        <row r="742">
          <cell r="A742" t="str">
            <v>000</v>
          </cell>
          <cell r="B742">
            <v>0</v>
          </cell>
          <cell r="C742">
            <v>0</v>
          </cell>
          <cell r="D742">
            <v>0</v>
          </cell>
          <cell r="E742">
            <v>0</v>
          </cell>
          <cell r="F742">
            <v>0</v>
          </cell>
          <cell r="G742">
            <v>0</v>
          </cell>
          <cell r="H742">
            <v>0</v>
          </cell>
        </row>
        <row r="743">
          <cell r="A743" t="str">
            <v>000</v>
          </cell>
          <cell r="B743">
            <v>0</v>
          </cell>
          <cell r="C743">
            <v>0</v>
          </cell>
          <cell r="D743">
            <v>0</v>
          </cell>
          <cell r="E743">
            <v>0</v>
          </cell>
          <cell r="F743">
            <v>0</v>
          </cell>
          <cell r="G743">
            <v>0</v>
          </cell>
          <cell r="H743">
            <v>0</v>
          </cell>
        </row>
        <row r="744">
          <cell r="A744" t="str">
            <v>000</v>
          </cell>
          <cell r="B744">
            <v>0</v>
          </cell>
          <cell r="C744">
            <v>0</v>
          </cell>
          <cell r="D744">
            <v>0</v>
          </cell>
          <cell r="E744">
            <v>0</v>
          </cell>
          <cell r="F744">
            <v>0</v>
          </cell>
          <cell r="G744">
            <v>0</v>
          </cell>
          <cell r="H744">
            <v>0</v>
          </cell>
        </row>
        <row r="745">
          <cell r="A745" t="str">
            <v>000</v>
          </cell>
          <cell r="B745">
            <v>0</v>
          </cell>
          <cell r="C745">
            <v>0</v>
          </cell>
          <cell r="D745">
            <v>0</v>
          </cell>
          <cell r="E745">
            <v>0</v>
          </cell>
          <cell r="F745">
            <v>0</v>
          </cell>
          <cell r="G745">
            <v>0</v>
          </cell>
          <cell r="H745">
            <v>0</v>
          </cell>
        </row>
        <row r="746">
          <cell r="A746" t="str">
            <v>000</v>
          </cell>
          <cell r="B746">
            <v>0</v>
          </cell>
          <cell r="C746">
            <v>0</v>
          </cell>
          <cell r="D746">
            <v>0</v>
          </cell>
          <cell r="E746">
            <v>0</v>
          </cell>
          <cell r="F746">
            <v>0</v>
          </cell>
          <cell r="G746">
            <v>0</v>
          </cell>
          <cell r="H746">
            <v>0</v>
          </cell>
        </row>
        <row r="747">
          <cell r="A747" t="str">
            <v>000</v>
          </cell>
          <cell r="B747">
            <v>0</v>
          </cell>
          <cell r="C747">
            <v>0</v>
          </cell>
          <cell r="D747">
            <v>0</v>
          </cell>
          <cell r="E747">
            <v>0</v>
          </cell>
          <cell r="F747">
            <v>0</v>
          </cell>
          <cell r="G747">
            <v>0</v>
          </cell>
          <cell r="H747">
            <v>0</v>
          </cell>
        </row>
        <row r="748">
          <cell r="A748" t="str">
            <v>000</v>
          </cell>
          <cell r="B748">
            <v>0</v>
          </cell>
          <cell r="C748">
            <v>0</v>
          </cell>
          <cell r="D748">
            <v>0</v>
          </cell>
          <cell r="E748">
            <v>0</v>
          </cell>
          <cell r="F748">
            <v>0</v>
          </cell>
          <cell r="G748">
            <v>0</v>
          </cell>
          <cell r="H748">
            <v>0</v>
          </cell>
        </row>
        <row r="749">
          <cell r="A749" t="str">
            <v>000</v>
          </cell>
          <cell r="B749">
            <v>0</v>
          </cell>
          <cell r="C749">
            <v>0</v>
          </cell>
          <cell r="D749">
            <v>0</v>
          </cell>
          <cell r="E749">
            <v>0</v>
          </cell>
          <cell r="F749">
            <v>0</v>
          </cell>
          <cell r="G749">
            <v>0</v>
          </cell>
          <cell r="H749">
            <v>0</v>
          </cell>
        </row>
        <row r="750">
          <cell r="A750" t="str">
            <v>000</v>
          </cell>
          <cell r="B750">
            <v>0</v>
          </cell>
          <cell r="C750">
            <v>0</v>
          </cell>
          <cell r="D750">
            <v>0</v>
          </cell>
          <cell r="E750">
            <v>0</v>
          </cell>
          <cell r="F750">
            <v>0</v>
          </cell>
          <cell r="G750">
            <v>0</v>
          </cell>
          <cell r="H750">
            <v>0</v>
          </cell>
        </row>
        <row r="751">
          <cell r="A751" t="str">
            <v>000</v>
          </cell>
          <cell r="B751">
            <v>0</v>
          </cell>
          <cell r="C751">
            <v>0</v>
          </cell>
          <cell r="D751">
            <v>0</v>
          </cell>
          <cell r="E751">
            <v>0</v>
          </cell>
          <cell r="F751">
            <v>0</v>
          </cell>
          <cell r="G751">
            <v>0</v>
          </cell>
          <cell r="H751">
            <v>0</v>
          </cell>
        </row>
        <row r="752">
          <cell r="A752" t="str">
            <v>000</v>
          </cell>
          <cell r="B752">
            <v>0</v>
          </cell>
          <cell r="C752">
            <v>0</v>
          </cell>
          <cell r="D752">
            <v>0</v>
          </cell>
          <cell r="E752">
            <v>0</v>
          </cell>
          <cell r="F752">
            <v>0</v>
          </cell>
          <cell r="G752">
            <v>0</v>
          </cell>
          <cell r="H752">
            <v>0</v>
          </cell>
        </row>
        <row r="753">
          <cell r="A753" t="str">
            <v>000</v>
          </cell>
          <cell r="B753">
            <v>0</v>
          </cell>
          <cell r="C753">
            <v>0</v>
          </cell>
          <cell r="D753">
            <v>0</v>
          </cell>
          <cell r="E753">
            <v>0</v>
          </cell>
          <cell r="F753">
            <v>0</v>
          </cell>
          <cell r="G753">
            <v>0</v>
          </cell>
          <cell r="H753">
            <v>0</v>
          </cell>
        </row>
        <row r="754">
          <cell r="A754" t="str">
            <v>000</v>
          </cell>
          <cell r="B754">
            <v>0</v>
          </cell>
          <cell r="C754">
            <v>0</v>
          </cell>
          <cell r="D754">
            <v>0</v>
          </cell>
          <cell r="E754">
            <v>0</v>
          </cell>
          <cell r="F754">
            <v>0</v>
          </cell>
          <cell r="G754">
            <v>0</v>
          </cell>
          <cell r="H754">
            <v>0</v>
          </cell>
        </row>
        <row r="755">
          <cell r="A755" t="str">
            <v>000</v>
          </cell>
          <cell r="B755">
            <v>0</v>
          </cell>
          <cell r="C755">
            <v>0</v>
          </cell>
          <cell r="D755">
            <v>0</v>
          </cell>
          <cell r="E755">
            <v>0</v>
          </cell>
          <cell r="F755">
            <v>0</v>
          </cell>
          <cell r="G755">
            <v>0</v>
          </cell>
          <cell r="H755">
            <v>0</v>
          </cell>
        </row>
        <row r="756">
          <cell r="A756" t="str">
            <v>000</v>
          </cell>
          <cell r="B756">
            <v>0</v>
          </cell>
          <cell r="C756">
            <v>0</v>
          </cell>
          <cell r="D756">
            <v>0</v>
          </cell>
          <cell r="E756">
            <v>0</v>
          </cell>
          <cell r="F756">
            <v>0</v>
          </cell>
          <cell r="G756">
            <v>0</v>
          </cell>
          <cell r="H756">
            <v>0</v>
          </cell>
        </row>
        <row r="757">
          <cell r="A757" t="str">
            <v>000</v>
          </cell>
          <cell r="B757">
            <v>0</v>
          </cell>
          <cell r="C757">
            <v>0</v>
          </cell>
          <cell r="D757">
            <v>0</v>
          </cell>
          <cell r="E757">
            <v>0</v>
          </cell>
          <cell r="F757">
            <v>0</v>
          </cell>
          <cell r="G757">
            <v>0</v>
          </cell>
          <cell r="H757">
            <v>0</v>
          </cell>
        </row>
        <row r="758">
          <cell r="A758" t="str">
            <v>000</v>
          </cell>
          <cell r="B758">
            <v>0</v>
          </cell>
          <cell r="C758">
            <v>0</v>
          </cell>
          <cell r="D758">
            <v>0</v>
          </cell>
          <cell r="E758">
            <v>0</v>
          </cell>
          <cell r="F758">
            <v>0</v>
          </cell>
          <cell r="G758">
            <v>0</v>
          </cell>
          <cell r="H758">
            <v>0</v>
          </cell>
        </row>
        <row r="759">
          <cell r="A759" t="str">
            <v>000</v>
          </cell>
          <cell r="B759">
            <v>0</v>
          </cell>
          <cell r="C759">
            <v>0</v>
          </cell>
          <cell r="D759">
            <v>0</v>
          </cell>
          <cell r="E759">
            <v>0</v>
          </cell>
          <cell r="F759">
            <v>0</v>
          </cell>
          <cell r="G759">
            <v>0</v>
          </cell>
          <cell r="H759">
            <v>0</v>
          </cell>
        </row>
        <row r="760">
          <cell r="A760" t="str">
            <v>000</v>
          </cell>
          <cell r="B760">
            <v>0</v>
          </cell>
          <cell r="C760">
            <v>0</v>
          </cell>
          <cell r="D760">
            <v>0</v>
          </cell>
          <cell r="E760">
            <v>0</v>
          </cell>
          <cell r="F760">
            <v>0</v>
          </cell>
          <cell r="G760">
            <v>0</v>
          </cell>
          <cell r="H760">
            <v>0</v>
          </cell>
        </row>
        <row r="761">
          <cell r="A761" t="str">
            <v>000</v>
          </cell>
          <cell r="B761">
            <v>0</v>
          </cell>
          <cell r="C761">
            <v>0</v>
          </cell>
          <cell r="D761">
            <v>0</v>
          </cell>
          <cell r="E761">
            <v>0</v>
          </cell>
          <cell r="F761">
            <v>0</v>
          </cell>
          <cell r="G761">
            <v>0</v>
          </cell>
          <cell r="H761">
            <v>0</v>
          </cell>
        </row>
        <row r="762">
          <cell r="A762" t="str">
            <v>000</v>
          </cell>
          <cell r="B762">
            <v>0</v>
          </cell>
          <cell r="C762">
            <v>0</v>
          </cell>
          <cell r="D762">
            <v>0</v>
          </cell>
          <cell r="E762">
            <v>0</v>
          </cell>
          <cell r="F762">
            <v>0</v>
          </cell>
          <cell r="G762">
            <v>0</v>
          </cell>
          <cell r="H762">
            <v>0</v>
          </cell>
        </row>
        <row r="763">
          <cell r="A763" t="str">
            <v>000</v>
          </cell>
          <cell r="B763">
            <v>0</v>
          </cell>
          <cell r="C763">
            <v>0</v>
          </cell>
          <cell r="D763">
            <v>0</v>
          </cell>
          <cell r="E763">
            <v>0</v>
          </cell>
          <cell r="F763">
            <v>0</v>
          </cell>
          <cell r="G763">
            <v>0</v>
          </cell>
          <cell r="H763">
            <v>0</v>
          </cell>
        </row>
        <row r="764">
          <cell r="A764" t="str">
            <v>000</v>
          </cell>
          <cell r="B764">
            <v>0</v>
          </cell>
          <cell r="C764">
            <v>0</v>
          </cell>
          <cell r="D764">
            <v>0</v>
          </cell>
          <cell r="E764">
            <v>0</v>
          </cell>
          <cell r="F764">
            <v>0</v>
          </cell>
          <cell r="G764">
            <v>0</v>
          </cell>
          <cell r="H764">
            <v>0</v>
          </cell>
        </row>
        <row r="765">
          <cell r="A765" t="str">
            <v>000</v>
          </cell>
          <cell r="B765">
            <v>0</v>
          </cell>
          <cell r="C765">
            <v>0</v>
          </cell>
          <cell r="D765">
            <v>0</v>
          </cell>
          <cell r="E765">
            <v>0</v>
          </cell>
          <cell r="F765">
            <v>0</v>
          </cell>
          <cell r="G765">
            <v>0</v>
          </cell>
          <cell r="H765">
            <v>0</v>
          </cell>
        </row>
        <row r="766">
          <cell r="A766" t="str">
            <v>000</v>
          </cell>
          <cell r="B766">
            <v>0</v>
          </cell>
          <cell r="C766">
            <v>0</v>
          </cell>
          <cell r="D766">
            <v>0</v>
          </cell>
          <cell r="E766">
            <v>0</v>
          </cell>
          <cell r="F766">
            <v>0</v>
          </cell>
          <cell r="G766">
            <v>0</v>
          </cell>
          <cell r="H766">
            <v>0</v>
          </cell>
        </row>
        <row r="767">
          <cell r="A767" t="str">
            <v>000</v>
          </cell>
          <cell r="B767">
            <v>0</v>
          </cell>
          <cell r="C767">
            <v>0</v>
          </cell>
          <cell r="D767">
            <v>0</v>
          </cell>
          <cell r="E767">
            <v>0</v>
          </cell>
          <cell r="F767">
            <v>0</v>
          </cell>
          <cell r="G767">
            <v>0</v>
          </cell>
          <cell r="H767">
            <v>0</v>
          </cell>
        </row>
        <row r="768">
          <cell r="A768" t="str">
            <v>000</v>
          </cell>
          <cell r="B768">
            <v>0</v>
          </cell>
          <cell r="C768">
            <v>0</v>
          </cell>
          <cell r="D768">
            <v>0</v>
          </cell>
          <cell r="E768">
            <v>0</v>
          </cell>
          <cell r="F768">
            <v>0</v>
          </cell>
          <cell r="G768">
            <v>0</v>
          </cell>
          <cell r="H768">
            <v>0</v>
          </cell>
        </row>
        <row r="769">
          <cell r="A769" t="str">
            <v>000</v>
          </cell>
          <cell r="B769">
            <v>0</v>
          </cell>
          <cell r="C769">
            <v>0</v>
          </cell>
          <cell r="D769">
            <v>0</v>
          </cell>
          <cell r="E769">
            <v>0</v>
          </cell>
          <cell r="F769">
            <v>0</v>
          </cell>
          <cell r="G769">
            <v>0</v>
          </cell>
          <cell r="H769">
            <v>0</v>
          </cell>
        </row>
        <row r="770">
          <cell r="A770" t="str">
            <v>000</v>
          </cell>
          <cell r="B770">
            <v>0</v>
          </cell>
          <cell r="C770">
            <v>0</v>
          </cell>
          <cell r="D770">
            <v>0</v>
          </cell>
          <cell r="E770">
            <v>0</v>
          </cell>
          <cell r="F770">
            <v>0</v>
          </cell>
          <cell r="G770">
            <v>0</v>
          </cell>
          <cell r="H770">
            <v>0</v>
          </cell>
        </row>
        <row r="771">
          <cell r="A771" t="str">
            <v>000</v>
          </cell>
          <cell r="B771">
            <v>0</v>
          </cell>
          <cell r="C771">
            <v>0</v>
          </cell>
          <cell r="D771">
            <v>0</v>
          </cell>
          <cell r="E771">
            <v>0</v>
          </cell>
          <cell r="F771">
            <v>0</v>
          </cell>
          <cell r="G771">
            <v>0</v>
          </cell>
          <cell r="H771">
            <v>0</v>
          </cell>
        </row>
        <row r="772">
          <cell r="A772" t="str">
            <v>000</v>
          </cell>
          <cell r="B772">
            <v>0</v>
          </cell>
          <cell r="C772">
            <v>0</v>
          </cell>
          <cell r="D772">
            <v>0</v>
          </cell>
          <cell r="E772">
            <v>0</v>
          </cell>
          <cell r="F772">
            <v>0</v>
          </cell>
          <cell r="G772">
            <v>0</v>
          </cell>
          <cell r="H772">
            <v>0</v>
          </cell>
        </row>
        <row r="773">
          <cell r="A773" t="str">
            <v>000</v>
          </cell>
          <cell r="B773">
            <v>0</v>
          </cell>
          <cell r="C773">
            <v>0</v>
          </cell>
          <cell r="D773">
            <v>0</v>
          </cell>
          <cell r="E773">
            <v>0</v>
          </cell>
          <cell r="F773">
            <v>0</v>
          </cell>
          <cell r="G773">
            <v>0</v>
          </cell>
          <cell r="H773">
            <v>0</v>
          </cell>
        </row>
        <row r="774">
          <cell r="A774" t="str">
            <v>000</v>
          </cell>
          <cell r="B774">
            <v>0</v>
          </cell>
          <cell r="C774">
            <v>0</v>
          </cell>
          <cell r="D774">
            <v>0</v>
          </cell>
          <cell r="E774">
            <v>0</v>
          </cell>
          <cell r="F774">
            <v>0</v>
          </cell>
          <cell r="G774">
            <v>0</v>
          </cell>
          <cell r="H774">
            <v>0</v>
          </cell>
        </row>
        <row r="775">
          <cell r="A775" t="str">
            <v>000</v>
          </cell>
          <cell r="B775">
            <v>0</v>
          </cell>
          <cell r="C775">
            <v>0</v>
          </cell>
          <cell r="D775">
            <v>0</v>
          </cell>
          <cell r="E775">
            <v>0</v>
          </cell>
          <cell r="F775">
            <v>0</v>
          </cell>
          <cell r="G775">
            <v>0</v>
          </cell>
          <cell r="H775">
            <v>0</v>
          </cell>
        </row>
        <row r="776">
          <cell r="A776" t="str">
            <v>000</v>
          </cell>
          <cell r="B776">
            <v>0</v>
          </cell>
          <cell r="C776">
            <v>0</v>
          </cell>
          <cell r="D776">
            <v>0</v>
          </cell>
          <cell r="E776">
            <v>0</v>
          </cell>
          <cell r="F776">
            <v>0</v>
          </cell>
          <cell r="G776">
            <v>0</v>
          </cell>
          <cell r="H776">
            <v>0</v>
          </cell>
        </row>
        <row r="777">
          <cell r="A777" t="str">
            <v>000</v>
          </cell>
          <cell r="B777">
            <v>0</v>
          </cell>
          <cell r="C777">
            <v>0</v>
          </cell>
          <cell r="D777">
            <v>0</v>
          </cell>
          <cell r="E777">
            <v>0</v>
          </cell>
          <cell r="F777">
            <v>0</v>
          </cell>
          <cell r="G777">
            <v>0</v>
          </cell>
          <cell r="H777">
            <v>0</v>
          </cell>
        </row>
        <row r="778">
          <cell r="A778" t="str">
            <v>000</v>
          </cell>
          <cell r="B778">
            <v>0</v>
          </cell>
          <cell r="C778">
            <v>0</v>
          </cell>
          <cell r="D778">
            <v>0</v>
          </cell>
          <cell r="E778">
            <v>0</v>
          </cell>
          <cell r="F778">
            <v>0</v>
          </cell>
          <cell r="G778">
            <v>0</v>
          </cell>
          <cell r="H778">
            <v>0</v>
          </cell>
        </row>
        <row r="779">
          <cell r="A779" t="str">
            <v>000</v>
          </cell>
          <cell r="B779">
            <v>0</v>
          </cell>
          <cell r="C779">
            <v>0</v>
          </cell>
          <cell r="D779">
            <v>0</v>
          </cell>
          <cell r="E779">
            <v>0</v>
          </cell>
          <cell r="F779">
            <v>0</v>
          </cell>
          <cell r="G779">
            <v>0</v>
          </cell>
          <cell r="H779">
            <v>0</v>
          </cell>
        </row>
        <row r="780">
          <cell r="A780" t="str">
            <v>000</v>
          </cell>
          <cell r="B780">
            <v>0</v>
          </cell>
          <cell r="C780">
            <v>0</v>
          </cell>
          <cell r="D780">
            <v>0</v>
          </cell>
          <cell r="E780">
            <v>0</v>
          </cell>
          <cell r="F780">
            <v>0</v>
          </cell>
          <cell r="G780">
            <v>0</v>
          </cell>
          <cell r="H780">
            <v>0</v>
          </cell>
        </row>
        <row r="781">
          <cell r="A781" t="str">
            <v>000</v>
          </cell>
          <cell r="B781">
            <v>0</v>
          </cell>
          <cell r="C781">
            <v>0</v>
          </cell>
          <cell r="D781">
            <v>0</v>
          </cell>
          <cell r="E781">
            <v>0</v>
          </cell>
          <cell r="F781">
            <v>0</v>
          </cell>
          <cell r="G781">
            <v>0</v>
          </cell>
          <cell r="H781">
            <v>0</v>
          </cell>
        </row>
        <row r="782">
          <cell r="A782" t="str">
            <v>000</v>
          </cell>
          <cell r="B782">
            <v>0</v>
          </cell>
          <cell r="C782">
            <v>0</v>
          </cell>
          <cell r="D782">
            <v>0</v>
          </cell>
          <cell r="E782">
            <v>0</v>
          </cell>
          <cell r="F782">
            <v>0</v>
          </cell>
          <cell r="G782">
            <v>0</v>
          </cell>
          <cell r="H782">
            <v>0</v>
          </cell>
        </row>
        <row r="783">
          <cell r="A783" t="str">
            <v>000</v>
          </cell>
          <cell r="B783">
            <v>0</v>
          </cell>
          <cell r="C783">
            <v>0</v>
          </cell>
          <cell r="D783">
            <v>0</v>
          </cell>
          <cell r="E783">
            <v>0</v>
          </cell>
          <cell r="F783">
            <v>0</v>
          </cell>
          <cell r="G783">
            <v>0</v>
          </cell>
          <cell r="H783">
            <v>0</v>
          </cell>
        </row>
        <row r="784">
          <cell r="A784" t="str">
            <v>000</v>
          </cell>
          <cell r="B784">
            <v>0</v>
          </cell>
          <cell r="C784">
            <v>0</v>
          </cell>
          <cell r="D784">
            <v>0</v>
          </cell>
          <cell r="E784">
            <v>0</v>
          </cell>
          <cell r="F784">
            <v>0</v>
          </cell>
          <cell r="G784">
            <v>0</v>
          </cell>
          <cell r="H784">
            <v>0</v>
          </cell>
        </row>
        <row r="785">
          <cell r="A785" t="str">
            <v>000</v>
          </cell>
          <cell r="B785">
            <v>0</v>
          </cell>
          <cell r="C785">
            <v>0</v>
          </cell>
          <cell r="D785">
            <v>0</v>
          </cell>
          <cell r="E785">
            <v>0</v>
          </cell>
          <cell r="F785">
            <v>0</v>
          </cell>
          <cell r="G785">
            <v>0</v>
          </cell>
          <cell r="H785">
            <v>0</v>
          </cell>
        </row>
        <row r="786">
          <cell r="A786" t="str">
            <v>000</v>
          </cell>
          <cell r="B786">
            <v>0</v>
          </cell>
          <cell r="C786">
            <v>0</v>
          </cell>
          <cell r="D786">
            <v>0</v>
          </cell>
          <cell r="E786">
            <v>0</v>
          </cell>
          <cell r="F786">
            <v>0</v>
          </cell>
          <cell r="G786">
            <v>0</v>
          </cell>
          <cell r="H786">
            <v>0</v>
          </cell>
        </row>
        <row r="787">
          <cell r="A787" t="str">
            <v>000</v>
          </cell>
          <cell r="B787">
            <v>0</v>
          </cell>
          <cell r="C787">
            <v>0</v>
          </cell>
          <cell r="D787">
            <v>0</v>
          </cell>
          <cell r="E787">
            <v>0</v>
          </cell>
          <cell r="F787">
            <v>0</v>
          </cell>
          <cell r="G787">
            <v>0</v>
          </cell>
          <cell r="H787">
            <v>0</v>
          </cell>
        </row>
        <row r="788">
          <cell r="A788" t="str">
            <v>000</v>
          </cell>
          <cell r="B788">
            <v>0</v>
          </cell>
          <cell r="C788">
            <v>0</v>
          </cell>
          <cell r="D788">
            <v>0</v>
          </cell>
          <cell r="E788">
            <v>0</v>
          </cell>
          <cell r="F788">
            <v>0</v>
          </cell>
          <cell r="G788">
            <v>0</v>
          </cell>
          <cell r="H788">
            <v>0</v>
          </cell>
        </row>
        <row r="789">
          <cell r="A789" t="str">
            <v>000</v>
          </cell>
          <cell r="B789">
            <v>0</v>
          </cell>
          <cell r="C789">
            <v>0</v>
          </cell>
          <cell r="D789">
            <v>0</v>
          </cell>
          <cell r="E789">
            <v>0</v>
          </cell>
          <cell r="F789">
            <v>0</v>
          </cell>
          <cell r="G789">
            <v>0</v>
          </cell>
          <cell r="H789">
            <v>0</v>
          </cell>
        </row>
        <row r="790">
          <cell r="A790" t="str">
            <v>000</v>
          </cell>
          <cell r="B790">
            <v>0</v>
          </cell>
          <cell r="C790">
            <v>0</v>
          </cell>
          <cell r="D790">
            <v>0</v>
          </cell>
          <cell r="E790">
            <v>0</v>
          </cell>
          <cell r="F790">
            <v>0</v>
          </cell>
          <cell r="G790">
            <v>0</v>
          </cell>
          <cell r="H790">
            <v>0</v>
          </cell>
        </row>
        <row r="791">
          <cell r="A791" t="str">
            <v>000</v>
          </cell>
          <cell r="B791">
            <v>0</v>
          </cell>
          <cell r="C791">
            <v>0</v>
          </cell>
          <cell r="D791">
            <v>0</v>
          </cell>
          <cell r="E791">
            <v>0</v>
          </cell>
          <cell r="F791">
            <v>0</v>
          </cell>
          <cell r="G791">
            <v>0</v>
          </cell>
          <cell r="H791">
            <v>0</v>
          </cell>
        </row>
        <row r="792">
          <cell r="A792" t="str">
            <v>000</v>
          </cell>
          <cell r="B792">
            <v>0</v>
          </cell>
          <cell r="C792">
            <v>0</v>
          </cell>
          <cell r="D792">
            <v>0</v>
          </cell>
          <cell r="E792">
            <v>0</v>
          </cell>
          <cell r="F792">
            <v>0</v>
          </cell>
          <cell r="G792">
            <v>0</v>
          </cell>
          <cell r="H792">
            <v>0</v>
          </cell>
        </row>
        <row r="793">
          <cell r="A793" t="str">
            <v>000</v>
          </cell>
          <cell r="B793">
            <v>0</v>
          </cell>
          <cell r="C793">
            <v>0</v>
          </cell>
          <cell r="D793">
            <v>0</v>
          </cell>
          <cell r="E793">
            <v>0</v>
          </cell>
          <cell r="F793">
            <v>0</v>
          </cell>
          <cell r="G793">
            <v>0</v>
          </cell>
          <cell r="H793">
            <v>0</v>
          </cell>
        </row>
        <row r="794">
          <cell r="A794" t="str">
            <v>000</v>
          </cell>
          <cell r="B794">
            <v>0</v>
          </cell>
          <cell r="C794">
            <v>0</v>
          </cell>
          <cell r="D794">
            <v>0</v>
          </cell>
          <cell r="E794">
            <v>0</v>
          </cell>
          <cell r="F794">
            <v>0</v>
          </cell>
          <cell r="G794">
            <v>0</v>
          </cell>
          <cell r="H794">
            <v>0</v>
          </cell>
        </row>
        <row r="795">
          <cell r="A795" t="str">
            <v>000</v>
          </cell>
          <cell r="B795">
            <v>0</v>
          </cell>
          <cell r="C795">
            <v>0</v>
          </cell>
          <cell r="D795">
            <v>0</v>
          </cell>
          <cell r="E795">
            <v>0</v>
          </cell>
          <cell r="F795">
            <v>0</v>
          </cell>
          <cell r="G795">
            <v>0</v>
          </cell>
          <cell r="H795">
            <v>0</v>
          </cell>
        </row>
        <row r="796">
          <cell r="A796" t="str">
            <v>000</v>
          </cell>
          <cell r="B796">
            <v>0</v>
          </cell>
          <cell r="C796">
            <v>0</v>
          </cell>
          <cell r="D796">
            <v>0</v>
          </cell>
          <cell r="E796">
            <v>0</v>
          </cell>
          <cell r="F796">
            <v>0</v>
          </cell>
          <cell r="G796">
            <v>0</v>
          </cell>
          <cell r="H796">
            <v>0</v>
          </cell>
        </row>
        <row r="797">
          <cell r="A797" t="str">
            <v>000</v>
          </cell>
          <cell r="B797">
            <v>0</v>
          </cell>
          <cell r="C797">
            <v>0</v>
          </cell>
          <cell r="D797">
            <v>0</v>
          </cell>
          <cell r="E797">
            <v>0</v>
          </cell>
          <cell r="F797">
            <v>0</v>
          </cell>
          <cell r="G797">
            <v>0</v>
          </cell>
          <cell r="H797">
            <v>0</v>
          </cell>
        </row>
        <row r="798">
          <cell r="A798" t="str">
            <v>000</v>
          </cell>
          <cell r="B798">
            <v>0</v>
          </cell>
          <cell r="C798">
            <v>0</v>
          </cell>
          <cell r="D798">
            <v>0</v>
          </cell>
          <cell r="E798">
            <v>0</v>
          </cell>
          <cell r="F798">
            <v>0</v>
          </cell>
          <cell r="G798">
            <v>0</v>
          </cell>
          <cell r="H798">
            <v>0</v>
          </cell>
        </row>
        <row r="799">
          <cell r="A799" t="str">
            <v>000</v>
          </cell>
          <cell r="B799">
            <v>0</v>
          </cell>
          <cell r="C799">
            <v>0</v>
          </cell>
          <cell r="D799">
            <v>0</v>
          </cell>
          <cell r="E799">
            <v>0</v>
          </cell>
          <cell r="F799">
            <v>0</v>
          </cell>
          <cell r="G799">
            <v>0</v>
          </cell>
          <cell r="H799">
            <v>0</v>
          </cell>
        </row>
        <row r="800">
          <cell r="A800" t="str">
            <v>000</v>
          </cell>
          <cell r="B800">
            <v>0</v>
          </cell>
          <cell r="C800">
            <v>0</v>
          </cell>
          <cell r="D800">
            <v>0</v>
          </cell>
          <cell r="E800">
            <v>0</v>
          </cell>
          <cell r="F800">
            <v>0</v>
          </cell>
          <cell r="G800">
            <v>0</v>
          </cell>
          <cell r="H800">
            <v>0</v>
          </cell>
        </row>
        <row r="801">
          <cell r="A801" t="str">
            <v>000</v>
          </cell>
          <cell r="B801">
            <v>0</v>
          </cell>
          <cell r="C801">
            <v>0</v>
          </cell>
          <cell r="D801">
            <v>0</v>
          </cell>
          <cell r="E801">
            <v>0</v>
          </cell>
          <cell r="F801">
            <v>0</v>
          </cell>
          <cell r="G801">
            <v>0</v>
          </cell>
          <cell r="H801">
            <v>0</v>
          </cell>
        </row>
        <row r="802">
          <cell r="A802" t="str">
            <v>000</v>
          </cell>
          <cell r="B802">
            <v>0</v>
          </cell>
          <cell r="C802">
            <v>0</v>
          </cell>
          <cell r="D802">
            <v>0</v>
          </cell>
          <cell r="E802">
            <v>0</v>
          </cell>
          <cell r="F802">
            <v>0</v>
          </cell>
          <cell r="G802">
            <v>0</v>
          </cell>
          <cell r="H802">
            <v>0</v>
          </cell>
        </row>
        <row r="803">
          <cell r="A803" t="str">
            <v>000</v>
          </cell>
          <cell r="B803">
            <v>0</v>
          </cell>
          <cell r="C803">
            <v>0</v>
          </cell>
          <cell r="D803">
            <v>0</v>
          </cell>
          <cell r="E803">
            <v>0</v>
          </cell>
          <cell r="F803">
            <v>0</v>
          </cell>
          <cell r="G803">
            <v>0</v>
          </cell>
          <cell r="H803">
            <v>0</v>
          </cell>
        </row>
        <row r="804">
          <cell r="A804" t="str">
            <v>000</v>
          </cell>
          <cell r="B804">
            <v>0</v>
          </cell>
          <cell r="C804">
            <v>0</v>
          </cell>
          <cell r="D804">
            <v>0</v>
          </cell>
          <cell r="E804">
            <v>0</v>
          </cell>
          <cell r="F804">
            <v>0</v>
          </cell>
          <cell r="G804">
            <v>0</v>
          </cell>
          <cell r="H804">
            <v>0</v>
          </cell>
        </row>
        <row r="805">
          <cell r="A805" t="str">
            <v>000</v>
          </cell>
          <cell r="B805">
            <v>0</v>
          </cell>
          <cell r="C805">
            <v>0</v>
          </cell>
          <cell r="D805">
            <v>0</v>
          </cell>
          <cell r="E805">
            <v>0</v>
          </cell>
          <cell r="F805">
            <v>0</v>
          </cell>
          <cell r="G805">
            <v>0</v>
          </cell>
          <cell r="H805">
            <v>0</v>
          </cell>
        </row>
        <row r="806">
          <cell r="A806" t="str">
            <v>000</v>
          </cell>
          <cell r="B806">
            <v>0</v>
          </cell>
          <cell r="C806">
            <v>0</v>
          </cell>
          <cell r="D806">
            <v>0</v>
          </cell>
          <cell r="E806">
            <v>0</v>
          </cell>
          <cell r="F806">
            <v>0</v>
          </cell>
          <cell r="G806">
            <v>0</v>
          </cell>
          <cell r="H806">
            <v>0</v>
          </cell>
        </row>
        <row r="807">
          <cell r="A807" t="str">
            <v>000</v>
          </cell>
          <cell r="B807">
            <v>0</v>
          </cell>
          <cell r="C807">
            <v>0</v>
          </cell>
          <cell r="D807">
            <v>0</v>
          </cell>
          <cell r="E807">
            <v>0</v>
          </cell>
          <cell r="F807">
            <v>0</v>
          </cell>
          <cell r="G807">
            <v>0</v>
          </cell>
          <cell r="H807">
            <v>0</v>
          </cell>
        </row>
        <row r="808">
          <cell r="A808" t="str">
            <v>000</v>
          </cell>
          <cell r="B808">
            <v>0</v>
          </cell>
          <cell r="C808">
            <v>0</v>
          </cell>
          <cell r="D808">
            <v>0</v>
          </cell>
          <cell r="E808">
            <v>0</v>
          </cell>
          <cell r="F808">
            <v>0</v>
          </cell>
          <cell r="G808">
            <v>0</v>
          </cell>
          <cell r="H808">
            <v>0</v>
          </cell>
        </row>
        <row r="809">
          <cell r="A809" t="str">
            <v>000</v>
          </cell>
          <cell r="B809">
            <v>0</v>
          </cell>
          <cell r="C809">
            <v>0</v>
          </cell>
          <cell r="D809">
            <v>0</v>
          </cell>
          <cell r="E809">
            <v>0</v>
          </cell>
          <cell r="F809">
            <v>0</v>
          </cell>
          <cell r="G809">
            <v>0</v>
          </cell>
          <cell r="H809">
            <v>0</v>
          </cell>
        </row>
      </sheetData>
      <sheetData sheetId="19">
        <row r="1">
          <cell r="A1" t="str">
            <v>Concatenate (Area &amp;LOB &amp; Service Code)</v>
          </cell>
          <cell r="B1" t="str">
            <v>Tarrif</v>
          </cell>
          <cell r="C1" t="str">
            <v>Bill Area</v>
          </cell>
          <cell r="D1" t="str">
            <v>Category</v>
          </cell>
          <cell r="E1" t="str">
            <v>Service Code</v>
          </cell>
          <cell r="F1" t="str">
            <v>Service Code Description</v>
          </cell>
          <cell r="G1" t="str">
            <v>Bill Cycle</v>
          </cell>
          <cell r="H1" t="str">
            <v>Rate</v>
          </cell>
        </row>
        <row r="2">
          <cell r="A2" t="str">
            <v>KITSAP CO -REGULATEDRESIDENTIAL20RW1</v>
          </cell>
          <cell r="B2" t="str">
            <v>KITSAP CO -REGULATED</v>
          </cell>
          <cell r="C2" t="str">
            <v>KITSAP CO -REGULATED</v>
          </cell>
          <cell r="D2" t="str">
            <v>RESIDENTIAL</v>
          </cell>
          <cell r="E2" t="str">
            <v>20RW1</v>
          </cell>
          <cell r="F2" t="str">
            <v>1-20 GAL CAN WEEKLY SVC</v>
          </cell>
          <cell r="G2" t="str">
            <v>BI-MONTHLY SPLIT EVEN</v>
          </cell>
          <cell r="H2">
            <v>12.46</v>
          </cell>
        </row>
        <row r="3">
          <cell r="A3" t="str">
            <v>MASON CO-REGULATEDRESIDENTIAL20RW1</v>
          </cell>
          <cell r="B3" t="str">
            <v>MASON CO-REGULATED</v>
          </cell>
          <cell r="C3" t="str">
            <v>MASON CO-REGULATED</v>
          </cell>
          <cell r="D3" t="str">
            <v>RESIDENTIAL</v>
          </cell>
          <cell r="E3" t="str">
            <v>20RW1</v>
          </cell>
          <cell r="F3" t="str">
            <v>1-20 GAL CAN WEEKLY SVC</v>
          </cell>
          <cell r="G3" t="str">
            <v>BI-MONTHLY SPLIT EVEN</v>
          </cell>
          <cell r="H3">
            <v>13.36</v>
          </cell>
        </row>
        <row r="4">
          <cell r="A4" t="str">
            <v>CITY OF SHELTON-CONTRACTCOMMERCIAL - REARLOAD300CW1</v>
          </cell>
          <cell r="B4" t="str">
            <v>CITY OF SHELTON-CONTRACT</v>
          </cell>
          <cell r="C4" t="str">
            <v>CITY OF SHELTON-CONTRACT</v>
          </cell>
          <cell r="D4" t="str">
            <v>COMMERCIAL - REARLOAD</v>
          </cell>
          <cell r="E4" t="str">
            <v>300CW1</v>
          </cell>
          <cell r="F4" t="str">
            <v>1-300 GL CART WEEKLY SVC</v>
          </cell>
          <cell r="G4" t="str">
            <v>MONTHLY ARREARS</v>
          </cell>
          <cell r="H4">
            <v>91.03</v>
          </cell>
        </row>
        <row r="5">
          <cell r="A5" t="str">
            <v>CITY OF SHELTON-UNREGULATEDCOMMERCIAL - REARLOAD300CW1</v>
          </cell>
          <cell r="B5" t="str">
            <v>CITY OF SHELTON-UNREGULATED</v>
          </cell>
          <cell r="C5" t="str">
            <v>CITY OF SHELTON-UNREGULATED</v>
          </cell>
          <cell r="D5" t="str">
            <v>COMMERCIAL - REARLOAD</v>
          </cell>
          <cell r="E5" t="str">
            <v>300CW1</v>
          </cell>
          <cell r="F5" t="str">
            <v>1-300 GL CART WEEKLY SVC</v>
          </cell>
          <cell r="G5" t="str">
            <v>MONTHLY ARREARS</v>
          </cell>
          <cell r="H5">
            <v>112.26</v>
          </cell>
        </row>
        <row r="6">
          <cell r="A6" t="str">
            <v>CITY OF SHELTON-CONTRACTRESIDENTIAL300RW1</v>
          </cell>
          <cell r="B6" t="str">
            <v>CITY OF SHELTON-CONTRACT</v>
          </cell>
          <cell r="C6" t="str">
            <v>CITY OF SHELTON-CONTRACT</v>
          </cell>
          <cell r="D6" t="str">
            <v>RESIDENTIAL</v>
          </cell>
          <cell r="E6" t="str">
            <v>300RW1</v>
          </cell>
          <cell r="F6" t="str">
            <v>1-300 GL CART WEEKLY SVC</v>
          </cell>
          <cell r="G6" t="str">
            <v>MONTHLY ARREARS</v>
          </cell>
          <cell r="H6">
            <v>94.9</v>
          </cell>
        </row>
        <row r="7">
          <cell r="A7" t="str">
            <v>CITY OF SHELTON-UNREGULATEDRESIDENTIAL300RW1</v>
          </cell>
          <cell r="B7" t="str">
            <v>CITY OF SHELTON-UNREGULATED</v>
          </cell>
          <cell r="C7" t="str">
            <v>CITY OF SHELTON-UNREGULATED</v>
          </cell>
          <cell r="D7" t="str">
            <v>RESIDENTIAL</v>
          </cell>
          <cell r="E7" t="str">
            <v>300RW1</v>
          </cell>
          <cell r="F7" t="str">
            <v>1-300 GL CART WEEKLY SVC</v>
          </cell>
          <cell r="G7" t="str">
            <v>MONTHLY ARREARS</v>
          </cell>
          <cell r="H7">
            <v>118.07</v>
          </cell>
        </row>
        <row r="8">
          <cell r="A8" t="str">
            <v>CITY of SHELTON-REGULATEDCOMMERCIAL - REARLOAD32CPU1</v>
          </cell>
          <cell r="B8" t="str">
            <v>CITY of SHELTON-REGULATED</v>
          </cell>
          <cell r="C8" t="str">
            <v>CITY of SHELTON-REGULATED</v>
          </cell>
          <cell r="D8" t="str">
            <v>COMMERCIAL - REARLOAD</v>
          </cell>
          <cell r="E8" t="str">
            <v>32CPU1</v>
          </cell>
          <cell r="F8" t="str">
            <v>32 GAL COMM CAN PU-UNDER5</v>
          </cell>
          <cell r="G8" t="str">
            <v>MONTHLY ARREARS</v>
          </cell>
          <cell r="H8">
            <v>4.3600000000000003</v>
          </cell>
        </row>
        <row r="9">
          <cell r="A9" t="str">
            <v>KITSAP CO -REGULATEDCOMMERCIAL - REARLOAD32CPU1</v>
          </cell>
          <cell r="B9" t="str">
            <v>KITSAP CO -REGULATED</v>
          </cell>
          <cell r="C9" t="str">
            <v>KITSAP CO -REGULATED</v>
          </cell>
          <cell r="D9" t="str">
            <v>COMMERCIAL - REARLOAD</v>
          </cell>
          <cell r="E9" t="str">
            <v>32CPU1</v>
          </cell>
          <cell r="F9" t="str">
            <v>32 GAL COMM CAN PU-UNDER5</v>
          </cell>
          <cell r="G9" t="str">
            <v>MONTHLY ARREARS</v>
          </cell>
          <cell r="H9">
            <v>4.07</v>
          </cell>
        </row>
        <row r="10">
          <cell r="A10" t="str">
            <v>MASON CO-REGULATEDCOMMERCIAL - REARLOAD32CPU1</v>
          </cell>
          <cell r="B10" t="str">
            <v>MASON CO-REGULATED</v>
          </cell>
          <cell r="C10" t="str">
            <v>MASON CO-REGULATED</v>
          </cell>
          <cell r="D10" t="str">
            <v>COMMERCIAL - REARLOAD</v>
          </cell>
          <cell r="E10" t="str">
            <v>32CPU1</v>
          </cell>
          <cell r="F10" t="str">
            <v>32 GAL COMM CAN PU-UNDER5</v>
          </cell>
          <cell r="G10" t="str">
            <v>MONTHLY ARREARS</v>
          </cell>
          <cell r="H10">
            <v>4.3600000000000003</v>
          </cell>
        </row>
        <row r="11">
          <cell r="A11" t="str">
            <v>CITY of SHELTON-REGULATEDCOMMERCIAL - REARLOAD32CPU2</v>
          </cell>
          <cell r="B11" t="str">
            <v>CITY of SHELTON-REGULATED</v>
          </cell>
          <cell r="C11" t="str">
            <v>CITY of SHELTON-REGULATED</v>
          </cell>
          <cell r="D11" t="str">
            <v>COMMERCIAL - REARLOAD</v>
          </cell>
          <cell r="E11" t="str">
            <v>32CPU2</v>
          </cell>
          <cell r="F11" t="str">
            <v>32 GAL COMM CAN PU-OVER5</v>
          </cell>
          <cell r="G11" t="str">
            <v>MONTHLY ARREARS</v>
          </cell>
          <cell r="H11">
            <v>4.03</v>
          </cell>
        </row>
        <row r="12">
          <cell r="A12" t="str">
            <v>KITSAP CO -REGULATEDCOMMERCIAL - REARLOAD32CPU2</v>
          </cell>
          <cell r="B12" t="str">
            <v>KITSAP CO -REGULATED</v>
          </cell>
          <cell r="C12" t="str">
            <v>KITSAP CO -REGULATED</v>
          </cell>
          <cell r="D12" t="str">
            <v>COMMERCIAL - REARLOAD</v>
          </cell>
          <cell r="E12" t="str">
            <v>32CPU2</v>
          </cell>
          <cell r="F12" t="str">
            <v>32 GAL COMM CAN PU-OVER5</v>
          </cell>
          <cell r="G12" t="str">
            <v>MONTHLY ARREARS</v>
          </cell>
          <cell r="H12">
            <v>3.75</v>
          </cell>
        </row>
        <row r="13">
          <cell r="A13" t="str">
            <v>MASON CO-REGULATEDCOMMERCIAL - REARLOAD32CPU2</v>
          </cell>
          <cell r="B13" t="str">
            <v>MASON CO-REGULATED</v>
          </cell>
          <cell r="C13" t="str">
            <v>MASON CO-REGULATED</v>
          </cell>
          <cell r="D13" t="str">
            <v>COMMERCIAL - REARLOAD</v>
          </cell>
          <cell r="E13" t="str">
            <v>32CPU2</v>
          </cell>
          <cell r="F13" t="str">
            <v>32 GAL COMM CAN PU-OVER5</v>
          </cell>
          <cell r="G13" t="str">
            <v>MONTHLY ARREARS</v>
          </cell>
          <cell r="H13">
            <v>4.03</v>
          </cell>
        </row>
        <row r="14">
          <cell r="A14" t="str">
            <v>CITY of SHELTON-REGULATEDCOMMERCIAL - REARLOAD32CPU3</v>
          </cell>
          <cell r="B14" t="str">
            <v>CITY of SHELTON-REGULATED</v>
          </cell>
          <cell r="C14" t="str">
            <v>CITY of SHELTON-REGULATED</v>
          </cell>
          <cell r="D14" t="str">
            <v>COMMERCIAL - REARLOAD</v>
          </cell>
          <cell r="E14" t="str">
            <v>32CPU3</v>
          </cell>
          <cell r="F14" t="str">
            <v>32 GAL COMM CAN PU-SINGLE</v>
          </cell>
          <cell r="G14" t="str">
            <v>MONTHLY ARREARS</v>
          </cell>
          <cell r="H14">
            <v>4.3600000000000003</v>
          </cell>
        </row>
        <row r="15">
          <cell r="A15" t="str">
            <v>KITSAP CO -REGULATEDCOMMERCIAL - REARLOAD32CPU3</v>
          </cell>
          <cell r="B15" t="str">
            <v>KITSAP CO -REGULATED</v>
          </cell>
          <cell r="C15" t="str">
            <v>KITSAP CO -REGULATED</v>
          </cell>
          <cell r="D15" t="str">
            <v>COMMERCIAL - REARLOAD</v>
          </cell>
          <cell r="E15" t="str">
            <v>32CPU3</v>
          </cell>
          <cell r="F15" t="str">
            <v>32 GAL COMM CAN PU-SINGLE</v>
          </cell>
          <cell r="G15" t="str">
            <v>MONTHLY ARREARS</v>
          </cell>
          <cell r="H15">
            <v>4.07</v>
          </cell>
        </row>
        <row r="16">
          <cell r="A16" t="str">
            <v>MASON CO-REGULATEDCOMMERCIAL - REARLOAD32CPU3</v>
          </cell>
          <cell r="B16" t="str">
            <v>MASON CO-REGULATED</v>
          </cell>
          <cell r="C16" t="str">
            <v>MASON CO-REGULATED</v>
          </cell>
          <cell r="D16" t="str">
            <v>COMMERCIAL - REARLOAD</v>
          </cell>
          <cell r="E16" t="str">
            <v>32CPU3</v>
          </cell>
          <cell r="F16" t="str">
            <v>32 GAL COMM CAN PU-SINGLE</v>
          </cell>
          <cell r="G16" t="str">
            <v>MONTHLY ARREARS</v>
          </cell>
          <cell r="H16">
            <v>4.3600000000000003</v>
          </cell>
        </row>
        <row r="17">
          <cell r="A17" t="str">
            <v>CITY of SHELTON-REGULATEDRESIDENTIAL32RE1</v>
          </cell>
          <cell r="B17" t="str">
            <v>CITY of SHELTON-REGULATED</v>
          </cell>
          <cell r="C17" t="str">
            <v>CITY of SHELTON-REGULATED</v>
          </cell>
          <cell r="D17" t="str">
            <v>RESIDENTIAL</v>
          </cell>
          <cell r="E17" t="str">
            <v>32RE1</v>
          </cell>
          <cell r="F17" t="str">
            <v>1-32 GAL CAN-EOW SVC</v>
          </cell>
          <cell r="G17" t="str">
            <v>BI-MONTHLY SPLIT EVEN</v>
          </cell>
          <cell r="H17">
            <v>9.1199999999999992</v>
          </cell>
        </row>
        <row r="18">
          <cell r="A18" t="str">
            <v>KITSAP CO -REGULATEDRESIDENTIAL32RE1</v>
          </cell>
          <cell r="B18" t="str">
            <v>KITSAP CO -REGULATED</v>
          </cell>
          <cell r="C18" t="str">
            <v>KITSAP CO -REGULATED</v>
          </cell>
          <cell r="D18" t="str">
            <v>RESIDENTIAL</v>
          </cell>
          <cell r="E18" t="str">
            <v>32RE1</v>
          </cell>
          <cell r="F18" t="str">
            <v>1-32 GAL CAN-EOW SVC</v>
          </cell>
          <cell r="G18" t="str">
            <v>BI-MONTHLY SPLIT EVEN</v>
          </cell>
          <cell r="H18">
            <v>8.5</v>
          </cell>
        </row>
        <row r="19">
          <cell r="A19" t="str">
            <v>MASON CO-REGULATEDRESIDENTIAL32RE1</v>
          </cell>
          <cell r="B19" t="str">
            <v>MASON CO-REGULATED</v>
          </cell>
          <cell r="C19" t="str">
            <v>MASON CO-REGULATED</v>
          </cell>
          <cell r="D19" t="str">
            <v>RESIDENTIAL</v>
          </cell>
          <cell r="E19" t="str">
            <v>32RE1</v>
          </cell>
          <cell r="F19" t="str">
            <v>1-32 GAL CAN-EOW SVC</v>
          </cell>
          <cell r="G19" t="str">
            <v>BI-MONTHLY SPLIT EVEN</v>
          </cell>
          <cell r="H19">
            <v>9.1199999999999992</v>
          </cell>
        </row>
        <row r="20">
          <cell r="A20" t="str">
            <v>CITY of SHELTON-REGULATEDRESIDENTIAL32RE2</v>
          </cell>
          <cell r="B20" t="str">
            <v>CITY of SHELTON-REGULATED</v>
          </cell>
          <cell r="C20" t="str">
            <v>CITY of SHELTON-REGULATED</v>
          </cell>
          <cell r="D20" t="str">
            <v>RESIDENTIAL</v>
          </cell>
          <cell r="E20" t="str">
            <v>32RE2</v>
          </cell>
          <cell r="F20" t="str">
            <v>2-32 GAL CAN-EOW SVC</v>
          </cell>
          <cell r="G20" t="str">
            <v>BI-MONTHLY SPLIT EVEN</v>
          </cell>
          <cell r="H20">
            <v>14.63</v>
          </cell>
        </row>
        <row r="21">
          <cell r="A21" t="str">
            <v>KITSAP CO -REGULATEDRESIDENTIAL32RE2</v>
          </cell>
          <cell r="B21" t="str">
            <v>KITSAP CO -REGULATED</v>
          </cell>
          <cell r="C21" t="str">
            <v>KITSAP CO -REGULATED</v>
          </cell>
          <cell r="D21" t="str">
            <v>RESIDENTIAL</v>
          </cell>
          <cell r="E21" t="str">
            <v>32RE2</v>
          </cell>
          <cell r="F21" t="str">
            <v>2-32 GAL CAN-EOW SVC</v>
          </cell>
          <cell r="G21" t="str">
            <v>BI-MONTHLY SPLIT EVEN</v>
          </cell>
          <cell r="H21">
            <v>13.54</v>
          </cell>
        </row>
        <row r="22">
          <cell r="A22" t="str">
            <v>MASON CO-REGULATEDRESIDENTIAL32RE2</v>
          </cell>
          <cell r="B22" t="str">
            <v>MASON CO-REGULATED</v>
          </cell>
          <cell r="C22" t="str">
            <v>MASON CO-REGULATED</v>
          </cell>
          <cell r="D22" t="str">
            <v>RESIDENTIAL</v>
          </cell>
          <cell r="E22" t="str">
            <v>32RE2</v>
          </cell>
          <cell r="F22" t="str">
            <v>2-32 GAL CAN-EOW SVC</v>
          </cell>
          <cell r="G22" t="str">
            <v>BI-MONTHLY SPLIT EVEN</v>
          </cell>
          <cell r="H22">
            <v>14.63</v>
          </cell>
        </row>
        <row r="23">
          <cell r="A23" t="str">
            <v>CITY of SHELTON-REGULATEDRESIDENTIAL32RM1</v>
          </cell>
          <cell r="B23" t="str">
            <v>CITY of SHELTON-REGULATED</v>
          </cell>
          <cell r="C23" t="str">
            <v>CITY of SHELTON-REGULATED</v>
          </cell>
          <cell r="D23" t="str">
            <v>RESIDENTIAL</v>
          </cell>
          <cell r="E23" t="str">
            <v>32RM1</v>
          </cell>
          <cell r="F23" t="str">
            <v>1-32 GAL CAN-MONTHLY SVC</v>
          </cell>
          <cell r="G23" t="str">
            <v>BI-MONTHLY SPLIT EVEN</v>
          </cell>
          <cell r="H23">
            <v>5.03</v>
          </cell>
        </row>
        <row r="24">
          <cell r="A24" t="str">
            <v>KITSAP CO -REGULATEDRESIDENTIAL32RM1</v>
          </cell>
          <cell r="B24" t="str">
            <v>KITSAP CO -REGULATED</v>
          </cell>
          <cell r="C24" t="str">
            <v>KITSAP CO -REGULATED</v>
          </cell>
          <cell r="D24" t="str">
            <v>RESIDENTIAL</v>
          </cell>
          <cell r="E24" t="str">
            <v>32RM1</v>
          </cell>
          <cell r="F24" t="str">
            <v>1-32 GAL CAN-MONTHLY SVC</v>
          </cell>
          <cell r="G24" t="str">
            <v>BI-MONTHLY SPLIT EVEN</v>
          </cell>
          <cell r="H24">
            <v>4.7300000000000004</v>
          </cell>
        </row>
        <row r="25">
          <cell r="A25" t="str">
            <v>MASON CO-REGULATEDRESIDENTIAL32RM1</v>
          </cell>
          <cell r="B25" t="str">
            <v>MASON CO-REGULATED</v>
          </cell>
          <cell r="C25" t="str">
            <v>MASON CO-REGULATED</v>
          </cell>
          <cell r="D25" t="str">
            <v>RESIDENTIAL</v>
          </cell>
          <cell r="E25" t="str">
            <v>32RM1</v>
          </cell>
          <cell r="F25" t="str">
            <v>1-32 GAL CAN-MONTHLY SVC</v>
          </cell>
          <cell r="G25" t="str">
            <v>BI-MONTHLY SPLIT EVEN</v>
          </cell>
          <cell r="H25">
            <v>5.03</v>
          </cell>
        </row>
        <row r="26">
          <cell r="A26" t="str">
            <v>CITY of SHELTON-REGULATEDRESIDENTIAL32ROCPU</v>
          </cell>
          <cell r="B26" t="str">
            <v>CITY of SHELTON-REGULATED</v>
          </cell>
          <cell r="C26" t="str">
            <v>CITY of SHELTON-REGULATED</v>
          </cell>
          <cell r="D26" t="str">
            <v>RESIDENTIAL</v>
          </cell>
          <cell r="E26" t="str">
            <v>32ROCPU</v>
          </cell>
          <cell r="F26" t="str">
            <v>1-32 GAL CAN-ON CALL SVC</v>
          </cell>
          <cell r="G26" t="str">
            <v>ONCALL</v>
          </cell>
          <cell r="H26">
            <v>5.03</v>
          </cell>
        </row>
        <row r="27">
          <cell r="A27" t="str">
            <v>KITSAP CO -REGULATEDRESIDENTIAL32ROCPU</v>
          </cell>
          <cell r="B27" t="str">
            <v>KITSAP CO -REGULATED</v>
          </cell>
          <cell r="C27" t="str">
            <v>KITSAP CO -REGULATED</v>
          </cell>
          <cell r="D27" t="str">
            <v>RESIDENTIAL</v>
          </cell>
          <cell r="E27" t="str">
            <v>32ROCPU</v>
          </cell>
          <cell r="F27" t="str">
            <v>1-32 GAL CAN-ON CALL SVC</v>
          </cell>
          <cell r="G27" t="str">
            <v>ONCALL</v>
          </cell>
          <cell r="H27">
            <v>4.7300000000000004</v>
          </cell>
        </row>
        <row r="28">
          <cell r="A28" t="str">
            <v>MASON CO-REGULATEDRESIDENTIAL32ROCPU</v>
          </cell>
          <cell r="B28" t="str">
            <v>MASON CO-REGULATED</v>
          </cell>
          <cell r="C28" t="str">
            <v>MASON CO-REGULATED</v>
          </cell>
          <cell r="D28" t="str">
            <v>RESIDENTIAL</v>
          </cell>
          <cell r="E28" t="str">
            <v>32ROCPU</v>
          </cell>
          <cell r="F28" t="str">
            <v>1-32 GAL CAN-ON CALL SVC</v>
          </cell>
          <cell r="G28" t="str">
            <v>ONCALL</v>
          </cell>
          <cell r="H28">
            <v>5.03</v>
          </cell>
        </row>
        <row r="29">
          <cell r="A29" t="str">
            <v>CITY of SHELTON-REGULATEDRESIDENTIAL32RW1</v>
          </cell>
          <cell r="B29" t="str">
            <v>CITY of SHELTON-REGULATED</v>
          </cell>
          <cell r="C29" t="str">
            <v>CITY of SHELTON-REGULATED</v>
          </cell>
          <cell r="D29" t="str">
            <v>RESIDENTIAL</v>
          </cell>
          <cell r="E29" t="str">
            <v>32RW1</v>
          </cell>
          <cell r="F29" t="str">
            <v>1-32 GAL CAN-WEEKLY SVC</v>
          </cell>
          <cell r="G29" t="str">
            <v>BI-MONTHLY SPLIT EVEN</v>
          </cell>
          <cell r="H29">
            <v>15.97</v>
          </cell>
        </row>
        <row r="30">
          <cell r="A30" t="str">
            <v>KITSAP CO -REGULATEDRESIDENTIAL32RW1</v>
          </cell>
          <cell r="B30" t="str">
            <v>KITSAP CO -REGULATED</v>
          </cell>
          <cell r="C30" t="str">
            <v>KITSAP CO -REGULATED</v>
          </cell>
          <cell r="D30" t="str">
            <v>RESIDENTIAL</v>
          </cell>
          <cell r="E30" t="str">
            <v>32RW1</v>
          </cell>
          <cell r="F30" t="str">
            <v>1-32 GAL CAN-WEEKLY SVC</v>
          </cell>
          <cell r="G30" t="str">
            <v>BI-MONTHLY SPLIT EVEN</v>
          </cell>
          <cell r="H30">
            <v>14.73</v>
          </cell>
        </row>
        <row r="31">
          <cell r="A31" t="str">
            <v>MASON CO-REGULATEDRESIDENTIAL32RW1</v>
          </cell>
          <cell r="B31" t="str">
            <v>MASON CO-REGULATED</v>
          </cell>
          <cell r="C31" t="str">
            <v>MASON CO-REGULATED</v>
          </cell>
          <cell r="D31" t="str">
            <v>RESIDENTIAL</v>
          </cell>
          <cell r="E31" t="str">
            <v>32RW1</v>
          </cell>
          <cell r="F31" t="str">
            <v>1-32 GAL CAN-WEEKLY SVC</v>
          </cell>
          <cell r="G31" t="str">
            <v>BI-MONTHLY SPLIT EVEN</v>
          </cell>
          <cell r="H31">
            <v>15.97</v>
          </cell>
        </row>
        <row r="32">
          <cell r="A32" t="str">
            <v>CITY of SHELTON-REGULATEDRESIDENTIAL32RW2</v>
          </cell>
          <cell r="B32" t="str">
            <v>CITY of SHELTON-REGULATED</v>
          </cell>
          <cell r="C32" t="str">
            <v>CITY of SHELTON-REGULATED</v>
          </cell>
          <cell r="D32" t="str">
            <v>RESIDENTIAL</v>
          </cell>
          <cell r="E32" t="str">
            <v>32RW2</v>
          </cell>
          <cell r="F32" t="str">
            <v>2-32 GAL CANS-WEEKLY SVC</v>
          </cell>
          <cell r="G32" t="str">
            <v>BI-MONTHLY SPLIT EVEN</v>
          </cell>
          <cell r="H32">
            <v>23.86</v>
          </cell>
        </row>
        <row r="33">
          <cell r="A33" t="str">
            <v>KITSAP CO -REGULATEDRESIDENTIAL32RW2</v>
          </cell>
          <cell r="B33" t="str">
            <v>KITSAP CO -REGULATED</v>
          </cell>
          <cell r="C33" t="str">
            <v>KITSAP CO -REGULATED</v>
          </cell>
          <cell r="D33" t="str">
            <v>RESIDENTIAL</v>
          </cell>
          <cell r="E33" t="str">
            <v>32RW2</v>
          </cell>
          <cell r="F33" t="str">
            <v>2-32 GAL CANS-WEEKLY SVC</v>
          </cell>
          <cell r="G33" t="str">
            <v>BI-MONTHLY SPLIT EVEN</v>
          </cell>
          <cell r="H33">
            <v>21.69</v>
          </cell>
        </row>
        <row r="34">
          <cell r="A34" t="str">
            <v>MASON CO-REGULATEDRESIDENTIAL32RW2</v>
          </cell>
          <cell r="B34" t="str">
            <v>MASON CO-REGULATED</v>
          </cell>
          <cell r="C34" t="str">
            <v>MASON CO-REGULATED</v>
          </cell>
          <cell r="D34" t="str">
            <v>RESIDENTIAL</v>
          </cell>
          <cell r="E34" t="str">
            <v>32RW2</v>
          </cell>
          <cell r="F34" t="str">
            <v>2-32 GAL CANS-WEEKLY SVC</v>
          </cell>
          <cell r="G34" t="str">
            <v>BI-MONTHLY SPLIT EVEN</v>
          </cell>
          <cell r="H34">
            <v>23.86</v>
          </cell>
        </row>
        <row r="35">
          <cell r="A35" t="str">
            <v>CITY of SHELTON-REGULATEDRESIDENTIAL32RW3</v>
          </cell>
          <cell r="B35" t="str">
            <v>CITY of SHELTON-REGULATED</v>
          </cell>
          <cell r="C35" t="str">
            <v>CITY of SHELTON-REGULATED</v>
          </cell>
          <cell r="D35" t="str">
            <v>RESIDENTIAL</v>
          </cell>
          <cell r="E35" t="str">
            <v>32RW3</v>
          </cell>
          <cell r="F35" t="str">
            <v>3-32 GAL CANS-WEEKLY SVC</v>
          </cell>
          <cell r="G35" t="str">
            <v>BI-MONTHLY SPLIT EVEN</v>
          </cell>
          <cell r="H35">
            <v>32.270000000000003</v>
          </cell>
        </row>
        <row r="36">
          <cell r="A36" t="str">
            <v>KITSAP CO -REGULATEDRESIDENTIAL32RW3</v>
          </cell>
          <cell r="B36" t="str">
            <v>KITSAP CO -REGULATED</v>
          </cell>
          <cell r="C36" t="str">
            <v>KITSAP CO -REGULATED</v>
          </cell>
          <cell r="D36" t="str">
            <v>RESIDENTIAL</v>
          </cell>
          <cell r="E36" t="str">
            <v>32RW3</v>
          </cell>
          <cell r="F36" t="str">
            <v>3-32 GAL CANS-WEEKLY SVC</v>
          </cell>
          <cell r="G36" t="str">
            <v>BI-MONTHLY SPLIT EVEN</v>
          </cell>
          <cell r="H36">
            <v>28.89</v>
          </cell>
        </row>
        <row r="37">
          <cell r="A37" t="str">
            <v>MASON CO-REGULATEDRESIDENTIAL32RW3</v>
          </cell>
          <cell r="B37" t="str">
            <v>MASON CO-REGULATED</v>
          </cell>
          <cell r="C37" t="str">
            <v>MASON CO-REGULATED</v>
          </cell>
          <cell r="D37" t="str">
            <v>RESIDENTIAL</v>
          </cell>
          <cell r="E37" t="str">
            <v>32RW3</v>
          </cell>
          <cell r="F37" t="str">
            <v>3-32 GAL CANS-WEEKLY SVC</v>
          </cell>
          <cell r="G37" t="str">
            <v>BI-MONTHLY SPLIT EVEN</v>
          </cell>
          <cell r="H37">
            <v>32.270000000000003</v>
          </cell>
        </row>
        <row r="38">
          <cell r="A38" t="str">
            <v>CITY of SHELTON-REGULATEDRESIDENTIAL32RW4</v>
          </cell>
          <cell r="B38" t="str">
            <v>CITY of SHELTON-REGULATED</v>
          </cell>
          <cell r="C38" t="str">
            <v>CITY of SHELTON-REGULATED</v>
          </cell>
          <cell r="D38" t="str">
            <v>RESIDENTIAL</v>
          </cell>
          <cell r="E38" t="str">
            <v>32RW4</v>
          </cell>
          <cell r="F38" t="str">
            <v>4-32 GAL CANS-WEEKLY SVC</v>
          </cell>
          <cell r="G38" t="str">
            <v>BI-MONTHLY SPLIT EVEN</v>
          </cell>
          <cell r="H38">
            <v>41.37</v>
          </cell>
        </row>
        <row r="39">
          <cell r="A39" t="str">
            <v>KITSAP CO -REGULATEDRESIDENTIAL32RW4</v>
          </cell>
          <cell r="B39" t="str">
            <v>KITSAP CO -REGULATED</v>
          </cell>
          <cell r="C39" t="str">
            <v>KITSAP CO -REGULATED</v>
          </cell>
          <cell r="D39" t="str">
            <v>RESIDENTIAL</v>
          </cell>
          <cell r="E39" t="str">
            <v>32RW4</v>
          </cell>
          <cell r="F39" t="str">
            <v>4-32 GAL CANS-WEEKLY SVC</v>
          </cell>
          <cell r="G39" t="str">
            <v>BI-MONTHLY SPLIT EVEN</v>
          </cell>
          <cell r="H39">
            <v>36.79</v>
          </cell>
        </row>
        <row r="40">
          <cell r="A40" t="str">
            <v>MASON CO-REGULATEDRESIDENTIAL32RW4</v>
          </cell>
          <cell r="B40" t="str">
            <v>MASON CO-REGULATED</v>
          </cell>
          <cell r="C40" t="str">
            <v>MASON CO-REGULATED</v>
          </cell>
          <cell r="D40" t="str">
            <v>RESIDENTIAL</v>
          </cell>
          <cell r="E40" t="str">
            <v>32RW4</v>
          </cell>
          <cell r="F40" t="str">
            <v>4-32 GAL CANS-WEEKLY SVC</v>
          </cell>
          <cell r="G40" t="str">
            <v>BI-MONTHLY SPLIT EVEN</v>
          </cell>
          <cell r="H40">
            <v>41.37</v>
          </cell>
        </row>
        <row r="41">
          <cell r="A41" t="str">
            <v>CITY of SHELTON-REGULATEDRESIDENTIAL32RW5</v>
          </cell>
          <cell r="B41" t="str">
            <v>CITY of SHELTON-REGULATED</v>
          </cell>
          <cell r="C41" t="str">
            <v>CITY of SHELTON-REGULATED</v>
          </cell>
          <cell r="D41" t="str">
            <v>RESIDENTIAL</v>
          </cell>
          <cell r="E41" t="str">
            <v>32RW5</v>
          </cell>
          <cell r="F41" t="str">
            <v>5-32 GAL CANS-WEEKLY SVC</v>
          </cell>
          <cell r="G41" t="str">
            <v>BI-MONTHLY SPLIT EVEN</v>
          </cell>
          <cell r="H41">
            <v>49.49</v>
          </cell>
        </row>
        <row r="42">
          <cell r="A42" t="str">
            <v>KITSAP CO -REGULATEDRESIDENTIAL32RW5</v>
          </cell>
          <cell r="B42" t="str">
            <v>KITSAP CO -REGULATED</v>
          </cell>
          <cell r="C42" t="str">
            <v>KITSAP CO -REGULATED</v>
          </cell>
          <cell r="D42" t="str">
            <v>RESIDENTIAL</v>
          </cell>
          <cell r="E42" t="str">
            <v>32RW5</v>
          </cell>
          <cell r="F42" t="str">
            <v>5-32 GAL CANS-WEEKLY SVC</v>
          </cell>
          <cell r="G42" t="str">
            <v>BI-MONTHLY SPLIT EVEN</v>
          </cell>
          <cell r="H42">
            <v>43.94</v>
          </cell>
        </row>
        <row r="43">
          <cell r="A43" t="str">
            <v>MASON CO-REGULATEDRESIDENTIAL32RW5</v>
          </cell>
          <cell r="B43" t="str">
            <v>MASON CO-REGULATED</v>
          </cell>
          <cell r="C43" t="str">
            <v>MASON CO-REGULATED</v>
          </cell>
          <cell r="D43" t="str">
            <v>RESIDENTIAL</v>
          </cell>
          <cell r="E43" t="str">
            <v>32RW5</v>
          </cell>
          <cell r="F43" t="str">
            <v>5-32 GAL CANS-WEEKLY SVC</v>
          </cell>
          <cell r="G43" t="str">
            <v>BI-MONTHLY SPLIT EVEN</v>
          </cell>
          <cell r="H43">
            <v>49.49</v>
          </cell>
        </row>
        <row r="44">
          <cell r="A44" t="str">
            <v>CITY of SHELTON-REGULATEDRESIDENTIAL32RW6</v>
          </cell>
          <cell r="B44" t="str">
            <v>CITY of SHELTON-REGULATED</v>
          </cell>
          <cell r="C44" t="str">
            <v>CITY of SHELTON-REGULATED</v>
          </cell>
          <cell r="D44" t="str">
            <v>RESIDENTIAL</v>
          </cell>
          <cell r="E44" t="str">
            <v>32RW6</v>
          </cell>
          <cell r="F44" t="str">
            <v>6-32 GAL CANS-WEEKLY SVC</v>
          </cell>
          <cell r="G44" t="str">
            <v>BI-MONTHLY SPLIT EVEN</v>
          </cell>
          <cell r="H44">
            <v>57.7</v>
          </cell>
        </row>
        <row r="45">
          <cell r="A45" t="str">
            <v>KITSAP CO -REGULATEDRESIDENTIAL32RW6</v>
          </cell>
          <cell r="B45" t="str">
            <v>KITSAP CO -REGULATED</v>
          </cell>
          <cell r="C45" t="str">
            <v>KITSAP CO -REGULATED</v>
          </cell>
          <cell r="D45" t="str">
            <v>RESIDENTIAL</v>
          </cell>
          <cell r="E45" t="str">
            <v>32RW6</v>
          </cell>
          <cell r="F45" t="str">
            <v>6-32 GAL CANS-WEEKLY SVC</v>
          </cell>
          <cell r="G45" t="str">
            <v>BI-MONTHLY SPLIT EVEN</v>
          </cell>
          <cell r="H45">
            <v>50.97</v>
          </cell>
        </row>
        <row r="46">
          <cell r="A46" t="str">
            <v>MASON CO-REGULATEDRESIDENTIAL32RW6</v>
          </cell>
          <cell r="B46" t="str">
            <v>MASON CO-REGULATED</v>
          </cell>
          <cell r="C46" t="str">
            <v>MASON CO-REGULATED</v>
          </cell>
          <cell r="D46" t="str">
            <v>RESIDENTIAL</v>
          </cell>
          <cell r="E46" t="str">
            <v>32RW6</v>
          </cell>
          <cell r="F46" t="str">
            <v>6-32 GAL CANS-WEEKLY SVC</v>
          </cell>
          <cell r="G46" t="str">
            <v>BI-MONTHLY SPLIT EVEN</v>
          </cell>
          <cell r="H46">
            <v>57.7</v>
          </cell>
        </row>
        <row r="47">
          <cell r="A47" t="str">
            <v>CITY OF SHELTON-CONTRACTRESIDENTIAL35RE1</v>
          </cell>
          <cell r="B47" t="str">
            <v>CITY OF SHELTON-CONTRACT</v>
          </cell>
          <cell r="C47" t="str">
            <v>CITY OF SHELTON-CONTRACT</v>
          </cell>
          <cell r="D47" t="str">
            <v>RESIDENTIAL</v>
          </cell>
          <cell r="E47" t="str">
            <v>35RE1</v>
          </cell>
          <cell r="F47" t="str">
            <v>1-35 GAL CART EOW SVC</v>
          </cell>
          <cell r="G47" t="str">
            <v>BI-MONTHLY SPLIT ODD</v>
          </cell>
          <cell r="H47">
            <v>11.46</v>
          </cell>
        </row>
        <row r="48">
          <cell r="A48" t="str">
            <v>CITY OF SHELTON-UNREGULATEDRESIDENTIAL35RE1</v>
          </cell>
          <cell r="B48" t="str">
            <v>CITY OF SHELTON-UNREGULATED</v>
          </cell>
          <cell r="C48" t="str">
            <v>CITY OF SHELTON-UNREGULATED</v>
          </cell>
          <cell r="D48" t="str">
            <v>RESIDENTIAL</v>
          </cell>
          <cell r="E48" t="str">
            <v>35RE1</v>
          </cell>
          <cell r="F48" t="str">
            <v>1-35 GAL CART EOW SVC</v>
          </cell>
          <cell r="G48" t="str">
            <v>BI-MONTHLY SPLIT ODD</v>
          </cell>
          <cell r="H48">
            <v>7.125</v>
          </cell>
        </row>
        <row r="49">
          <cell r="A49" t="str">
            <v>KITSAP CO -REGULATEDRESIDENTIAL35RE1</v>
          </cell>
          <cell r="B49" t="str">
            <v>KITSAP CO -REGULATED</v>
          </cell>
          <cell r="C49" t="str">
            <v>KITSAP CO -REGULATED</v>
          </cell>
          <cell r="D49" t="str">
            <v>RESIDENTIAL</v>
          </cell>
          <cell r="E49" t="str">
            <v>35RE1</v>
          </cell>
          <cell r="F49" t="str">
            <v>1-35 GAL CART EOW SVC</v>
          </cell>
          <cell r="G49" t="str">
            <v>BI-MONTHLY SPLIT ODD</v>
          </cell>
          <cell r="H49">
            <v>10.11</v>
          </cell>
        </row>
        <row r="50">
          <cell r="A50" t="str">
            <v>MASON CO-REGULATEDRESIDENTIAL35RE1</v>
          </cell>
          <cell r="B50" t="str">
            <v>MASON CO-REGULATED</v>
          </cell>
          <cell r="C50" t="str">
            <v>MASON CO-REGULATED</v>
          </cell>
          <cell r="D50" t="str">
            <v>RESIDENTIAL</v>
          </cell>
          <cell r="E50" t="str">
            <v>35RE1</v>
          </cell>
          <cell r="F50" t="str">
            <v>1-35 GAL CART EOW SVC</v>
          </cell>
          <cell r="G50" t="str">
            <v>BI-MONTHLY SPLIT ODD</v>
          </cell>
          <cell r="H50">
            <v>10.87</v>
          </cell>
        </row>
        <row r="51">
          <cell r="A51" t="str">
            <v>CITY OF SHELTON-CONTRACTRESIDENTIAL35RE1RR</v>
          </cell>
          <cell r="B51" t="str">
            <v>CITY OF SHELTON-CONTRACT</v>
          </cell>
          <cell r="C51" t="str">
            <v>CITY OF SHELTON-CONTRACT</v>
          </cell>
          <cell r="D51" t="str">
            <v>RESIDENTIAL</v>
          </cell>
          <cell r="E51" t="str">
            <v>35RE1RR</v>
          </cell>
          <cell r="F51" t="str">
            <v>1-35 GL CART EOW REDUCED RATE</v>
          </cell>
          <cell r="G51" t="str">
            <v>MONTHLY ARREARS</v>
          </cell>
          <cell r="H51">
            <v>9.5</v>
          </cell>
        </row>
        <row r="52">
          <cell r="A52" t="str">
            <v>CITY OF SHELTON-UNREGULATEDRESIDENTIAL35RE1RR</v>
          </cell>
          <cell r="B52" t="str">
            <v>CITY OF SHELTON-UNREGULATED</v>
          </cell>
          <cell r="C52" t="str">
            <v>CITY OF SHELTON-UNREGULATED</v>
          </cell>
          <cell r="D52" t="str">
            <v>RESIDENTIAL</v>
          </cell>
          <cell r="E52" t="str">
            <v>35RE1RR</v>
          </cell>
          <cell r="F52" t="str">
            <v>1-35 GL CART EOW REDUCED RATE</v>
          </cell>
          <cell r="G52" t="str">
            <v>MONTHLY ARREARS</v>
          </cell>
          <cell r="H52">
            <v>11.83</v>
          </cell>
        </row>
        <row r="53">
          <cell r="A53" t="str">
            <v>KITSAP CO -REGULATEDRESIDENTIAL35RM1</v>
          </cell>
          <cell r="B53" t="str">
            <v>KITSAP CO -REGULATED</v>
          </cell>
          <cell r="C53" t="str">
            <v>KITSAP CO -REGULATED</v>
          </cell>
          <cell r="D53" t="str">
            <v>RESIDENTIAL</v>
          </cell>
          <cell r="E53" t="str">
            <v>35RM1</v>
          </cell>
          <cell r="F53" t="str">
            <v>1-35 GAL CART MONTHLY SVC</v>
          </cell>
          <cell r="G53" t="str">
            <v>BI-MONTHLY SPLIT EVEN</v>
          </cell>
          <cell r="H53">
            <v>6.1</v>
          </cell>
        </row>
        <row r="54">
          <cell r="A54" t="str">
            <v>MASON CO-REGULATEDRESIDENTIAL35RM1</v>
          </cell>
          <cell r="B54" t="str">
            <v>MASON CO-REGULATED</v>
          </cell>
          <cell r="C54" t="str">
            <v>MASON CO-REGULATED</v>
          </cell>
          <cell r="D54" t="str">
            <v>RESIDENTIAL</v>
          </cell>
          <cell r="E54" t="str">
            <v>35RM1</v>
          </cell>
          <cell r="F54" t="str">
            <v>1-35 GAL CART MONTHLY SVC</v>
          </cell>
          <cell r="G54" t="str">
            <v>BI-MONTHLY SPLIT EVEN</v>
          </cell>
          <cell r="H54">
            <v>6.45</v>
          </cell>
        </row>
        <row r="55">
          <cell r="A55" t="str">
            <v>KITSAP CO -REGULATEDRESIDENTIAL35ROCC1</v>
          </cell>
          <cell r="B55" t="str">
            <v>KITSAP CO -REGULATED</v>
          </cell>
          <cell r="C55" t="str">
            <v>KITSAP CO -REGULATED</v>
          </cell>
          <cell r="D55" t="str">
            <v>RESIDENTIAL</v>
          </cell>
          <cell r="E55" t="str">
            <v>35ROCC1</v>
          </cell>
          <cell r="F55" t="str">
            <v>1-35 GAL ON CALL PICKUP</v>
          </cell>
          <cell r="G55" t="str">
            <v>MONTHLY ARREARS</v>
          </cell>
          <cell r="H55">
            <v>6.1</v>
          </cell>
        </row>
        <row r="56">
          <cell r="A56" t="str">
            <v>MASON CO-REGULATEDRESIDENTIAL35ROCC1</v>
          </cell>
          <cell r="B56" t="str">
            <v>MASON CO-REGULATED</v>
          </cell>
          <cell r="C56" t="str">
            <v>MASON CO-REGULATED</v>
          </cell>
          <cell r="D56" t="str">
            <v>RESIDENTIAL</v>
          </cell>
          <cell r="E56" t="str">
            <v>35ROCC1</v>
          </cell>
          <cell r="F56" t="str">
            <v>1-35 GAL ON CALL PICKUP</v>
          </cell>
          <cell r="G56" t="str">
            <v>MONTHLY ARREARS</v>
          </cell>
          <cell r="H56">
            <v>6.45</v>
          </cell>
        </row>
        <row r="57">
          <cell r="A57" t="str">
            <v>KITSAP CO -REGULATEDRESIDENTIAL35RW1</v>
          </cell>
          <cell r="B57" t="str">
            <v>KITSAP CO -REGULATED</v>
          </cell>
          <cell r="C57" t="str">
            <v>KITSAP CO -REGULATED</v>
          </cell>
          <cell r="D57" t="str">
            <v>RESIDENTIAL</v>
          </cell>
          <cell r="E57" t="str">
            <v>35RW1</v>
          </cell>
          <cell r="F57" t="str">
            <v>1-35 GAL CART WEEKLY SVC</v>
          </cell>
          <cell r="G57" t="str">
            <v>BI-MONTHLY SPLIT ODD</v>
          </cell>
          <cell r="H57">
            <v>16.829999999999998</v>
          </cell>
        </row>
        <row r="58">
          <cell r="A58" t="str">
            <v>MASON CO-REGULATEDRESIDENTIAL35RW1</v>
          </cell>
          <cell r="B58" t="str">
            <v>MASON CO-REGULATED</v>
          </cell>
          <cell r="C58" t="str">
            <v>MASON CO-REGULATED</v>
          </cell>
          <cell r="D58" t="str">
            <v>RESIDENTIAL</v>
          </cell>
          <cell r="E58" t="str">
            <v>35RW1</v>
          </cell>
          <cell r="F58" t="str">
            <v>1-35 GAL CART WEEKLY SVC</v>
          </cell>
          <cell r="G58" t="str">
            <v>BI-MONTHLY SPLIT ODD</v>
          </cell>
          <cell r="H58">
            <v>18.3</v>
          </cell>
        </row>
        <row r="59">
          <cell r="A59" t="str">
            <v>CITY of SHELTON-REGULATEDRESIDENTIAL45RW1</v>
          </cell>
          <cell r="B59" t="str">
            <v>CITY of SHELTON-REGULATED</v>
          </cell>
          <cell r="C59" t="str">
            <v>CITY of SHELTON-REGULATED</v>
          </cell>
          <cell r="D59" t="str">
            <v>RESIDENTIAL</v>
          </cell>
          <cell r="E59" t="str">
            <v>45RW1</v>
          </cell>
          <cell r="F59" t="str">
            <v>1-45 GAL CAN-WEEKLY SVC</v>
          </cell>
          <cell r="G59" t="str">
            <v>BI-MONTHLY SPLIT EVEN</v>
          </cell>
          <cell r="H59">
            <v>21.49</v>
          </cell>
        </row>
        <row r="60">
          <cell r="A60" t="str">
            <v>KITSAP CO -REGULATEDRESIDENTIAL45RW1</v>
          </cell>
          <cell r="B60" t="str">
            <v>KITSAP CO -REGULATED</v>
          </cell>
          <cell r="C60" t="str">
            <v>KITSAP CO -REGULATED</v>
          </cell>
          <cell r="D60" t="str">
            <v>RESIDENTIAL</v>
          </cell>
          <cell r="E60" t="str">
            <v>45RW1</v>
          </cell>
          <cell r="F60" t="str">
            <v>1-45 GAL CAN-WEEKLY SVC</v>
          </cell>
          <cell r="G60" t="str">
            <v>BI-MONTHLY SPLIT EVEN</v>
          </cell>
          <cell r="H60">
            <v>19.36</v>
          </cell>
        </row>
        <row r="61">
          <cell r="A61" t="str">
            <v>MASON CO-REGULATEDRESIDENTIAL45RW1</v>
          </cell>
          <cell r="B61" t="str">
            <v>MASON CO-REGULATED</v>
          </cell>
          <cell r="C61" t="str">
            <v>MASON CO-REGULATED</v>
          </cell>
          <cell r="D61" t="str">
            <v>RESIDENTIAL</v>
          </cell>
          <cell r="E61" t="str">
            <v>45RW1</v>
          </cell>
          <cell r="F61" t="str">
            <v>1-45 GAL CAN-WEEKLY SVC</v>
          </cell>
          <cell r="G61" t="str">
            <v>BI-MONTHLY SPLIT EVEN</v>
          </cell>
          <cell r="H61">
            <v>21.49</v>
          </cell>
        </row>
        <row r="62">
          <cell r="A62" t="str">
            <v>KITSAP CO -REGULATEDRESIDENTIAL48RE1</v>
          </cell>
          <cell r="B62" t="str">
            <v>KITSAP CO -REGULATED</v>
          </cell>
          <cell r="C62" t="str">
            <v>KITSAP CO -REGULATED</v>
          </cell>
          <cell r="D62" t="str">
            <v>RESIDENTIAL</v>
          </cell>
          <cell r="E62" t="str">
            <v>48RE1</v>
          </cell>
          <cell r="F62" t="str">
            <v>1-48 GAL EOW</v>
          </cell>
          <cell r="G62" t="str">
            <v>BI-MONTHLY SPLIT EVEN</v>
          </cell>
          <cell r="H62">
            <v>13.32</v>
          </cell>
        </row>
        <row r="63">
          <cell r="A63" t="str">
            <v>MASON CO-REGULATEDRESIDENTIAL48RE1</v>
          </cell>
          <cell r="B63" t="str">
            <v>MASON CO-REGULATED</v>
          </cell>
          <cell r="C63" t="str">
            <v>MASON CO-REGULATED</v>
          </cell>
          <cell r="D63" t="str">
            <v>RESIDENTIAL</v>
          </cell>
          <cell r="E63" t="str">
            <v>48RE1</v>
          </cell>
          <cell r="F63" t="str">
            <v>1-48 GAL EOW</v>
          </cell>
          <cell r="G63" t="str">
            <v>BI-MONTHLY SPLIT EVEN</v>
          </cell>
          <cell r="H63">
            <v>14.37</v>
          </cell>
        </row>
        <row r="64">
          <cell r="A64" t="str">
            <v>KITSAP CO -REGULATEDRESIDENTIAL48RM1</v>
          </cell>
          <cell r="B64" t="str">
            <v>KITSAP CO -REGULATED</v>
          </cell>
          <cell r="C64" t="str">
            <v>KITSAP CO -REGULATED</v>
          </cell>
          <cell r="D64" t="str">
            <v>RESIDENTIAL</v>
          </cell>
          <cell r="E64" t="str">
            <v>48RM1</v>
          </cell>
          <cell r="F64" t="str">
            <v>1-48 GAL MONTHLY</v>
          </cell>
          <cell r="G64" t="str">
            <v>BI-MONTHLY SPLIT EVEN</v>
          </cell>
          <cell r="H64">
            <v>7.64</v>
          </cell>
        </row>
        <row r="65">
          <cell r="A65" t="str">
            <v>MASON CO-REGULATEDRESIDENTIAL48RM1</v>
          </cell>
          <cell r="B65" t="str">
            <v>MASON CO-REGULATED</v>
          </cell>
          <cell r="C65" t="str">
            <v>MASON CO-REGULATED</v>
          </cell>
          <cell r="D65" t="str">
            <v>RESIDENTIAL</v>
          </cell>
          <cell r="E65" t="str">
            <v>48RM1</v>
          </cell>
          <cell r="F65" t="str">
            <v>1-48 GAL MONTHLY</v>
          </cell>
          <cell r="G65" t="str">
            <v>BI-MONTHLY SPLIT EVEN</v>
          </cell>
          <cell r="H65">
            <v>8.08</v>
          </cell>
        </row>
        <row r="66">
          <cell r="A66" t="str">
            <v>KITSAP CO -REGULATEDRESIDENTIAL48ROCC1</v>
          </cell>
          <cell r="B66" t="str">
            <v>KITSAP CO -REGULATED</v>
          </cell>
          <cell r="C66" t="str">
            <v>KITSAP CO -REGULATED</v>
          </cell>
          <cell r="D66" t="str">
            <v>RESIDENTIAL</v>
          </cell>
          <cell r="E66" t="str">
            <v>48ROCC1</v>
          </cell>
          <cell r="F66" t="str">
            <v>1-48 GAL ON CALL PICKUP</v>
          </cell>
          <cell r="G66" t="str">
            <v>MONTHLY ARREARS</v>
          </cell>
          <cell r="H66">
            <v>7.64</v>
          </cell>
        </row>
        <row r="67">
          <cell r="A67" t="str">
            <v>MASON CO-REGULATEDRESIDENTIAL48ROCC1</v>
          </cell>
          <cell r="B67" t="str">
            <v>MASON CO-REGULATED</v>
          </cell>
          <cell r="C67" t="str">
            <v>MASON CO-REGULATED</v>
          </cell>
          <cell r="D67" t="str">
            <v>RESIDENTIAL</v>
          </cell>
          <cell r="E67" t="str">
            <v>48ROCC1</v>
          </cell>
          <cell r="F67" t="str">
            <v>1-48 GAL ON CALL PICKUP</v>
          </cell>
          <cell r="G67" t="str">
            <v>MONTHLY ARREARS</v>
          </cell>
          <cell r="H67">
            <v>8.08</v>
          </cell>
        </row>
        <row r="68">
          <cell r="A68" t="str">
            <v>KITSAP CO -REGULATEDRESIDENTIAL48RW1</v>
          </cell>
          <cell r="B68" t="str">
            <v>KITSAP CO -REGULATED</v>
          </cell>
          <cell r="C68" t="str">
            <v>KITSAP CO -REGULATED</v>
          </cell>
          <cell r="D68" t="str">
            <v>RESIDENTIAL</v>
          </cell>
          <cell r="E68" t="str">
            <v>48RW1</v>
          </cell>
          <cell r="F68" t="str">
            <v>1-48 GAL WEEKLY</v>
          </cell>
          <cell r="G68" t="str">
            <v>BI-MONTHLY SPLIT EVEN</v>
          </cell>
          <cell r="H68">
            <v>21.03</v>
          </cell>
        </row>
        <row r="69">
          <cell r="A69" t="str">
            <v>MASON CO-REGULATEDRESIDENTIAL48RW1</v>
          </cell>
          <cell r="B69" t="str">
            <v>MASON CO-REGULATED</v>
          </cell>
          <cell r="C69" t="str">
            <v>MASON CO-REGULATED</v>
          </cell>
          <cell r="D69" t="str">
            <v>RESIDENTIAL</v>
          </cell>
          <cell r="E69" t="str">
            <v>48RW1</v>
          </cell>
          <cell r="F69" t="str">
            <v>1-48 GAL WEEKLY</v>
          </cell>
          <cell r="G69" t="str">
            <v>BI-MONTHLY SPLIT EVEN</v>
          </cell>
          <cell r="H69">
            <v>23.25</v>
          </cell>
        </row>
        <row r="70">
          <cell r="A70" t="str">
            <v>CITY OF SHELTON-CONTRACTCOMMERCIAL - REARLOAD64CW1</v>
          </cell>
          <cell r="B70" t="str">
            <v>CITY OF SHELTON-CONTRACT</v>
          </cell>
          <cell r="C70" t="str">
            <v>CITY OF SHELTON-CONTRACT</v>
          </cell>
          <cell r="D70" t="str">
            <v>COMMERCIAL - REARLOAD</v>
          </cell>
          <cell r="E70" t="str">
            <v>64CW1</v>
          </cell>
          <cell r="F70" t="str">
            <v>1-64 GL CART WEEKLY SVC</v>
          </cell>
          <cell r="G70" t="str">
            <v>MONTHLY ARREARS</v>
          </cell>
          <cell r="H70">
            <v>19.649999999999999</v>
          </cell>
        </row>
        <row r="71">
          <cell r="A71" t="str">
            <v>CITY OF SHELTON-UNREGULATEDCOMMERCIAL - REARLOAD64CW1</v>
          </cell>
          <cell r="B71" t="str">
            <v>CITY OF SHELTON-UNREGULATED</v>
          </cell>
          <cell r="C71" t="str">
            <v>CITY OF SHELTON-UNREGULATED</v>
          </cell>
          <cell r="D71" t="str">
            <v>COMMERCIAL - REARLOAD</v>
          </cell>
          <cell r="E71" t="str">
            <v>64CW1</v>
          </cell>
          <cell r="F71" t="str">
            <v>1-64 GL CART WEEKLY SVC</v>
          </cell>
          <cell r="G71" t="str">
            <v>MONTHLY ARREARS</v>
          </cell>
          <cell r="H71">
            <v>24.23</v>
          </cell>
        </row>
        <row r="72">
          <cell r="A72" t="str">
            <v>CITY OF SHELTON-CONTRACTRESIDENTIAL64RE1</v>
          </cell>
          <cell r="B72" t="str">
            <v>CITY OF SHELTON-CONTRACT</v>
          </cell>
          <cell r="C72" t="str">
            <v>CITY OF SHELTON-CONTRACT</v>
          </cell>
          <cell r="D72" t="str">
            <v>RESIDENTIAL</v>
          </cell>
          <cell r="E72" t="str">
            <v>64RE1</v>
          </cell>
          <cell r="F72" t="str">
            <v>1-64 GAL EOW</v>
          </cell>
          <cell r="G72" t="str">
            <v>BI-MONTHLY SPLIT EVEN</v>
          </cell>
          <cell r="H72">
            <v>16.3</v>
          </cell>
        </row>
        <row r="73">
          <cell r="A73" t="str">
            <v>CITY OF SHELTON-UNREGULATEDRESIDENTIAL64RE1</v>
          </cell>
          <cell r="B73" t="str">
            <v>CITY OF SHELTON-UNREGULATED</v>
          </cell>
          <cell r="C73" t="str">
            <v>CITY OF SHELTON-UNREGULATED</v>
          </cell>
          <cell r="D73" t="str">
            <v>RESIDENTIAL</v>
          </cell>
          <cell r="E73" t="str">
            <v>64RE1</v>
          </cell>
          <cell r="F73" t="str">
            <v>1-64 GAL EOW</v>
          </cell>
          <cell r="G73" t="str">
            <v>BI-MONTHLY SPLIT EVEN</v>
          </cell>
          <cell r="H73">
            <v>10.145</v>
          </cell>
        </row>
        <row r="74">
          <cell r="A74" t="str">
            <v>KITSAP CO -REGULATEDRESIDENTIAL64RE1</v>
          </cell>
          <cell r="B74" t="str">
            <v>KITSAP CO -REGULATED</v>
          </cell>
          <cell r="C74" t="str">
            <v>KITSAP CO -REGULATED</v>
          </cell>
          <cell r="D74" t="str">
            <v>RESIDENTIAL</v>
          </cell>
          <cell r="E74" t="str">
            <v>64RE1</v>
          </cell>
          <cell r="F74" t="str">
            <v>1-64 GAL EOW</v>
          </cell>
          <cell r="G74" t="str">
            <v>BI-MONTHLY SPLIT EVEN</v>
          </cell>
          <cell r="H74">
            <v>15.83</v>
          </cell>
        </row>
        <row r="75">
          <cell r="A75" t="str">
            <v>MASON CO-REGULATEDRESIDENTIAL64RE1</v>
          </cell>
          <cell r="B75" t="str">
            <v>MASON CO-REGULATED</v>
          </cell>
          <cell r="C75" t="str">
            <v>MASON CO-REGULATED</v>
          </cell>
          <cell r="D75" t="str">
            <v>RESIDENTIAL</v>
          </cell>
          <cell r="E75" t="str">
            <v>64RE1</v>
          </cell>
          <cell r="F75" t="str">
            <v>1-64 GAL EOW</v>
          </cell>
          <cell r="G75" t="str">
            <v>BI-MONTHLY SPLIT EVEN</v>
          </cell>
          <cell r="H75">
            <v>17.14</v>
          </cell>
        </row>
        <row r="76">
          <cell r="A76" t="str">
            <v>CITY OF SHELTON-CONTRACTRESIDENTIAL64RE1RR</v>
          </cell>
          <cell r="B76" t="str">
            <v>CITY OF SHELTON-CONTRACT</v>
          </cell>
          <cell r="C76" t="str">
            <v>CITY OF SHELTON-CONTRACT</v>
          </cell>
          <cell r="D76" t="str">
            <v>RESIDENTIAL</v>
          </cell>
          <cell r="E76" t="str">
            <v>64RE1RR</v>
          </cell>
          <cell r="F76" t="str">
            <v>1-64 GL CART EOW REDUCED RATE</v>
          </cell>
          <cell r="G76" t="str">
            <v>MONTHLY ARREARS</v>
          </cell>
          <cell r="H76">
            <v>13.54</v>
          </cell>
        </row>
        <row r="77">
          <cell r="A77" t="str">
            <v>CITY OF SHELTON-UNREGULATEDRESIDENTIAL64RE1RR</v>
          </cell>
          <cell r="B77" t="str">
            <v>CITY OF SHELTON-UNREGULATED</v>
          </cell>
          <cell r="C77" t="str">
            <v>CITY OF SHELTON-UNREGULATED</v>
          </cell>
          <cell r="D77" t="str">
            <v>RESIDENTIAL</v>
          </cell>
          <cell r="E77" t="str">
            <v>64RE1RR</v>
          </cell>
          <cell r="F77" t="str">
            <v>1-64 GL CART EOW REDUCED RATE</v>
          </cell>
          <cell r="G77" t="str">
            <v>MONTHLY ARREARS</v>
          </cell>
          <cell r="H77">
            <v>16.84</v>
          </cell>
        </row>
        <row r="78">
          <cell r="A78" t="str">
            <v>KITSAP CO -REGULATEDRESIDENTIAL64RM1</v>
          </cell>
          <cell r="B78" t="str">
            <v>KITSAP CO -REGULATED</v>
          </cell>
          <cell r="C78" t="str">
            <v>KITSAP CO -REGULATED</v>
          </cell>
          <cell r="D78" t="str">
            <v>RESIDENTIAL</v>
          </cell>
          <cell r="E78" t="str">
            <v>64RM1</v>
          </cell>
          <cell r="F78" t="str">
            <v>1-64 GAL MONTHLY</v>
          </cell>
          <cell r="G78" t="str">
            <v>BI-MONTHLY SPLIT EVEN</v>
          </cell>
          <cell r="H78">
            <v>8.98</v>
          </cell>
        </row>
        <row r="79">
          <cell r="A79" t="str">
            <v>MASON CO-REGULATEDRESIDENTIAL64RM1</v>
          </cell>
          <cell r="B79" t="str">
            <v>MASON CO-REGULATED</v>
          </cell>
          <cell r="C79" t="str">
            <v>MASON CO-REGULATED</v>
          </cell>
          <cell r="D79" t="str">
            <v>RESIDENTIAL</v>
          </cell>
          <cell r="E79" t="str">
            <v>64RM1</v>
          </cell>
          <cell r="F79" t="str">
            <v>1-64 GAL MONTHLY</v>
          </cell>
          <cell r="G79" t="str">
            <v>BI-MONTHLY SPLIT EVEN</v>
          </cell>
          <cell r="H79">
            <v>9.5399999999999991</v>
          </cell>
        </row>
        <row r="80">
          <cell r="A80" t="str">
            <v>KITSAP CO -REGULATEDRESIDENTIAL64ROCC1</v>
          </cell>
          <cell r="B80" t="str">
            <v>KITSAP CO -REGULATED</v>
          </cell>
          <cell r="C80" t="str">
            <v>KITSAP CO -REGULATED</v>
          </cell>
          <cell r="D80" t="str">
            <v>RESIDENTIAL</v>
          </cell>
          <cell r="E80" t="str">
            <v>64ROCC1</v>
          </cell>
          <cell r="F80" t="str">
            <v>1-64 GAL ON CALL PICKUP</v>
          </cell>
          <cell r="G80" t="str">
            <v>MONTHLY ARREARS</v>
          </cell>
          <cell r="H80">
            <v>8.98</v>
          </cell>
        </row>
        <row r="81">
          <cell r="A81" t="str">
            <v>MASON CO-REGULATEDRESIDENTIAL64ROCC1</v>
          </cell>
          <cell r="B81" t="str">
            <v>MASON CO-REGULATED</v>
          </cell>
          <cell r="C81" t="str">
            <v>MASON CO-REGULATED</v>
          </cell>
          <cell r="D81" t="str">
            <v>RESIDENTIAL</v>
          </cell>
          <cell r="E81" t="str">
            <v>64ROCC1</v>
          </cell>
          <cell r="F81" t="str">
            <v>1-64 GAL ON CALL PICKUP</v>
          </cell>
          <cell r="G81" t="str">
            <v>MONTHLY ARREARS</v>
          </cell>
          <cell r="H81">
            <v>9.5399999999999991</v>
          </cell>
        </row>
        <row r="82">
          <cell r="A82" t="str">
            <v>CITY OF SHELTON-CONTRACTRESIDENTIAL64RW1</v>
          </cell>
          <cell r="B82" t="str">
            <v>CITY OF SHELTON-CONTRACT</v>
          </cell>
          <cell r="C82" t="str">
            <v>CITY OF SHELTON-CONTRACT</v>
          </cell>
          <cell r="D82" t="str">
            <v>RESIDENTIAL</v>
          </cell>
          <cell r="E82" t="str">
            <v>64RW1</v>
          </cell>
          <cell r="F82" t="str">
            <v>1-64 GAL CART WEEKLY SVC</v>
          </cell>
          <cell r="G82" t="str">
            <v>BI-MONTHLY SPLIT ODD</v>
          </cell>
          <cell r="H82">
            <v>30.84</v>
          </cell>
        </row>
        <row r="83">
          <cell r="A83" t="str">
            <v>CITY OF SHELTON-UNREGULATEDRESIDENTIAL64RW1</v>
          </cell>
          <cell r="B83" t="str">
            <v>CITY OF SHELTON-UNREGULATED</v>
          </cell>
          <cell r="C83" t="str">
            <v>CITY OF SHELTON-UNREGULATED</v>
          </cell>
          <cell r="D83" t="str">
            <v>RESIDENTIAL</v>
          </cell>
          <cell r="E83" t="str">
            <v>64RW1</v>
          </cell>
          <cell r="F83" t="str">
            <v>1-64 GAL CART WEEKLY SVC</v>
          </cell>
          <cell r="G83" t="str">
            <v>BI-MONTHLY SPLIT ODD</v>
          </cell>
          <cell r="H83">
            <v>19.184999999999999</v>
          </cell>
        </row>
        <row r="84">
          <cell r="A84" t="str">
            <v>KITSAP CO -REGULATEDRESIDENTIAL64RW1</v>
          </cell>
          <cell r="B84" t="str">
            <v>KITSAP CO -REGULATED</v>
          </cell>
          <cell r="C84" t="str">
            <v>KITSAP CO -REGULATED</v>
          </cell>
          <cell r="D84" t="str">
            <v>RESIDENTIAL</v>
          </cell>
          <cell r="E84" t="str">
            <v>64RW1</v>
          </cell>
          <cell r="F84" t="str">
            <v>1-64 GAL CART WEEKLY SVC</v>
          </cell>
          <cell r="G84" t="str">
            <v>BI-MONTHLY SPLIT ODD</v>
          </cell>
          <cell r="H84">
            <v>25.1</v>
          </cell>
        </row>
        <row r="85">
          <cell r="A85" t="str">
            <v>MASON CO-REGULATEDRESIDENTIAL64RW1</v>
          </cell>
          <cell r="B85" t="str">
            <v>MASON CO-REGULATED</v>
          </cell>
          <cell r="C85" t="str">
            <v>MASON CO-REGULATED</v>
          </cell>
          <cell r="D85" t="str">
            <v>RESIDENTIAL</v>
          </cell>
          <cell r="E85" t="str">
            <v>64RW1</v>
          </cell>
          <cell r="F85" t="str">
            <v>1-64 GAL CART WEEKLY SVC</v>
          </cell>
          <cell r="G85" t="str">
            <v>BI-MONTHLY SPLIT ODD</v>
          </cell>
          <cell r="H85">
            <v>28.38</v>
          </cell>
        </row>
        <row r="86">
          <cell r="A86" t="str">
            <v>CITY OF SHELTON-CONTRACTRESIDENTIAL64RW1RR</v>
          </cell>
          <cell r="B86" t="str">
            <v>CITY OF SHELTON-CONTRACT</v>
          </cell>
          <cell r="C86" t="str">
            <v>CITY OF SHELTON-CONTRACT</v>
          </cell>
          <cell r="D86" t="str">
            <v>RESIDENTIAL</v>
          </cell>
          <cell r="E86" t="str">
            <v>64RW1RR</v>
          </cell>
          <cell r="F86" t="str">
            <v>1-64 GL CART WKLY REDUCED RATE</v>
          </cell>
          <cell r="G86" t="str">
            <v>MONTHLY ARREARS</v>
          </cell>
          <cell r="H86">
            <v>25.6</v>
          </cell>
        </row>
        <row r="87">
          <cell r="A87" t="str">
            <v>CITY OF SHELTON-UNREGULATEDRESIDENTIAL64RW1RR</v>
          </cell>
          <cell r="B87" t="str">
            <v>CITY OF SHELTON-UNREGULATED</v>
          </cell>
          <cell r="C87" t="str">
            <v>CITY OF SHELTON-UNREGULATED</v>
          </cell>
          <cell r="D87" t="str">
            <v>RESIDENTIAL</v>
          </cell>
          <cell r="E87" t="str">
            <v>64RW1RR</v>
          </cell>
          <cell r="F87" t="str">
            <v>1-64 GL CART WKLY REDUCED RATE</v>
          </cell>
          <cell r="G87" t="str">
            <v>MONTHLY ARREARS</v>
          </cell>
          <cell r="H87">
            <v>31.85</v>
          </cell>
        </row>
        <row r="88">
          <cell r="A88" t="str">
            <v>CITY of SHELTON-REGULATEDCOMMERCIAL RECYCLE96CRCOGE1</v>
          </cell>
          <cell r="B88" t="str">
            <v>CITY of SHELTON-REGULATED</v>
          </cell>
          <cell r="C88" t="str">
            <v>CITY of SHELTON-REGULATED</v>
          </cell>
          <cell r="D88" t="str">
            <v>COMMERCIAL RECYCLE</v>
          </cell>
          <cell r="E88" t="str">
            <v>96CRCOGE1</v>
          </cell>
          <cell r="F88" t="str">
            <v>96 COMMINGLE WG-EOW</v>
          </cell>
          <cell r="G88" t="str">
            <v>MONTHLY ARREARS</v>
          </cell>
          <cell r="H88">
            <v>0</v>
          </cell>
        </row>
        <row r="89">
          <cell r="A89" t="str">
            <v>CITY OF SHELTON-UNREGULATEDCOMMERCIAL RECYCLE96CRCOGE1</v>
          </cell>
          <cell r="B89" t="str">
            <v>CITY OF SHELTON-UNREGULATED</v>
          </cell>
          <cell r="C89" t="str">
            <v>CITY OF SHELTON-UNREGULATED</v>
          </cell>
          <cell r="D89" t="str">
            <v>COMMERCIAL RECYCLE</v>
          </cell>
          <cell r="E89" t="str">
            <v>96CRCOGE1</v>
          </cell>
          <cell r="F89" t="str">
            <v>96 COMMINGLE WG-EOW</v>
          </cell>
          <cell r="G89" t="str">
            <v>MONTHLY ARREARS</v>
          </cell>
          <cell r="H89">
            <v>23.82</v>
          </cell>
        </row>
        <row r="90">
          <cell r="A90" t="str">
            <v>KITSAP CO -REGULATEDCOMMERCIAL RECYCLE96CRCOGE1</v>
          </cell>
          <cell r="B90" t="str">
            <v>KITSAP CO -REGULATED</v>
          </cell>
          <cell r="C90" t="str">
            <v>KITSAP CO -REGULATED</v>
          </cell>
          <cell r="D90" t="str">
            <v>COMMERCIAL RECYCLE</v>
          </cell>
          <cell r="E90" t="str">
            <v>96CRCOGE1</v>
          </cell>
          <cell r="F90" t="str">
            <v>96 COMMINGLE WG-EOW</v>
          </cell>
          <cell r="G90" t="str">
            <v>MONTHLY ARREARS</v>
          </cell>
          <cell r="H90">
            <v>0</v>
          </cell>
        </row>
        <row r="91">
          <cell r="A91" t="str">
            <v>KITSAP CO-UNREGULATEDCOMMERCIAL RECYCLE96CRCOGE1</v>
          </cell>
          <cell r="B91" t="str">
            <v>KITSAP CO-UNREGULATED</v>
          </cell>
          <cell r="C91" t="str">
            <v>KITSAP CO-UNREGULATED</v>
          </cell>
          <cell r="D91" t="str">
            <v>COMMERCIAL RECYCLE</v>
          </cell>
          <cell r="E91" t="str">
            <v>96CRCOGE1</v>
          </cell>
          <cell r="F91" t="str">
            <v>96 COMMINGLE WG-EOW</v>
          </cell>
          <cell r="G91" t="str">
            <v>MONTHLY ARREARS</v>
          </cell>
          <cell r="H91">
            <v>23.82</v>
          </cell>
        </row>
        <row r="92">
          <cell r="A92" t="str">
            <v>MASON CO-REGULATEDCOMMERCIAL RECYCLE96CRCOGE1</v>
          </cell>
          <cell r="B92" t="str">
            <v>MASON CO-REGULATED</v>
          </cell>
          <cell r="C92" t="str">
            <v>MASON CO-REGULATED</v>
          </cell>
          <cell r="D92" t="str">
            <v>COMMERCIAL RECYCLE</v>
          </cell>
          <cell r="E92" t="str">
            <v>96CRCOGE1</v>
          </cell>
          <cell r="F92" t="str">
            <v>96 COMMINGLE WG-EOW</v>
          </cell>
          <cell r="G92" t="str">
            <v>MONTHLY ARREARS</v>
          </cell>
          <cell r="H92">
            <v>0</v>
          </cell>
        </row>
        <row r="93">
          <cell r="A93" t="str">
            <v>MASON CO-UNREGULATEDCOMMERCIAL RECYCLE96CRCOGE1</v>
          </cell>
          <cell r="B93" t="str">
            <v>MASON CO-UNREGULATED</v>
          </cell>
          <cell r="C93" t="str">
            <v>MASON CO-UNREGULATED</v>
          </cell>
          <cell r="D93" t="str">
            <v>COMMERCIAL RECYCLE</v>
          </cell>
          <cell r="E93" t="str">
            <v>96CRCOGE1</v>
          </cell>
          <cell r="F93" t="str">
            <v>96 COMMINGLE WG-EOW</v>
          </cell>
          <cell r="G93" t="str">
            <v>MONTHLY ARREARS</v>
          </cell>
          <cell r="H93">
            <v>23.82</v>
          </cell>
        </row>
        <row r="94">
          <cell r="A94" t="str">
            <v>CITY of SHELTON-REGULATEDCOMMERCIAL RECYCLE96CRCOGM1</v>
          </cell>
          <cell r="B94" t="str">
            <v>CITY of SHELTON-REGULATED</v>
          </cell>
          <cell r="C94" t="str">
            <v>CITY of SHELTON-REGULATED</v>
          </cell>
          <cell r="D94" t="str">
            <v>COMMERCIAL RECYCLE</v>
          </cell>
          <cell r="E94" t="str">
            <v>96CRCOGM1</v>
          </cell>
          <cell r="F94" t="str">
            <v>96 COMMINGLE WGMNTHLY</v>
          </cell>
          <cell r="G94" t="str">
            <v>MONTHLY ARREARS</v>
          </cell>
          <cell r="H94">
            <v>0</v>
          </cell>
        </row>
        <row r="95">
          <cell r="A95" t="str">
            <v>CITY OF SHELTON-UNREGULATEDCOMMERCIAL RECYCLE96CRCOGM1</v>
          </cell>
          <cell r="B95" t="str">
            <v>CITY OF SHELTON-UNREGULATED</v>
          </cell>
          <cell r="C95" t="str">
            <v>CITY OF SHELTON-UNREGULATED</v>
          </cell>
          <cell r="D95" t="str">
            <v>COMMERCIAL RECYCLE</v>
          </cell>
          <cell r="E95" t="str">
            <v>96CRCOGM1</v>
          </cell>
          <cell r="F95" t="str">
            <v>96 COMMINGLE WGMNTHLY</v>
          </cell>
          <cell r="G95" t="str">
            <v>MONTHLY ARREARS</v>
          </cell>
          <cell r="H95">
            <v>18.34</v>
          </cell>
        </row>
        <row r="96">
          <cell r="A96" t="str">
            <v>KITSAP CO -REGULATEDCOMMERCIAL RECYCLE96CRCOGM1</v>
          </cell>
          <cell r="B96" t="str">
            <v>KITSAP CO -REGULATED</v>
          </cell>
          <cell r="C96" t="str">
            <v>KITSAP CO -REGULATED</v>
          </cell>
          <cell r="D96" t="str">
            <v>COMMERCIAL RECYCLE</v>
          </cell>
          <cell r="E96" t="str">
            <v>96CRCOGM1</v>
          </cell>
          <cell r="F96" t="str">
            <v>96 COMMINGLE WGMNTHLY</v>
          </cell>
          <cell r="G96" t="str">
            <v>MONTHLY ARREARS</v>
          </cell>
          <cell r="H96">
            <v>0</v>
          </cell>
        </row>
        <row r="97">
          <cell r="A97" t="str">
            <v>KITSAP CO-UNREGULATEDCOMMERCIAL RECYCLE96CRCOGM1</v>
          </cell>
          <cell r="B97" t="str">
            <v>KITSAP CO-UNREGULATED</v>
          </cell>
          <cell r="C97" t="str">
            <v>KITSAP CO-UNREGULATED</v>
          </cell>
          <cell r="D97" t="str">
            <v>COMMERCIAL RECYCLE</v>
          </cell>
          <cell r="E97" t="str">
            <v>96CRCOGM1</v>
          </cell>
          <cell r="F97" t="str">
            <v>96 COMMINGLE WGMNTHLY</v>
          </cell>
          <cell r="G97" t="str">
            <v>MONTHLY ARREARS</v>
          </cell>
          <cell r="H97">
            <v>18.34</v>
          </cell>
        </row>
        <row r="98">
          <cell r="A98" t="str">
            <v>MASON CO-REGULATEDCOMMERCIAL RECYCLE96CRCOGM1</v>
          </cell>
          <cell r="B98" t="str">
            <v>MASON CO-REGULATED</v>
          </cell>
          <cell r="C98" t="str">
            <v>MASON CO-REGULATED</v>
          </cell>
          <cell r="D98" t="str">
            <v>COMMERCIAL RECYCLE</v>
          </cell>
          <cell r="E98" t="str">
            <v>96CRCOGM1</v>
          </cell>
          <cell r="F98" t="str">
            <v>96 COMMINGLE WGMNTHLY</v>
          </cell>
          <cell r="G98" t="str">
            <v>MONTHLY ARREARS</v>
          </cell>
          <cell r="H98">
            <v>0</v>
          </cell>
        </row>
        <row r="99">
          <cell r="A99" t="str">
            <v>MASON CO-UNREGULATEDCOMMERCIAL RECYCLE96CRCOGM1</v>
          </cell>
          <cell r="B99" t="str">
            <v>MASON CO-UNREGULATED</v>
          </cell>
          <cell r="C99" t="str">
            <v>MASON CO-UNREGULATED</v>
          </cell>
          <cell r="D99" t="str">
            <v>COMMERCIAL RECYCLE</v>
          </cell>
          <cell r="E99" t="str">
            <v>96CRCOGM1</v>
          </cell>
          <cell r="F99" t="str">
            <v>96 COMMINGLE WGMNTHLY</v>
          </cell>
          <cell r="G99" t="str">
            <v>MONTHLY ARREARS</v>
          </cell>
          <cell r="H99">
            <v>18.34</v>
          </cell>
        </row>
        <row r="100">
          <cell r="A100" t="str">
            <v>CITY of SHELTON-REGULATEDCOMMERCIAL RECYCLE96CRCOGOC</v>
          </cell>
          <cell r="B100" t="str">
            <v>CITY of SHELTON-REGULATED</v>
          </cell>
          <cell r="C100" t="str">
            <v>CITY of SHELTON-REGULATED</v>
          </cell>
          <cell r="D100" t="str">
            <v>COMMERCIAL RECYCLE</v>
          </cell>
          <cell r="E100" t="str">
            <v>96CRCOGOC</v>
          </cell>
          <cell r="F100" t="str">
            <v>96 COMMINGLE WGON CALL</v>
          </cell>
          <cell r="G100" t="str">
            <v>MONTHLY ARREARS</v>
          </cell>
          <cell r="H100">
            <v>0</v>
          </cell>
        </row>
        <row r="101">
          <cell r="A101" t="str">
            <v>CITY OF SHELTON-UNREGULATEDCOMMERCIAL RECYCLE96CRCOGOC</v>
          </cell>
          <cell r="B101" t="str">
            <v>CITY OF SHELTON-UNREGULATED</v>
          </cell>
          <cell r="C101" t="str">
            <v>CITY OF SHELTON-UNREGULATED</v>
          </cell>
          <cell r="D101" t="str">
            <v>COMMERCIAL RECYCLE</v>
          </cell>
          <cell r="E101" t="str">
            <v>96CRCOGOC</v>
          </cell>
          <cell r="F101" t="str">
            <v>96 COMMINGLE WGON CALL</v>
          </cell>
          <cell r="G101" t="str">
            <v>MONTHLY ARREARS</v>
          </cell>
          <cell r="H101">
            <v>18.34</v>
          </cell>
        </row>
        <row r="102">
          <cell r="A102" t="str">
            <v>KITSAP CO -REGULATEDCOMMERCIAL RECYCLE96CRCOGOC</v>
          </cell>
          <cell r="B102" t="str">
            <v>KITSAP CO -REGULATED</v>
          </cell>
          <cell r="C102" t="str">
            <v>KITSAP CO -REGULATED</v>
          </cell>
          <cell r="D102" t="str">
            <v>COMMERCIAL RECYCLE</v>
          </cell>
          <cell r="E102" t="str">
            <v>96CRCOGOC</v>
          </cell>
          <cell r="F102" t="str">
            <v>96 COMMINGLE WGON CALL</v>
          </cell>
          <cell r="G102" t="str">
            <v>MONTHLY ARREARS</v>
          </cell>
          <cell r="H102">
            <v>0</v>
          </cell>
        </row>
        <row r="103">
          <cell r="A103" t="str">
            <v>KITSAP CO-UNREGULATEDCOMMERCIAL RECYCLE96CRCOGOC</v>
          </cell>
          <cell r="B103" t="str">
            <v>KITSAP CO-UNREGULATED</v>
          </cell>
          <cell r="C103" t="str">
            <v>KITSAP CO-UNREGULATED</v>
          </cell>
          <cell r="D103" t="str">
            <v>COMMERCIAL RECYCLE</v>
          </cell>
          <cell r="E103" t="str">
            <v>96CRCOGOC</v>
          </cell>
          <cell r="F103" t="str">
            <v>96 COMMINGLE WGON CALL</v>
          </cell>
          <cell r="G103" t="str">
            <v>MONTHLY ARREARS</v>
          </cell>
          <cell r="H103">
            <v>18.34</v>
          </cell>
        </row>
        <row r="104">
          <cell r="A104" t="str">
            <v>MASON CO-REGULATEDCOMMERCIAL RECYCLE96CRCOGOC</v>
          </cell>
          <cell r="B104" t="str">
            <v>MASON CO-REGULATED</v>
          </cell>
          <cell r="C104" t="str">
            <v>MASON CO-REGULATED</v>
          </cell>
          <cell r="D104" t="str">
            <v>COMMERCIAL RECYCLE</v>
          </cell>
          <cell r="E104" t="str">
            <v>96CRCOGOC</v>
          </cell>
          <cell r="F104" t="str">
            <v>96 COMMINGLE WGON CALL</v>
          </cell>
          <cell r="G104" t="str">
            <v>MONTHLY ARREARS</v>
          </cell>
          <cell r="H104">
            <v>0</v>
          </cell>
        </row>
        <row r="105">
          <cell r="A105" t="str">
            <v>MASON CO-UNREGULATEDCOMMERCIAL RECYCLE96CRCOGOC</v>
          </cell>
          <cell r="B105" t="str">
            <v>MASON CO-UNREGULATED</v>
          </cell>
          <cell r="C105" t="str">
            <v>MASON CO-UNREGULATED</v>
          </cell>
          <cell r="D105" t="str">
            <v>COMMERCIAL RECYCLE</v>
          </cell>
          <cell r="E105" t="str">
            <v>96CRCOGOC</v>
          </cell>
          <cell r="F105" t="str">
            <v>96 COMMINGLE WGON CALL</v>
          </cell>
          <cell r="G105" t="str">
            <v>MONTHLY ARREARS</v>
          </cell>
          <cell r="H105">
            <v>18.34</v>
          </cell>
        </row>
        <row r="106">
          <cell r="A106" t="str">
            <v>CITY OF SHELTON-UNREGULATEDCOMMERCIAL RECYCLE96CRCOGPPU</v>
          </cell>
          <cell r="B106" t="str">
            <v>CITY OF SHELTON-UNREGULATED</v>
          </cell>
          <cell r="C106" t="str">
            <v>CITY OF SHELTON-UNREGULATED</v>
          </cell>
          <cell r="D106" t="str">
            <v>COMMERCIAL RECYCLE</v>
          </cell>
          <cell r="E106" t="str">
            <v>96CRCOGPPU</v>
          </cell>
          <cell r="F106" t="str">
            <v>96 COMMINGLE WG-PER PU</v>
          </cell>
          <cell r="G106" t="str">
            <v>ONCALL</v>
          </cell>
          <cell r="H106">
            <v>7.55</v>
          </cell>
        </row>
        <row r="107">
          <cell r="A107" t="str">
            <v>KITSAP CO-UNREGULATEDCOMMERCIAL RECYCLE96CRCOGPPU</v>
          </cell>
          <cell r="B107" t="str">
            <v>KITSAP CO-UNREGULATED</v>
          </cell>
          <cell r="C107" t="str">
            <v>KITSAP CO-UNREGULATED</v>
          </cell>
          <cell r="D107" t="str">
            <v>COMMERCIAL RECYCLE</v>
          </cell>
          <cell r="E107" t="str">
            <v>96CRCOGPPU</v>
          </cell>
          <cell r="F107" t="str">
            <v>96 COMMINGLE WG-PER PU</v>
          </cell>
          <cell r="G107" t="str">
            <v>ONCALL</v>
          </cell>
          <cell r="H107">
            <v>7.55</v>
          </cell>
        </row>
        <row r="108">
          <cell r="A108" t="str">
            <v>MASON CO-UNREGULATEDCOMMERCIAL RECYCLE96CRCOGPPU</v>
          </cell>
          <cell r="B108" t="str">
            <v>MASON CO-UNREGULATED</v>
          </cell>
          <cell r="C108" t="str">
            <v>MASON CO-UNREGULATED</v>
          </cell>
          <cell r="D108" t="str">
            <v>COMMERCIAL RECYCLE</v>
          </cell>
          <cell r="E108" t="str">
            <v>96CRCOGPPU</v>
          </cell>
          <cell r="F108" t="str">
            <v>96 COMMINGLE WG-PER PU</v>
          </cell>
          <cell r="G108" t="str">
            <v>ONCALL</v>
          </cell>
          <cell r="H108">
            <v>7.55</v>
          </cell>
        </row>
        <row r="109">
          <cell r="A109" t="str">
            <v>CITY of SHELTON-REGULATEDCOMMERCIAL RECYCLE96CRCOGW1</v>
          </cell>
          <cell r="B109" t="str">
            <v>CITY of SHELTON-REGULATED</v>
          </cell>
          <cell r="C109" t="str">
            <v>CITY of SHELTON-REGULATED</v>
          </cell>
          <cell r="D109" t="str">
            <v>COMMERCIAL RECYCLE</v>
          </cell>
          <cell r="E109" t="str">
            <v>96CRCOGW1</v>
          </cell>
          <cell r="F109" t="str">
            <v>96 COMMINGLE WG-WEEKLY</v>
          </cell>
          <cell r="G109" t="str">
            <v>MONTHLY ARREARS</v>
          </cell>
          <cell r="H109">
            <v>0</v>
          </cell>
        </row>
        <row r="110">
          <cell r="A110" t="str">
            <v>CITY OF SHELTON-UNREGULATEDCOMMERCIAL RECYCLE96CRCOGW1</v>
          </cell>
          <cell r="B110" t="str">
            <v>CITY OF SHELTON-UNREGULATED</v>
          </cell>
          <cell r="C110" t="str">
            <v>CITY OF SHELTON-UNREGULATED</v>
          </cell>
          <cell r="D110" t="str">
            <v>COMMERCIAL RECYCLE</v>
          </cell>
          <cell r="E110" t="str">
            <v>96CRCOGW1</v>
          </cell>
          <cell r="F110" t="str">
            <v>96 COMMINGLE WG-WEEKLY</v>
          </cell>
          <cell r="G110" t="str">
            <v>MONTHLY ARREARS</v>
          </cell>
          <cell r="H110">
            <v>31.05</v>
          </cell>
        </row>
        <row r="111">
          <cell r="A111" t="str">
            <v>KITSAP CO -REGULATEDCOMMERCIAL RECYCLE96CRCOGW1</v>
          </cell>
          <cell r="B111" t="str">
            <v>KITSAP CO -REGULATED</v>
          </cell>
          <cell r="C111" t="str">
            <v>KITSAP CO -REGULATED</v>
          </cell>
          <cell r="D111" t="str">
            <v>COMMERCIAL RECYCLE</v>
          </cell>
          <cell r="E111" t="str">
            <v>96CRCOGW1</v>
          </cell>
          <cell r="F111" t="str">
            <v>96 COMMINGLE WG-WEEKLY</v>
          </cell>
          <cell r="G111" t="str">
            <v>MONTHLY ARREARS</v>
          </cell>
          <cell r="H111">
            <v>0</v>
          </cell>
        </row>
        <row r="112">
          <cell r="A112" t="str">
            <v>KITSAP CO-UNREGULATEDCOMMERCIAL RECYCLE96CRCOGW1</v>
          </cell>
          <cell r="B112" t="str">
            <v>KITSAP CO-UNREGULATED</v>
          </cell>
          <cell r="C112" t="str">
            <v>KITSAP CO-UNREGULATED</v>
          </cell>
          <cell r="D112" t="str">
            <v>COMMERCIAL RECYCLE</v>
          </cell>
          <cell r="E112" t="str">
            <v>96CRCOGW1</v>
          </cell>
          <cell r="F112" t="str">
            <v>96 COMMINGLE WG-WEEKLY</v>
          </cell>
          <cell r="G112" t="str">
            <v>MONTHLY ARREARS</v>
          </cell>
          <cell r="H112">
            <v>31.05</v>
          </cell>
        </row>
        <row r="113">
          <cell r="A113" t="str">
            <v>MASON CO-REGULATEDCOMMERCIAL RECYCLE96CRCOGW1</v>
          </cell>
          <cell r="B113" t="str">
            <v>MASON CO-REGULATED</v>
          </cell>
          <cell r="C113" t="str">
            <v>MASON CO-REGULATED</v>
          </cell>
          <cell r="D113" t="str">
            <v>COMMERCIAL RECYCLE</v>
          </cell>
          <cell r="E113" t="str">
            <v>96CRCOGW1</v>
          </cell>
          <cell r="F113" t="str">
            <v>96 COMMINGLE WG-WEEKLY</v>
          </cell>
          <cell r="G113" t="str">
            <v>MONTHLY ARREARS</v>
          </cell>
          <cell r="H113">
            <v>0</v>
          </cell>
        </row>
        <row r="114">
          <cell r="A114" t="str">
            <v>MASON CO-UNREGULATEDCOMMERCIAL RECYCLE96CRCOGW1</v>
          </cell>
          <cell r="B114" t="str">
            <v>MASON CO-UNREGULATED</v>
          </cell>
          <cell r="C114" t="str">
            <v>MASON CO-UNREGULATED</v>
          </cell>
          <cell r="D114" t="str">
            <v>COMMERCIAL RECYCLE</v>
          </cell>
          <cell r="E114" t="str">
            <v>96CRCOGW1</v>
          </cell>
          <cell r="F114" t="str">
            <v>96 COMMINGLE WG-WEEKLY</v>
          </cell>
          <cell r="G114" t="str">
            <v>MONTHLY ARREARS</v>
          </cell>
          <cell r="H114">
            <v>31.05</v>
          </cell>
        </row>
        <row r="115">
          <cell r="A115" t="str">
            <v>CITY of SHELTON-REGULATEDCOMMERCIAL RECYCLE96CRCONGE1</v>
          </cell>
          <cell r="B115" t="str">
            <v>CITY of SHELTON-REGULATED</v>
          </cell>
          <cell r="C115" t="str">
            <v>CITY of SHELTON-REGULATED</v>
          </cell>
          <cell r="D115" t="str">
            <v>COMMERCIAL RECYCLE</v>
          </cell>
          <cell r="E115" t="str">
            <v>96CRCONGE1</v>
          </cell>
          <cell r="F115" t="str">
            <v>96 COMMINGLE NG-EOW</v>
          </cell>
          <cell r="G115" t="str">
            <v>MONTHLY ARREARS</v>
          </cell>
          <cell r="H115">
            <v>0</v>
          </cell>
        </row>
        <row r="116">
          <cell r="A116" t="str">
            <v>CITY OF SHELTON-UNREGULATEDCOMMERCIAL RECYCLE96CRCONGE1</v>
          </cell>
          <cell r="B116" t="str">
            <v>CITY OF SHELTON-UNREGULATED</v>
          </cell>
          <cell r="C116" t="str">
            <v>CITY OF SHELTON-UNREGULATED</v>
          </cell>
          <cell r="D116" t="str">
            <v>COMMERCIAL RECYCLE</v>
          </cell>
          <cell r="E116" t="str">
            <v>96CRCONGE1</v>
          </cell>
          <cell r="F116" t="str">
            <v>96 COMMINGLE NG-EOW</v>
          </cell>
          <cell r="G116" t="str">
            <v>MONTHLY ARREARS</v>
          </cell>
          <cell r="H116">
            <v>23.82</v>
          </cell>
        </row>
        <row r="117">
          <cell r="A117" t="str">
            <v>KITSAP CO -REGULATEDCOMMERCIAL RECYCLE96CRCONGE1</v>
          </cell>
          <cell r="B117" t="str">
            <v>KITSAP CO -REGULATED</v>
          </cell>
          <cell r="C117" t="str">
            <v>KITSAP CO -REGULATED</v>
          </cell>
          <cell r="D117" t="str">
            <v>COMMERCIAL RECYCLE</v>
          </cell>
          <cell r="E117" t="str">
            <v>96CRCONGE1</v>
          </cell>
          <cell r="F117" t="str">
            <v>96 COMMINGLE NG-EOW</v>
          </cell>
          <cell r="G117" t="str">
            <v>MONTHLY ARREARS</v>
          </cell>
          <cell r="H117">
            <v>0</v>
          </cell>
        </row>
        <row r="118">
          <cell r="A118" t="str">
            <v>KITSAP CO-UNREGULATEDCOMMERCIAL RECYCLE96CRCONGE1</v>
          </cell>
          <cell r="B118" t="str">
            <v>KITSAP CO-UNREGULATED</v>
          </cell>
          <cell r="C118" t="str">
            <v>KITSAP CO-UNREGULATED</v>
          </cell>
          <cell r="D118" t="str">
            <v>COMMERCIAL RECYCLE</v>
          </cell>
          <cell r="E118" t="str">
            <v>96CRCONGE1</v>
          </cell>
          <cell r="F118" t="str">
            <v>96 COMMINGLE NG-EOW</v>
          </cell>
          <cell r="G118" t="str">
            <v>MONTHLY ARREARS</v>
          </cell>
          <cell r="H118">
            <v>23.82</v>
          </cell>
        </row>
        <row r="119">
          <cell r="A119" t="str">
            <v>MASON CO-REGULATEDCOMMERCIAL RECYCLE96CRCONGE1</v>
          </cell>
          <cell r="B119" t="str">
            <v>MASON CO-REGULATED</v>
          </cell>
          <cell r="C119" t="str">
            <v>MASON CO-REGULATED</v>
          </cell>
          <cell r="D119" t="str">
            <v>COMMERCIAL RECYCLE</v>
          </cell>
          <cell r="E119" t="str">
            <v>96CRCONGE1</v>
          </cell>
          <cell r="F119" t="str">
            <v>96 COMMINGLE NG-EOW</v>
          </cell>
          <cell r="G119" t="str">
            <v>MONTHLY ARREARS</v>
          </cell>
          <cell r="H119">
            <v>0</v>
          </cell>
        </row>
        <row r="120">
          <cell r="A120" t="str">
            <v>MASON CO-UNREGULATEDCOMMERCIAL RECYCLE96CRCONGE1</v>
          </cell>
          <cell r="B120" t="str">
            <v>MASON CO-UNREGULATED</v>
          </cell>
          <cell r="C120" t="str">
            <v>MASON CO-UNREGULATED</v>
          </cell>
          <cell r="D120" t="str">
            <v>COMMERCIAL RECYCLE</v>
          </cell>
          <cell r="E120" t="str">
            <v>96CRCONGE1</v>
          </cell>
          <cell r="F120" t="str">
            <v>96 COMMINGLE NG-EOW</v>
          </cell>
          <cell r="G120" t="str">
            <v>MONTHLY ARREARS</v>
          </cell>
          <cell r="H120">
            <v>23.82</v>
          </cell>
        </row>
        <row r="121">
          <cell r="A121" t="str">
            <v>CITY of SHELTON-REGULATEDCOMMERCIAL RECYCLE96CRCONGM1</v>
          </cell>
          <cell r="B121" t="str">
            <v>CITY of SHELTON-REGULATED</v>
          </cell>
          <cell r="C121" t="str">
            <v>CITY of SHELTON-REGULATED</v>
          </cell>
          <cell r="D121" t="str">
            <v>COMMERCIAL RECYCLE</v>
          </cell>
          <cell r="E121" t="str">
            <v>96CRCONGM1</v>
          </cell>
          <cell r="F121" t="str">
            <v>96 COMMINGLE NG-MNTHLY</v>
          </cell>
          <cell r="G121" t="str">
            <v>MONTHLY ARREARS</v>
          </cell>
          <cell r="H121">
            <v>0</v>
          </cell>
        </row>
        <row r="122">
          <cell r="A122" t="str">
            <v>CITY OF SHELTON-UNREGULATEDCOMMERCIAL RECYCLE96CRCONGM1</v>
          </cell>
          <cell r="B122" t="str">
            <v>CITY OF SHELTON-UNREGULATED</v>
          </cell>
          <cell r="C122" t="str">
            <v>CITY OF SHELTON-UNREGULATED</v>
          </cell>
          <cell r="D122" t="str">
            <v>COMMERCIAL RECYCLE</v>
          </cell>
          <cell r="E122" t="str">
            <v>96CRCONGM1</v>
          </cell>
          <cell r="F122" t="str">
            <v>96 COMMINGLE NG-MNTHLY</v>
          </cell>
          <cell r="G122" t="str">
            <v>MONTHLY ARREARS</v>
          </cell>
          <cell r="H122">
            <v>18.34</v>
          </cell>
        </row>
        <row r="123">
          <cell r="A123" t="str">
            <v>KITSAP CO -REGULATEDCOMMERCIAL RECYCLE96CRCONGM1</v>
          </cell>
          <cell r="B123" t="str">
            <v>KITSAP CO -REGULATED</v>
          </cell>
          <cell r="C123" t="str">
            <v>KITSAP CO -REGULATED</v>
          </cell>
          <cell r="D123" t="str">
            <v>COMMERCIAL RECYCLE</v>
          </cell>
          <cell r="E123" t="str">
            <v>96CRCONGM1</v>
          </cell>
          <cell r="F123" t="str">
            <v>96 COMMINGLE NG-MNTHLY</v>
          </cell>
          <cell r="G123" t="str">
            <v>MONTHLY ARREARS</v>
          </cell>
          <cell r="H123">
            <v>0</v>
          </cell>
        </row>
        <row r="124">
          <cell r="A124" t="str">
            <v>KITSAP CO-UNREGULATEDCOMMERCIAL RECYCLE96CRCONGM1</v>
          </cell>
          <cell r="B124" t="str">
            <v>KITSAP CO-UNREGULATED</v>
          </cell>
          <cell r="C124" t="str">
            <v>KITSAP CO-UNREGULATED</v>
          </cell>
          <cell r="D124" t="str">
            <v>COMMERCIAL RECYCLE</v>
          </cell>
          <cell r="E124" t="str">
            <v>96CRCONGM1</v>
          </cell>
          <cell r="F124" t="str">
            <v>96 COMMINGLE NG-MNTHLY</v>
          </cell>
          <cell r="G124" t="str">
            <v>MONTHLY ARREARS</v>
          </cell>
          <cell r="H124">
            <v>18.34</v>
          </cell>
        </row>
        <row r="125">
          <cell r="A125" t="str">
            <v>MASON CO-REGULATEDCOMMERCIAL RECYCLE96CRCONGM1</v>
          </cell>
          <cell r="B125" t="str">
            <v>MASON CO-REGULATED</v>
          </cell>
          <cell r="C125" t="str">
            <v>MASON CO-REGULATED</v>
          </cell>
          <cell r="D125" t="str">
            <v>COMMERCIAL RECYCLE</v>
          </cell>
          <cell r="E125" t="str">
            <v>96CRCONGM1</v>
          </cell>
          <cell r="F125" t="str">
            <v>96 COMMINGLE NG-MNTHLY</v>
          </cell>
          <cell r="G125" t="str">
            <v>MONTHLY ARREARS</v>
          </cell>
          <cell r="H125">
            <v>0</v>
          </cell>
        </row>
        <row r="126">
          <cell r="A126" t="str">
            <v>MASON CO-UNREGULATEDCOMMERCIAL RECYCLE96CRCONGM1</v>
          </cell>
          <cell r="B126" t="str">
            <v>MASON CO-UNREGULATED</v>
          </cell>
          <cell r="C126" t="str">
            <v>MASON CO-UNREGULATED</v>
          </cell>
          <cell r="D126" t="str">
            <v>COMMERCIAL RECYCLE</v>
          </cell>
          <cell r="E126" t="str">
            <v>96CRCONGM1</v>
          </cell>
          <cell r="F126" t="str">
            <v>96 COMMINGLE NG-MNTHLY</v>
          </cell>
          <cell r="G126" t="str">
            <v>MONTHLY ARREARS</v>
          </cell>
          <cell r="H126">
            <v>18.34</v>
          </cell>
        </row>
        <row r="127">
          <cell r="A127" t="str">
            <v>CITY OF SHELTON-UNREGULATEDCOMMERCIAL RECYCLE96CRCONGOC</v>
          </cell>
          <cell r="B127" t="str">
            <v>CITY OF SHELTON-UNREGULATED</v>
          </cell>
          <cell r="C127" t="str">
            <v>CITY OF SHELTON-UNREGULATED</v>
          </cell>
          <cell r="D127" t="str">
            <v>COMMERCIAL RECYCLE</v>
          </cell>
          <cell r="E127" t="str">
            <v>96CRCONGOC</v>
          </cell>
          <cell r="F127" t="str">
            <v>96 COMMINGLE NGON CALL</v>
          </cell>
          <cell r="G127" t="str">
            <v>ONCALL</v>
          </cell>
          <cell r="H127">
            <v>18.34</v>
          </cell>
        </row>
        <row r="128">
          <cell r="A128" t="str">
            <v>KITSAP CO-UNREGULATEDCOMMERCIAL RECYCLE96CRCONGOC</v>
          </cell>
          <cell r="B128" t="str">
            <v>KITSAP CO-UNREGULATED</v>
          </cell>
          <cell r="C128" t="str">
            <v>KITSAP CO-UNREGULATED</v>
          </cell>
          <cell r="D128" t="str">
            <v>COMMERCIAL RECYCLE</v>
          </cell>
          <cell r="E128" t="str">
            <v>96CRCONGOC</v>
          </cell>
          <cell r="F128" t="str">
            <v>96 COMMINGLE NGON CALL</v>
          </cell>
          <cell r="G128" t="str">
            <v>ONCALL</v>
          </cell>
          <cell r="H128">
            <v>18.34</v>
          </cell>
        </row>
        <row r="129">
          <cell r="A129" t="str">
            <v>MASON CO-UNREGULATEDCOMMERCIAL RECYCLE96CRCONGOC</v>
          </cell>
          <cell r="B129" t="str">
            <v>MASON CO-UNREGULATED</v>
          </cell>
          <cell r="C129" t="str">
            <v>MASON CO-UNREGULATED</v>
          </cell>
          <cell r="D129" t="str">
            <v>COMMERCIAL RECYCLE</v>
          </cell>
          <cell r="E129" t="str">
            <v>96CRCONGOC</v>
          </cell>
          <cell r="F129" t="str">
            <v>96 COMMINGLE NGON CALL</v>
          </cell>
          <cell r="G129" t="str">
            <v>ONCALL</v>
          </cell>
          <cell r="H129">
            <v>18.34</v>
          </cell>
        </row>
        <row r="130">
          <cell r="A130" t="str">
            <v>CITY OF SHELTON-UNREGULATEDCOMMERCIAL RECYCLE96CRCONGPPU</v>
          </cell>
          <cell r="B130" t="str">
            <v>CITY OF SHELTON-UNREGULATED</v>
          </cell>
          <cell r="C130" t="str">
            <v>CITY OF SHELTON-UNREGULATED</v>
          </cell>
          <cell r="D130" t="str">
            <v>COMMERCIAL RECYCLE</v>
          </cell>
          <cell r="E130" t="str">
            <v>96CRCONGPPU</v>
          </cell>
          <cell r="F130" t="str">
            <v>96 COMMINGLE NG-PER PU</v>
          </cell>
          <cell r="G130" t="str">
            <v>ONCALL</v>
          </cell>
          <cell r="H130">
            <v>7.55</v>
          </cell>
        </row>
        <row r="131">
          <cell r="A131" t="str">
            <v>KITSAP CO-UNREGULATEDCOMMERCIAL RECYCLE96CRCONGPPU</v>
          </cell>
          <cell r="B131" t="str">
            <v>KITSAP CO-UNREGULATED</v>
          </cell>
          <cell r="C131" t="str">
            <v>KITSAP CO-UNREGULATED</v>
          </cell>
          <cell r="D131" t="str">
            <v>COMMERCIAL RECYCLE</v>
          </cell>
          <cell r="E131" t="str">
            <v>96CRCONGPPU</v>
          </cell>
          <cell r="F131" t="str">
            <v>96 COMMINGLE NG-PER PU</v>
          </cell>
          <cell r="G131" t="str">
            <v>ONCALL</v>
          </cell>
          <cell r="H131">
            <v>7.55</v>
          </cell>
        </row>
        <row r="132">
          <cell r="A132" t="str">
            <v>MASON CO-UNREGULATEDCOMMERCIAL RECYCLE96CRCONGPPU</v>
          </cell>
          <cell r="B132" t="str">
            <v>MASON CO-UNREGULATED</v>
          </cell>
          <cell r="C132" t="str">
            <v>MASON CO-UNREGULATED</v>
          </cell>
          <cell r="D132" t="str">
            <v>COMMERCIAL RECYCLE</v>
          </cell>
          <cell r="E132" t="str">
            <v>96CRCONGPPU</v>
          </cell>
          <cell r="F132" t="str">
            <v>96 COMMINGLE NG-PER PU</v>
          </cell>
          <cell r="G132" t="str">
            <v>ONCALL</v>
          </cell>
          <cell r="H132">
            <v>7.55</v>
          </cell>
        </row>
        <row r="133">
          <cell r="A133" t="str">
            <v>CITY of SHELTON-REGULATEDCOMMERCIAL RECYCLE96CRCONGW1</v>
          </cell>
          <cell r="B133" t="str">
            <v>CITY of SHELTON-REGULATED</v>
          </cell>
          <cell r="C133" t="str">
            <v>CITY of SHELTON-REGULATED</v>
          </cell>
          <cell r="D133" t="str">
            <v>COMMERCIAL RECYCLE</v>
          </cell>
          <cell r="E133" t="str">
            <v>96CRCONGW1</v>
          </cell>
          <cell r="F133" t="str">
            <v>96 COMMINGLE NG-WEEKLY</v>
          </cell>
          <cell r="G133" t="str">
            <v>MONTHLY ARREARS</v>
          </cell>
          <cell r="H133">
            <v>0</v>
          </cell>
        </row>
        <row r="134">
          <cell r="A134" t="str">
            <v>CITY OF SHELTON-UNREGULATEDCOMMERCIAL RECYCLE96CRCONGW1</v>
          </cell>
          <cell r="B134" t="str">
            <v>CITY OF SHELTON-UNREGULATED</v>
          </cell>
          <cell r="C134" t="str">
            <v>CITY OF SHELTON-UNREGULATED</v>
          </cell>
          <cell r="D134" t="str">
            <v>COMMERCIAL RECYCLE</v>
          </cell>
          <cell r="E134" t="str">
            <v>96CRCONGW1</v>
          </cell>
          <cell r="F134" t="str">
            <v>96 COMMINGLE NG-WEEKLY</v>
          </cell>
          <cell r="G134" t="str">
            <v>MONTHLY ARREARS</v>
          </cell>
          <cell r="H134">
            <v>31.05</v>
          </cell>
        </row>
        <row r="135">
          <cell r="A135" t="str">
            <v>KITSAP CO -REGULATEDCOMMERCIAL RECYCLE96CRCONGW1</v>
          </cell>
          <cell r="B135" t="str">
            <v>KITSAP CO -REGULATED</v>
          </cell>
          <cell r="C135" t="str">
            <v>KITSAP CO -REGULATED</v>
          </cell>
          <cell r="D135" t="str">
            <v>COMMERCIAL RECYCLE</v>
          </cell>
          <cell r="E135" t="str">
            <v>96CRCONGW1</v>
          </cell>
          <cell r="F135" t="str">
            <v>96 COMMINGLE NG-WEEKLY</v>
          </cell>
          <cell r="G135" t="str">
            <v>MONTHLY ARREARS</v>
          </cell>
          <cell r="H135">
            <v>0</v>
          </cell>
        </row>
        <row r="136">
          <cell r="A136" t="str">
            <v>KITSAP CO-UNREGULATEDCOMMERCIAL RECYCLE96CRCONGW1</v>
          </cell>
          <cell r="B136" t="str">
            <v>KITSAP CO-UNREGULATED</v>
          </cell>
          <cell r="C136" t="str">
            <v>KITSAP CO-UNREGULATED</v>
          </cell>
          <cell r="D136" t="str">
            <v>COMMERCIAL RECYCLE</v>
          </cell>
          <cell r="E136" t="str">
            <v>96CRCONGW1</v>
          </cell>
          <cell r="F136" t="str">
            <v>96 COMMINGLE NG-WEEKLY</v>
          </cell>
          <cell r="G136" t="str">
            <v>MONTHLY ARREARS</v>
          </cell>
          <cell r="H136">
            <v>31.05</v>
          </cell>
        </row>
        <row r="137">
          <cell r="A137" t="str">
            <v>MASON CO-REGULATEDCOMMERCIAL RECYCLE96CRCONGW1</v>
          </cell>
          <cell r="B137" t="str">
            <v>MASON CO-REGULATED</v>
          </cell>
          <cell r="C137" t="str">
            <v>MASON CO-REGULATED</v>
          </cell>
          <cell r="D137" t="str">
            <v>COMMERCIAL RECYCLE</v>
          </cell>
          <cell r="E137" t="str">
            <v>96CRCONGW1</v>
          </cell>
          <cell r="F137" t="str">
            <v>96 COMMINGLE NG-WEEKLY</v>
          </cell>
          <cell r="G137" t="str">
            <v>MONTHLY ARREARS</v>
          </cell>
          <cell r="H137">
            <v>0</v>
          </cell>
        </row>
        <row r="138">
          <cell r="A138" t="str">
            <v>MASON CO-UNREGULATEDCOMMERCIAL RECYCLE96CRCONGW1</v>
          </cell>
          <cell r="B138" t="str">
            <v>MASON CO-UNREGULATED</v>
          </cell>
          <cell r="C138" t="str">
            <v>MASON CO-UNREGULATED</v>
          </cell>
          <cell r="D138" t="str">
            <v>COMMERCIAL RECYCLE</v>
          </cell>
          <cell r="E138" t="str">
            <v>96CRCONGW1</v>
          </cell>
          <cell r="F138" t="str">
            <v>96 COMMINGLE NG-WEEKLY</v>
          </cell>
          <cell r="G138" t="str">
            <v>MONTHLY ARREARS</v>
          </cell>
          <cell r="H138">
            <v>31.05</v>
          </cell>
        </row>
        <row r="139">
          <cell r="A139" t="str">
            <v>CITY OF SHELTON-CONTRACTCOMMERCIAL - REARLOAD96CW1</v>
          </cell>
          <cell r="B139" t="str">
            <v>CITY OF SHELTON-CONTRACT</v>
          </cell>
          <cell r="C139" t="str">
            <v>CITY OF SHELTON-CONTRACT</v>
          </cell>
          <cell r="D139" t="str">
            <v>COMMERCIAL - REARLOAD</v>
          </cell>
          <cell r="E139" t="str">
            <v>96CW1</v>
          </cell>
          <cell r="F139" t="str">
            <v>1-96 GL CART WEEKLY SVC</v>
          </cell>
          <cell r="G139" t="str">
            <v>MONTHLY ARREARS</v>
          </cell>
          <cell r="H139">
            <v>29.46</v>
          </cell>
        </row>
        <row r="140">
          <cell r="A140" t="str">
            <v>CITY OF SHELTON-UNREGULATEDCOMMERCIAL - REARLOAD96CW1</v>
          </cell>
          <cell r="B140" t="str">
            <v>CITY OF SHELTON-UNREGULATED</v>
          </cell>
          <cell r="C140" t="str">
            <v>CITY OF SHELTON-UNREGULATED</v>
          </cell>
          <cell r="D140" t="str">
            <v>COMMERCIAL - REARLOAD</v>
          </cell>
          <cell r="E140" t="str">
            <v>96CW1</v>
          </cell>
          <cell r="F140" t="str">
            <v>1-96 GL CART WEEKLY SVC</v>
          </cell>
          <cell r="G140" t="str">
            <v>MONTHLY ARREARS</v>
          </cell>
          <cell r="H140">
            <v>36.32</v>
          </cell>
        </row>
        <row r="141">
          <cell r="A141" t="str">
            <v>CITY OF SHELTON-CONTRACTRESIDENTIAL96RE1</v>
          </cell>
          <cell r="B141" t="str">
            <v>CITY OF SHELTON-CONTRACT</v>
          </cell>
          <cell r="C141" t="str">
            <v>CITY OF SHELTON-CONTRACT</v>
          </cell>
          <cell r="D141" t="str">
            <v>RESIDENTIAL</v>
          </cell>
          <cell r="E141" t="str">
            <v>96RE1</v>
          </cell>
          <cell r="F141" t="str">
            <v>1-96 GAL EOW</v>
          </cell>
          <cell r="G141" t="str">
            <v>BI-MONTHLY SPLIT EVEN</v>
          </cell>
          <cell r="H141">
            <v>24.15</v>
          </cell>
        </row>
        <row r="142">
          <cell r="A142" t="str">
            <v>CITY OF SHELTON-UNREGULATEDRESIDENTIAL96RE1</v>
          </cell>
          <cell r="B142" t="str">
            <v>CITY OF SHELTON-UNREGULATED</v>
          </cell>
          <cell r="C142" t="str">
            <v>CITY OF SHELTON-UNREGULATED</v>
          </cell>
          <cell r="D142" t="str">
            <v>RESIDENTIAL</v>
          </cell>
          <cell r="E142" t="str">
            <v>96RE1</v>
          </cell>
          <cell r="F142" t="str">
            <v>1-96 GAL EOW</v>
          </cell>
          <cell r="G142" t="str">
            <v>BI-MONTHLY SPLIT EVEN</v>
          </cell>
          <cell r="H142">
            <v>15.02</v>
          </cell>
        </row>
        <row r="143">
          <cell r="A143" t="str">
            <v>KITSAP CO -REGULATEDRESIDENTIAL96RE1</v>
          </cell>
          <cell r="B143" t="str">
            <v>KITSAP CO -REGULATED</v>
          </cell>
          <cell r="C143" t="str">
            <v>KITSAP CO -REGULATED</v>
          </cell>
          <cell r="D143" t="str">
            <v>RESIDENTIAL</v>
          </cell>
          <cell r="E143" t="str">
            <v>96RE1</v>
          </cell>
          <cell r="F143" t="str">
            <v>1-96 GAL EOW</v>
          </cell>
          <cell r="G143" t="str">
            <v>BI-MONTHLY SPLIT EVEN</v>
          </cell>
          <cell r="H143">
            <v>19.72</v>
          </cell>
        </row>
        <row r="144">
          <cell r="A144" t="str">
            <v>MASON CO-REGULATEDRESIDENTIAL96RE1</v>
          </cell>
          <cell r="B144" t="str">
            <v>MASON CO-REGULATED</v>
          </cell>
          <cell r="C144" t="str">
            <v>MASON CO-REGULATED</v>
          </cell>
          <cell r="D144" t="str">
            <v>RESIDENTIAL</v>
          </cell>
          <cell r="E144" t="str">
            <v>96RE1</v>
          </cell>
          <cell r="F144" t="str">
            <v>1-96 GAL EOW</v>
          </cell>
          <cell r="G144" t="str">
            <v>BI-MONTHLY SPLIT EVEN</v>
          </cell>
          <cell r="H144">
            <v>21.48</v>
          </cell>
        </row>
        <row r="145">
          <cell r="A145" t="str">
            <v>CITY OF SHELTON-CONTRACTRESIDENTIAL96RE1RR</v>
          </cell>
          <cell r="B145" t="str">
            <v>CITY OF SHELTON-CONTRACT</v>
          </cell>
          <cell r="C145" t="str">
            <v>CITY OF SHELTON-CONTRACT</v>
          </cell>
          <cell r="D145" t="str">
            <v>RESIDENTIAL</v>
          </cell>
          <cell r="E145" t="str">
            <v>96RE1RR</v>
          </cell>
          <cell r="F145" t="str">
            <v>1-96 GL CART EOW REDUCED RATE</v>
          </cell>
          <cell r="G145" t="str">
            <v>MONTHLY ARREARS</v>
          </cell>
          <cell r="H145">
            <v>20.04</v>
          </cell>
        </row>
        <row r="146">
          <cell r="A146" t="str">
            <v>CITY OF SHELTON-UNREGULATEDRESIDENTIAL96RE1RR</v>
          </cell>
          <cell r="B146" t="str">
            <v>CITY OF SHELTON-UNREGULATED</v>
          </cell>
          <cell r="C146" t="str">
            <v>CITY OF SHELTON-UNREGULATED</v>
          </cell>
          <cell r="D146" t="str">
            <v>RESIDENTIAL</v>
          </cell>
          <cell r="E146" t="str">
            <v>96RE1RR</v>
          </cell>
          <cell r="F146" t="str">
            <v>1-96 GL CART EOW REDUCED RATE</v>
          </cell>
          <cell r="G146" t="str">
            <v>MONTHLY ARREARS</v>
          </cell>
          <cell r="H146">
            <v>24.93</v>
          </cell>
        </row>
        <row r="147">
          <cell r="A147" t="str">
            <v>KITSAP CO -REGULATEDRESIDENTIAL96RM1</v>
          </cell>
          <cell r="B147" t="str">
            <v>KITSAP CO -REGULATED</v>
          </cell>
          <cell r="C147" t="str">
            <v>KITSAP CO -REGULATED</v>
          </cell>
          <cell r="D147" t="str">
            <v>RESIDENTIAL</v>
          </cell>
          <cell r="E147" t="str">
            <v>96RM1</v>
          </cell>
          <cell r="F147" t="str">
            <v>1-96 GAL MONTHLY</v>
          </cell>
          <cell r="G147" t="str">
            <v>BI-MONTHLY SPLIT EVEN</v>
          </cell>
          <cell r="H147">
            <v>10.98</v>
          </cell>
        </row>
        <row r="148">
          <cell r="A148" t="str">
            <v>MASON CO-REGULATEDRESIDENTIAL96RM1</v>
          </cell>
          <cell r="B148" t="str">
            <v>MASON CO-REGULATED</v>
          </cell>
          <cell r="C148" t="str">
            <v>MASON CO-REGULATED</v>
          </cell>
          <cell r="D148" t="str">
            <v>RESIDENTIAL</v>
          </cell>
          <cell r="E148" t="str">
            <v>96RM1</v>
          </cell>
          <cell r="F148" t="str">
            <v>1-96 GAL MONTHLY</v>
          </cell>
          <cell r="G148" t="str">
            <v>BI-MONTHLY SPLIT EVEN</v>
          </cell>
          <cell r="H148">
            <v>11.77</v>
          </cell>
        </row>
        <row r="149">
          <cell r="A149" t="str">
            <v>KITSAP CO -REGULATEDRESIDENTIAL96ROCC1</v>
          </cell>
          <cell r="B149" t="str">
            <v>KITSAP CO -REGULATED</v>
          </cell>
          <cell r="C149" t="str">
            <v>KITSAP CO -REGULATED</v>
          </cell>
          <cell r="D149" t="str">
            <v>RESIDENTIAL</v>
          </cell>
          <cell r="E149" t="str">
            <v>96ROCC1</v>
          </cell>
          <cell r="F149" t="str">
            <v>1-96 GAL ON CALL PICKUP</v>
          </cell>
          <cell r="G149" t="str">
            <v>MONTHLY ARREARS</v>
          </cell>
          <cell r="H149">
            <v>10.98</v>
          </cell>
        </row>
        <row r="150">
          <cell r="A150" t="str">
            <v>MASON CO-REGULATEDRESIDENTIAL96ROCC1</v>
          </cell>
          <cell r="B150" t="str">
            <v>MASON CO-REGULATED</v>
          </cell>
          <cell r="C150" t="str">
            <v>MASON CO-REGULATED</v>
          </cell>
          <cell r="D150" t="str">
            <v>RESIDENTIAL</v>
          </cell>
          <cell r="E150" t="str">
            <v>96ROCC1</v>
          </cell>
          <cell r="F150" t="str">
            <v>1-96 GAL ON CALL PICKUP</v>
          </cell>
          <cell r="G150" t="str">
            <v>MONTHLY ARREARS</v>
          </cell>
          <cell r="H150">
            <v>11.77</v>
          </cell>
        </row>
        <row r="151">
          <cell r="A151" t="str">
            <v>CITY OF SHELTON-CONTRACTRESIDENTIAL96RW1</v>
          </cell>
          <cell r="B151" t="str">
            <v>CITY OF SHELTON-CONTRACT</v>
          </cell>
          <cell r="C151" t="str">
            <v>CITY OF SHELTON-CONTRACT</v>
          </cell>
          <cell r="D151" t="str">
            <v>RESIDENTIAL</v>
          </cell>
          <cell r="E151" t="str">
            <v>96RW1</v>
          </cell>
          <cell r="F151" t="str">
            <v>1-96 GAL CART WEEKLY SVC</v>
          </cell>
          <cell r="G151" t="str">
            <v>BI-MONTHLY SPLIT EVEN</v>
          </cell>
          <cell r="H151">
            <v>43.29</v>
          </cell>
        </row>
        <row r="152">
          <cell r="A152" t="str">
            <v>CITY OF SHELTON-UNREGULATEDRESIDENTIAL96RW1</v>
          </cell>
          <cell r="B152" t="str">
            <v>CITY OF SHELTON-UNREGULATED</v>
          </cell>
          <cell r="C152" t="str">
            <v>CITY OF SHELTON-UNREGULATED</v>
          </cell>
          <cell r="D152" t="str">
            <v>RESIDENTIAL</v>
          </cell>
          <cell r="E152" t="str">
            <v>96RW1</v>
          </cell>
          <cell r="F152" t="str">
            <v>1-96 GAL CART WEEKLY SVC</v>
          </cell>
          <cell r="G152" t="str">
            <v>BI-MONTHLY SPLIT EVEN</v>
          </cell>
          <cell r="H152">
            <v>26.925000000000001</v>
          </cell>
        </row>
        <row r="153">
          <cell r="A153" t="str">
            <v>KITSAP CO -REGULATEDRESIDENTIAL96RW1</v>
          </cell>
          <cell r="B153" t="str">
            <v>KITSAP CO -REGULATED</v>
          </cell>
          <cell r="C153" t="str">
            <v>KITSAP CO -REGULATED</v>
          </cell>
          <cell r="D153" t="str">
            <v>RESIDENTIAL</v>
          </cell>
          <cell r="E153" t="str">
            <v>96RW1</v>
          </cell>
          <cell r="F153" t="str">
            <v>1-96 GAL CART WEEKLY SVC</v>
          </cell>
          <cell r="G153" t="str">
            <v>BI-MONTHLY SPLIT EVEN</v>
          </cell>
          <cell r="H153">
            <v>31.67</v>
          </cell>
        </row>
        <row r="154">
          <cell r="A154" t="str">
            <v>MASON CO-REGULATEDRESIDENTIAL96RW1</v>
          </cell>
          <cell r="B154" t="str">
            <v>MASON CO-REGULATED</v>
          </cell>
          <cell r="C154" t="str">
            <v>MASON CO-REGULATED</v>
          </cell>
          <cell r="D154" t="str">
            <v>RESIDENTIAL</v>
          </cell>
          <cell r="E154" t="str">
            <v>96RW1</v>
          </cell>
          <cell r="F154" t="str">
            <v>1-96 GAL CART WEEKLY SVC</v>
          </cell>
          <cell r="G154" t="str">
            <v>BI-MONTHLY SPLIT EVEN</v>
          </cell>
          <cell r="H154">
            <v>35.42</v>
          </cell>
        </row>
        <row r="155">
          <cell r="A155" t="str">
            <v>CITY OF SHELTON-CONTRACTRESIDENTIAL96RW1RR</v>
          </cell>
          <cell r="B155" t="str">
            <v>CITY OF SHELTON-CONTRACT</v>
          </cell>
          <cell r="C155" t="str">
            <v>CITY OF SHELTON-CONTRACT</v>
          </cell>
          <cell r="D155" t="str">
            <v>RESIDENTIAL</v>
          </cell>
          <cell r="E155" t="str">
            <v>96RW1RR</v>
          </cell>
          <cell r="F155" t="str">
            <v>1-96 GL CART WKLY REDUCED RATE</v>
          </cell>
          <cell r="G155" t="str">
            <v>MONTHLY ARREARS</v>
          </cell>
          <cell r="H155">
            <v>35.94</v>
          </cell>
        </row>
        <row r="156">
          <cell r="A156" t="str">
            <v>CITY OF SHELTON-UNREGULATEDRESIDENTIAL96RW1RR</v>
          </cell>
          <cell r="B156" t="str">
            <v>CITY OF SHELTON-UNREGULATED</v>
          </cell>
          <cell r="C156" t="str">
            <v>CITY OF SHELTON-UNREGULATED</v>
          </cell>
          <cell r="D156" t="str">
            <v>RESIDENTIAL</v>
          </cell>
          <cell r="E156" t="str">
            <v>96RW1RR</v>
          </cell>
          <cell r="F156" t="str">
            <v>1-96 GL CART WKLY REDUCED RATE</v>
          </cell>
          <cell r="G156" t="str">
            <v>MONTHLY ARREARS</v>
          </cell>
          <cell r="H156">
            <v>44.7</v>
          </cell>
        </row>
        <row r="157">
          <cell r="A157" t="str">
            <v>CITY OF SHELTON-CONTRACTRESIDENTIALADMINFEE-RES</v>
          </cell>
          <cell r="B157" t="str">
            <v>CITY OF SHELTON-CONTRACT</v>
          </cell>
          <cell r="C157" t="str">
            <v>CITY OF SHELTON-CONTRACT</v>
          </cell>
          <cell r="D157" t="str">
            <v>RESIDENTIAL</v>
          </cell>
          <cell r="E157" t="str">
            <v>ADMINFEE-RES</v>
          </cell>
          <cell r="F157" t="str">
            <v>NEW ACCT / VACANCY FEE</v>
          </cell>
          <cell r="G157" t="str">
            <v>ONCALL</v>
          </cell>
          <cell r="H157">
            <v>20.62</v>
          </cell>
        </row>
        <row r="158">
          <cell r="A158" t="str">
            <v>CITY OF SHELTON-UNREGULATEDRESIDENTIALADMINFEE-RES</v>
          </cell>
          <cell r="B158" t="str">
            <v>CITY OF SHELTON-UNREGULATED</v>
          </cell>
          <cell r="C158" t="str">
            <v>CITY OF SHELTON-UNREGULATED</v>
          </cell>
          <cell r="D158" t="str">
            <v>RESIDENTIAL</v>
          </cell>
          <cell r="E158" t="str">
            <v>ADMINFEE-RES</v>
          </cell>
          <cell r="F158" t="str">
            <v>NEW ACCT / VACANCY FEE</v>
          </cell>
          <cell r="G158" t="str">
            <v>ONCALL</v>
          </cell>
          <cell r="H158">
            <v>20</v>
          </cell>
        </row>
        <row r="159">
          <cell r="A159" t="str">
            <v>MASON CO-UNREGULATEDROLLOFFBELFAIR</v>
          </cell>
          <cell r="B159" t="str">
            <v>MASON CO-UNREGULATED</v>
          </cell>
          <cell r="C159" t="str">
            <v>MASON CO-UNREGULATED</v>
          </cell>
          <cell r="D159" t="str">
            <v>ROLLOFF</v>
          </cell>
          <cell r="E159" t="str">
            <v>BELFAIR</v>
          </cell>
          <cell r="F159" t="str">
            <v>BELFAIR TRANSFER BOX HAUL</v>
          </cell>
          <cell r="G159" t="str">
            <v>MONTHLY ARREARS</v>
          </cell>
          <cell r="H159">
            <v>255.62</v>
          </cell>
        </row>
        <row r="160">
          <cell r="A160" t="str">
            <v>MASON CO-UNREGULATEDROLLOFFBLUEBOX</v>
          </cell>
          <cell r="B160" t="str">
            <v>MASON CO-UNREGULATED</v>
          </cell>
          <cell r="C160" t="str">
            <v>MASON CO-UNREGULATED</v>
          </cell>
          <cell r="D160" t="str">
            <v>ROLLOFF</v>
          </cell>
          <cell r="E160" t="str">
            <v>BLUEBOX</v>
          </cell>
          <cell r="F160" t="str">
            <v>RECYCLING BLUE BOX</v>
          </cell>
          <cell r="G160" t="str">
            <v>MONTHLY ARREARS</v>
          </cell>
          <cell r="H160">
            <v>103.88</v>
          </cell>
        </row>
        <row r="161">
          <cell r="A161" t="str">
            <v>CITY of SHELTON-REGULATEDCOMMERCIAL - REARLOADCDELC</v>
          </cell>
          <cell r="B161" t="str">
            <v>CITY of SHELTON-REGULATED</v>
          </cell>
          <cell r="C161" t="str">
            <v>CITY of SHELTON-REGULATED</v>
          </cell>
          <cell r="D161" t="str">
            <v>COMMERCIAL - REARLOAD</v>
          </cell>
          <cell r="E161" t="str">
            <v>CDELC</v>
          </cell>
          <cell r="F161" t="str">
            <v>CONTAINER DELIVERY CHARGE</v>
          </cell>
          <cell r="G161" t="str">
            <v>ONCALL</v>
          </cell>
          <cell r="H161">
            <v>27</v>
          </cell>
        </row>
        <row r="162">
          <cell r="A162" t="str">
            <v>KITSAP CO -REGULATEDCOMMERCIAL - REARLOADCDELC</v>
          </cell>
          <cell r="B162" t="str">
            <v>KITSAP CO -REGULATED</v>
          </cell>
          <cell r="C162" t="str">
            <v>KITSAP CO -REGULATED</v>
          </cell>
          <cell r="D162" t="str">
            <v>COMMERCIAL - REARLOAD</v>
          </cell>
          <cell r="E162" t="str">
            <v>CDELC</v>
          </cell>
          <cell r="F162" t="str">
            <v>CONTAINER DELIVERY CHARGE</v>
          </cell>
          <cell r="G162" t="str">
            <v>ONCALL</v>
          </cell>
          <cell r="H162">
            <v>27</v>
          </cell>
        </row>
        <row r="163">
          <cell r="A163" t="str">
            <v>MASON CO-REGULATEDCOMMERCIAL - REARLOADCDELC</v>
          </cell>
          <cell r="B163" t="str">
            <v>MASON CO-REGULATED</v>
          </cell>
          <cell r="C163" t="str">
            <v>MASON CO-REGULATED</v>
          </cell>
          <cell r="D163" t="str">
            <v>COMMERCIAL - REARLOAD</v>
          </cell>
          <cell r="E163" t="str">
            <v>CDELC</v>
          </cell>
          <cell r="F163" t="str">
            <v>CONTAINER DELIVERY CHARGE</v>
          </cell>
          <cell r="G163" t="str">
            <v>ONCALL</v>
          </cell>
          <cell r="H163">
            <v>27</v>
          </cell>
        </row>
        <row r="164">
          <cell r="A164" t="str">
            <v>CITY OF SHELTON-UNREGULATEDCOMMERCIAL RECYCLECDELOCC</v>
          </cell>
          <cell r="B164" t="str">
            <v>CITY OF SHELTON-UNREGULATED</v>
          </cell>
          <cell r="C164" t="str">
            <v>CITY OF SHELTON-UNREGULATED</v>
          </cell>
          <cell r="D164" t="str">
            <v>COMMERCIAL RECYCLE</v>
          </cell>
          <cell r="E164" t="str">
            <v>CDELOCC</v>
          </cell>
          <cell r="F164" t="str">
            <v>CARDBOARD DELIVERY</v>
          </cell>
          <cell r="G164" t="str">
            <v>ONCALL</v>
          </cell>
          <cell r="H164">
            <v>28.35</v>
          </cell>
        </row>
        <row r="165">
          <cell r="A165" t="str">
            <v>KITSAP CO-UNREGULATEDCOMMERCIAL RECYCLECDELOCC</v>
          </cell>
          <cell r="B165" t="str">
            <v>KITSAP CO-UNREGULATED</v>
          </cell>
          <cell r="C165" t="str">
            <v>KITSAP CO-UNREGULATED</v>
          </cell>
          <cell r="D165" t="str">
            <v>COMMERCIAL RECYCLE</v>
          </cell>
          <cell r="E165" t="str">
            <v>CDELOCC</v>
          </cell>
          <cell r="F165" t="str">
            <v>CARDBOARD DELIVERY</v>
          </cell>
          <cell r="G165" t="str">
            <v>ONCALL</v>
          </cell>
          <cell r="H165">
            <v>28.35</v>
          </cell>
        </row>
        <row r="166">
          <cell r="A166" t="str">
            <v>MASON CO-UNREGULATEDCOMMERCIAL RECYCLECDELOCC</v>
          </cell>
          <cell r="B166" t="str">
            <v>MASON CO-UNREGULATED</v>
          </cell>
          <cell r="C166" t="str">
            <v>MASON CO-UNREGULATED</v>
          </cell>
          <cell r="D166" t="str">
            <v>COMMERCIAL RECYCLE</v>
          </cell>
          <cell r="E166" t="str">
            <v>CDELOCC</v>
          </cell>
          <cell r="F166" t="str">
            <v>CARDBOARD DELIVERY</v>
          </cell>
          <cell r="G166" t="str">
            <v>ONCALL</v>
          </cell>
          <cell r="H166">
            <v>28.35</v>
          </cell>
        </row>
        <row r="167">
          <cell r="A167" t="str">
            <v>KITSAP CO -REGULATEDCOMMERCIAL - REARLOADCEXYD</v>
          </cell>
          <cell r="B167" t="str">
            <v>KITSAP CO -REGULATED</v>
          </cell>
          <cell r="C167" t="str">
            <v>KITSAP CO -REGULATED</v>
          </cell>
          <cell r="D167" t="str">
            <v>COMMERCIAL - REARLOAD</v>
          </cell>
          <cell r="E167" t="str">
            <v>CEXYD</v>
          </cell>
          <cell r="F167" t="str">
            <v>CMML EXTRA YARDAGE</v>
          </cell>
          <cell r="G167" t="str">
            <v>ONCALL</v>
          </cell>
          <cell r="H167">
            <v>14.55</v>
          </cell>
        </row>
        <row r="168">
          <cell r="A168" t="str">
            <v>MASON CO-REGULATEDCOMMERCIAL - REARLOADCEXYD</v>
          </cell>
          <cell r="B168" t="str">
            <v>MASON CO-REGULATED</v>
          </cell>
          <cell r="C168" t="str">
            <v>MASON CO-REGULATED</v>
          </cell>
          <cell r="D168" t="str">
            <v>COMMERCIAL - REARLOAD</v>
          </cell>
          <cell r="E168" t="str">
            <v>CEXYD</v>
          </cell>
          <cell r="F168" t="str">
            <v>CMML EXTRA YARDAGE</v>
          </cell>
          <cell r="G168" t="str">
            <v>ONCALL</v>
          </cell>
          <cell r="H168">
            <v>15.98</v>
          </cell>
        </row>
        <row r="169">
          <cell r="A169" t="str">
            <v>CITY OF SHELTON-CONTRACTCOMMERCIAL - REARLOADCLOCK</v>
          </cell>
          <cell r="B169" t="str">
            <v>CITY OF SHELTON-CONTRACT</v>
          </cell>
          <cell r="C169" t="str">
            <v>CITY OF SHELTON-CONTRACT</v>
          </cell>
          <cell r="D169" t="str">
            <v>COMMERCIAL - REARLOAD</v>
          </cell>
          <cell r="E169" t="str">
            <v>CLOCK</v>
          </cell>
          <cell r="F169" t="str">
            <v>CLOCK ON CALL</v>
          </cell>
          <cell r="G169" t="str">
            <v>ONCALL</v>
          </cell>
          <cell r="H169">
            <v>9.43</v>
          </cell>
        </row>
        <row r="170">
          <cell r="A170" t="str">
            <v>CITY of SHELTON-REGULATEDCOMMERCIAL - REARLOADCLOCK</v>
          </cell>
          <cell r="B170" t="str">
            <v>CITY of SHELTON-REGULATED</v>
          </cell>
          <cell r="C170" t="str">
            <v>CITY of SHELTON-REGULATED</v>
          </cell>
          <cell r="D170" t="str">
            <v>COMMERCIAL - REARLOAD</v>
          </cell>
          <cell r="E170" t="str">
            <v>CLOCK</v>
          </cell>
          <cell r="F170" t="str">
            <v>CLOCK ON CALL</v>
          </cell>
          <cell r="G170" t="str">
            <v>ONCALL</v>
          </cell>
          <cell r="H170">
            <v>12</v>
          </cell>
        </row>
        <row r="171">
          <cell r="A171" t="str">
            <v>CITY OF SHELTON-UNREGULATEDCOMMERCIAL - REARLOADCLOCK</v>
          </cell>
          <cell r="B171" t="str">
            <v>CITY OF SHELTON-UNREGULATED</v>
          </cell>
          <cell r="C171" t="str">
            <v>CITY OF SHELTON-UNREGULATED</v>
          </cell>
          <cell r="D171" t="str">
            <v>COMMERCIAL - REARLOAD</v>
          </cell>
          <cell r="E171" t="str">
            <v>CLOCK</v>
          </cell>
          <cell r="F171" t="str">
            <v>CLOCK ON CALL</v>
          </cell>
          <cell r="G171" t="str">
            <v>ONCALL</v>
          </cell>
          <cell r="H171">
            <v>12</v>
          </cell>
        </row>
        <row r="172">
          <cell r="A172" t="str">
            <v>KITSAP CO -REGULATEDCOMMERCIAL - REARLOADCLOCK</v>
          </cell>
          <cell r="B172" t="str">
            <v>KITSAP CO -REGULATED</v>
          </cell>
          <cell r="C172" t="str">
            <v>KITSAP CO -REGULATED</v>
          </cell>
          <cell r="D172" t="str">
            <v>COMMERCIAL - REARLOAD</v>
          </cell>
          <cell r="E172" t="str">
            <v>CLOCK</v>
          </cell>
          <cell r="F172" t="str">
            <v>CLOCK ON CALL</v>
          </cell>
          <cell r="G172" t="str">
            <v>ONCALL</v>
          </cell>
          <cell r="H172">
            <v>12</v>
          </cell>
        </row>
        <row r="173">
          <cell r="A173" t="str">
            <v>KITSAP CO-UNREGULATEDCOMMERCIAL - REARLOADCLOCK</v>
          </cell>
          <cell r="B173" t="str">
            <v>KITSAP CO-UNREGULATED</v>
          </cell>
          <cell r="C173" t="str">
            <v>KITSAP CO-UNREGULATED</v>
          </cell>
          <cell r="D173" t="str">
            <v>COMMERCIAL - REARLOAD</v>
          </cell>
          <cell r="E173" t="str">
            <v>CLOCK</v>
          </cell>
          <cell r="F173" t="str">
            <v>CLOCK ON CALL</v>
          </cell>
          <cell r="G173" t="str">
            <v>ONCALL</v>
          </cell>
          <cell r="H173">
            <v>12</v>
          </cell>
        </row>
        <row r="174">
          <cell r="A174" t="str">
            <v>MASON CO-REGULATEDCOMMERCIAL - REARLOADCLOCK</v>
          </cell>
          <cell r="B174" t="str">
            <v>MASON CO-REGULATED</v>
          </cell>
          <cell r="C174" t="str">
            <v>MASON CO-REGULATED</v>
          </cell>
          <cell r="D174" t="str">
            <v>COMMERCIAL - REARLOAD</v>
          </cell>
          <cell r="E174" t="str">
            <v>CLOCK</v>
          </cell>
          <cell r="F174" t="str">
            <v>CLOCK ON CALL</v>
          </cell>
          <cell r="G174" t="str">
            <v>ONCALL</v>
          </cell>
          <cell r="H174">
            <v>12</v>
          </cell>
        </row>
        <row r="175">
          <cell r="A175" t="str">
            <v>MASON CO-UNREGULATEDCOMMERCIAL - REARLOADCLOCK</v>
          </cell>
          <cell r="B175" t="str">
            <v>MASON CO-UNREGULATED</v>
          </cell>
          <cell r="C175" t="str">
            <v>MASON CO-UNREGULATED</v>
          </cell>
          <cell r="D175" t="str">
            <v>COMMERCIAL - REARLOAD</v>
          </cell>
          <cell r="E175" t="str">
            <v>CLOCK</v>
          </cell>
          <cell r="F175" t="str">
            <v>CLOCK ON CALL</v>
          </cell>
          <cell r="G175" t="str">
            <v>ONCALL</v>
          </cell>
          <cell r="H175">
            <v>12</v>
          </cell>
        </row>
        <row r="176">
          <cell r="A176" t="str">
            <v>CITY of SHELTON-REGULATEDCOMMERCIAL - REARLOADCLSE1COL</v>
          </cell>
          <cell r="B176" t="str">
            <v>CITY of SHELTON-REGULATED</v>
          </cell>
          <cell r="C176" t="str">
            <v>CITY of SHELTON-REGULATED</v>
          </cell>
          <cell r="D176" t="str">
            <v>COMMERCIAL - REARLOAD</v>
          </cell>
          <cell r="E176" t="str">
            <v>CLSE1COL</v>
          </cell>
          <cell r="F176" t="str">
            <v>ADDT'L LOOSE-COLLECTOR</v>
          </cell>
          <cell r="G176" t="str">
            <v>ONCALL</v>
          </cell>
          <cell r="H176">
            <v>27.78</v>
          </cell>
        </row>
        <row r="177">
          <cell r="A177" t="str">
            <v>KITSAP CO -REGULATEDCOMMERCIAL - REARLOADCLSE1COL</v>
          </cell>
          <cell r="B177" t="str">
            <v>KITSAP CO -REGULATED</v>
          </cell>
          <cell r="C177" t="str">
            <v>KITSAP CO -REGULATED</v>
          </cell>
          <cell r="D177" t="str">
            <v>COMMERCIAL - REARLOAD</v>
          </cell>
          <cell r="E177" t="str">
            <v>CLSE1COL</v>
          </cell>
          <cell r="F177" t="str">
            <v>ADDT'L LOOSE-COLLECTOR</v>
          </cell>
          <cell r="G177" t="str">
            <v>ONCALL</v>
          </cell>
          <cell r="H177">
            <v>25.55</v>
          </cell>
        </row>
        <row r="178">
          <cell r="A178" t="str">
            <v>MASON CO-REGULATEDCOMMERCIAL - REARLOADCLSE1COL</v>
          </cell>
          <cell r="B178" t="str">
            <v>MASON CO-REGULATED</v>
          </cell>
          <cell r="C178" t="str">
            <v>MASON CO-REGULATED</v>
          </cell>
          <cell r="D178" t="str">
            <v>COMMERCIAL - REARLOAD</v>
          </cell>
          <cell r="E178" t="str">
            <v>CLSE1COL</v>
          </cell>
          <cell r="F178" t="str">
            <v>ADDT'L LOOSE-COLLECTOR</v>
          </cell>
          <cell r="G178" t="str">
            <v>ONCALL</v>
          </cell>
          <cell r="H178">
            <v>27.78</v>
          </cell>
        </row>
        <row r="179">
          <cell r="A179" t="str">
            <v>CITY of SHELTON-REGULATEDCOMMERCIAL - REARLOADCLSECOL</v>
          </cell>
          <cell r="B179" t="str">
            <v>CITY of SHELTON-REGULATED</v>
          </cell>
          <cell r="C179" t="str">
            <v>CITY of SHELTON-REGULATED</v>
          </cell>
          <cell r="D179" t="str">
            <v>COMMERCIAL - REARLOAD</v>
          </cell>
          <cell r="E179" t="str">
            <v>CLSECOL</v>
          </cell>
          <cell r="F179" t="str">
            <v>LOOSE MATERIAL-COLLECTOR</v>
          </cell>
          <cell r="G179" t="str">
            <v>ONCALL</v>
          </cell>
          <cell r="H179">
            <v>27.78</v>
          </cell>
        </row>
        <row r="180">
          <cell r="A180" t="str">
            <v>KITSAP CO -REGULATEDCOMMERCIAL - REARLOADCLSECOL</v>
          </cell>
          <cell r="B180" t="str">
            <v>KITSAP CO -REGULATED</v>
          </cell>
          <cell r="C180" t="str">
            <v>KITSAP CO -REGULATED</v>
          </cell>
          <cell r="D180" t="str">
            <v>COMMERCIAL - REARLOAD</v>
          </cell>
          <cell r="E180" t="str">
            <v>CLSECOL</v>
          </cell>
          <cell r="F180" t="str">
            <v>LOOSE MATERIAL-COLLECTOR</v>
          </cell>
          <cell r="G180" t="str">
            <v>ONCALL</v>
          </cell>
          <cell r="H180">
            <v>25.55</v>
          </cell>
        </row>
        <row r="181">
          <cell r="A181" t="str">
            <v>MASON CO-REGULATEDCOMMERCIAL - REARLOADCLSECOL</v>
          </cell>
          <cell r="B181" t="str">
            <v>MASON CO-REGULATED</v>
          </cell>
          <cell r="C181" t="str">
            <v>MASON CO-REGULATED</v>
          </cell>
          <cell r="D181" t="str">
            <v>COMMERCIAL - REARLOAD</v>
          </cell>
          <cell r="E181" t="str">
            <v>CLSECOL</v>
          </cell>
          <cell r="F181" t="str">
            <v>LOOSE MATERIAL-COLLECTOR</v>
          </cell>
          <cell r="G181" t="str">
            <v>ONCALL</v>
          </cell>
          <cell r="H181">
            <v>27.78</v>
          </cell>
        </row>
        <row r="182">
          <cell r="A182" t="str">
            <v>CITY of SHELTON-REGULATEDCOMMERCIAL - REARLOADCOMCAN</v>
          </cell>
          <cell r="B182" t="str">
            <v>CITY of SHELTON-REGULATED</v>
          </cell>
          <cell r="C182" t="str">
            <v>CITY of SHELTON-REGULATED</v>
          </cell>
          <cell r="D182" t="str">
            <v>COMMERCIAL - REARLOAD</v>
          </cell>
          <cell r="E182" t="str">
            <v>COMCAN</v>
          </cell>
          <cell r="F182" t="str">
            <v>COMMERCIAL CAN EXTRA</v>
          </cell>
          <cell r="G182" t="str">
            <v>ONCALL</v>
          </cell>
          <cell r="H182">
            <v>4.72</v>
          </cell>
        </row>
        <row r="183">
          <cell r="A183" t="str">
            <v>KITSAP CO -REGULATEDCOMMERCIAL - REARLOADCOMCAN</v>
          </cell>
          <cell r="B183" t="str">
            <v>KITSAP CO -REGULATED</v>
          </cell>
          <cell r="C183" t="str">
            <v>KITSAP CO -REGULATED</v>
          </cell>
          <cell r="D183" t="str">
            <v>COMMERCIAL - REARLOAD</v>
          </cell>
          <cell r="E183" t="str">
            <v>COMCAN</v>
          </cell>
          <cell r="F183" t="str">
            <v>COMMERCIAL CAN EXTRA</v>
          </cell>
          <cell r="G183" t="str">
            <v>ONCALL</v>
          </cell>
          <cell r="H183">
            <v>4.4400000000000004</v>
          </cell>
        </row>
        <row r="184">
          <cell r="A184" t="str">
            <v>MASON CO-REGULATEDCOMMERCIAL - REARLOADCOMCAN</v>
          </cell>
          <cell r="B184" t="str">
            <v>MASON CO-REGULATED</v>
          </cell>
          <cell r="C184" t="str">
            <v>MASON CO-REGULATED</v>
          </cell>
          <cell r="D184" t="str">
            <v>COMMERCIAL - REARLOAD</v>
          </cell>
          <cell r="E184" t="str">
            <v>COMCAN</v>
          </cell>
          <cell r="F184" t="str">
            <v>COMMERCIAL CAN EXTRA</v>
          </cell>
          <cell r="G184" t="str">
            <v>ONCALL</v>
          </cell>
          <cell r="H184">
            <v>4.72</v>
          </cell>
        </row>
        <row r="185">
          <cell r="A185" t="str">
            <v>CITY of SHELTON-REGULATEDROLLOFFCONNECTFEE</v>
          </cell>
          <cell r="B185" t="str">
            <v>CITY of SHELTON-REGULATED</v>
          </cell>
          <cell r="C185" t="str">
            <v>CITY of SHELTON-REGULATED</v>
          </cell>
          <cell r="D185" t="str">
            <v>ROLLOFF</v>
          </cell>
          <cell r="E185" t="str">
            <v>CONNECTFEE</v>
          </cell>
          <cell r="F185" t="str">
            <v>CONNECT/DISCONNECT</v>
          </cell>
          <cell r="G185" t="str">
            <v>ONCALL</v>
          </cell>
          <cell r="H185">
            <v>6.07</v>
          </cell>
        </row>
        <row r="186">
          <cell r="A186" t="str">
            <v>CITY OF SHELTON-UNREGULATEDROLLOFFCONNECTFEE</v>
          </cell>
          <cell r="B186" t="str">
            <v>CITY OF SHELTON-UNREGULATED</v>
          </cell>
          <cell r="C186" t="str">
            <v>CITY OF SHELTON-UNREGULATED</v>
          </cell>
          <cell r="D186" t="str">
            <v>ROLLOFF</v>
          </cell>
          <cell r="E186" t="str">
            <v>CONNECTFEE</v>
          </cell>
          <cell r="F186" t="str">
            <v>CONNECT/DISCONNECT</v>
          </cell>
          <cell r="G186" t="str">
            <v>ONCALL</v>
          </cell>
          <cell r="H186">
            <v>6.07</v>
          </cell>
        </row>
        <row r="187">
          <cell r="A187" t="str">
            <v>KITSAP CO -REGULATEDROLLOFFCONNECTFEE</v>
          </cell>
          <cell r="B187" t="str">
            <v>KITSAP CO -REGULATED</v>
          </cell>
          <cell r="C187" t="str">
            <v>KITSAP CO -REGULATED</v>
          </cell>
          <cell r="D187" t="str">
            <v>ROLLOFF</v>
          </cell>
          <cell r="E187" t="str">
            <v>CONNECTFEE</v>
          </cell>
          <cell r="F187" t="str">
            <v>CONNECT/DISCONNECT</v>
          </cell>
          <cell r="G187" t="str">
            <v>ONCALL</v>
          </cell>
          <cell r="H187">
            <v>6.07</v>
          </cell>
        </row>
        <row r="188">
          <cell r="A188" t="str">
            <v>KITSAP CO-UNREGULATEDROLLOFFCONNECTFEE</v>
          </cell>
          <cell r="B188" t="str">
            <v>KITSAP CO-UNREGULATED</v>
          </cell>
          <cell r="C188" t="str">
            <v>KITSAP CO-UNREGULATED</v>
          </cell>
          <cell r="D188" t="str">
            <v>ROLLOFF</v>
          </cell>
          <cell r="E188" t="str">
            <v>CONNECTFEE</v>
          </cell>
          <cell r="F188" t="str">
            <v>CONNECT/DISCONNECT</v>
          </cell>
          <cell r="G188" t="str">
            <v>ONCALL</v>
          </cell>
          <cell r="H188">
            <v>6.07</v>
          </cell>
        </row>
        <row r="189">
          <cell r="A189" t="str">
            <v>MASON CO-REGULATEDROLLOFFCONNECTFEE</v>
          </cell>
          <cell r="B189" t="str">
            <v>MASON CO-REGULATED</v>
          </cell>
          <cell r="C189" t="str">
            <v>MASON CO-REGULATED</v>
          </cell>
          <cell r="D189" t="str">
            <v>ROLLOFF</v>
          </cell>
          <cell r="E189" t="str">
            <v>CONNECTFEE</v>
          </cell>
          <cell r="F189" t="str">
            <v>CONNECT/DISCONNECT</v>
          </cell>
          <cell r="G189" t="str">
            <v>ONCALL</v>
          </cell>
          <cell r="H189">
            <v>6.07</v>
          </cell>
        </row>
        <row r="190">
          <cell r="A190" t="str">
            <v>MASON CO-UNREGULATEDROLLOFFCONNECTFEE</v>
          </cell>
          <cell r="B190" t="str">
            <v>MASON CO-UNREGULATED</v>
          </cell>
          <cell r="C190" t="str">
            <v>MASON CO-UNREGULATED</v>
          </cell>
          <cell r="D190" t="str">
            <v>ROLLOFF</v>
          </cell>
          <cell r="E190" t="str">
            <v>CONNECTFEE</v>
          </cell>
          <cell r="F190" t="str">
            <v>CONNECT/DISCONNECT</v>
          </cell>
          <cell r="G190" t="str">
            <v>ONCALL</v>
          </cell>
          <cell r="H190">
            <v>6.07</v>
          </cell>
        </row>
        <row r="191">
          <cell r="A191" t="str">
            <v>CITY of SHELTON-REGULATEDROLLOFFCPHAUL10</v>
          </cell>
          <cell r="B191" t="str">
            <v>CITY of SHELTON-REGULATED</v>
          </cell>
          <cell r="C191" t="str">
            <v>CITY of SHELTON-REGULATED</v>
          </cell>
          <cell r="D191" t="str">
            <v>ROLLOFF</v>
          </cell>
          <cell r="E191" t="str">
            <v>CPHAUL10</v>
          </cell>
          <cell r="F191" t="str">
            <v>10YD COMPACTOR-HAUL</v>
          </cell>
          <cell r="G191" t="str">
            <v>ONCALL</v>
          </cell>
          <cell r="H191">
            <v>126.71</v>
          </cell>
        </row>
        <row r="192">
          <cell r="A192" t="str">
            <v>KITSAP CO -REGULATEDROLLOFFCPHAUL10</v>
          </cell>
          <cell r="B192" t="str">
            <v>KITSAP CO -REGULATED</v>
          </cell>
          <cell r="C192" t="str">
            <v>KITSAP CO -REGULATED</v>
          </cell>
          <cell r="D192" t="str">
            <v>ROLLOFF</v>
          </cell>
          <cell r="E192" t="str">
            <v>CPHAUL10</v>
          </cell>
          <cell r="F192" t="str">
            <v>10YD COMPACTOR-HAUL</v>
          </cell>
          <cell r="G192" t="str">
            <v>ONCALL</v>
          </cell>
          <cell r="H192">
            <v>126.71</v>
          </cell>
        </row>
        <row r="193">
          <cell r="A193" t="str">
            <v>MASON CO-REGULATEDROLLOFFCPHAUL10</v>
          </cell>
          <cell r="B193" t="str">
            <v>MASON CO-REGULATED</v>
          </cell>
          <cell r="C193" t="str">
            <v>MASON CO-REGULATED</v>
          </cell>
          <cell r="D193" t="str">
            <v>ROLLOFF</v>
          </cell>
          <cell r="E193" t="str">
            <v>CPHAUL10</v>
          </cell>
          <cell r="F193" t="str">
            <v>10YD COMPACTOR-HAUL</v>
          </cell>
          <cell r="G193" t="str">
            <v>ONCALL</v>
          </cell>
          <cell r="H193">
            <v>126.71</v>
          </cell>
        </row>
        <row r="194">
          <cell r="A194" t="str">
            <v>CITY of SHELTON-REGULATEDROLLOFFCPHAUL15</v>
          </cell>
          <cell r="B194" t="str">
            <v>CITY of SHELTON-REGULATED</v>
          </cell>
          <cell r="C194" t="str">
            <v>CITY of SHELTON-REGULATED</v>
          </cell>
          <cell r="D194" t="str">
            <v>ROLLOFF</v>
          </cell>
          <cell r="E194" t="str">
            <v>CPHAUL15</v>
          </cell>
          <cell r="F194" t="str">
            <v>15YD COMPACTOR-HAUL</v>
          </cell>
          <cell r="G194" t="str">
            <v>ONCALL</v>
          </cell>
          <cell r="H194">
            <v>146.16999999999999</v>
          </cell>
        </row>
        <row r="195">
          <cell r="A195" t="str">
            <v>KITSAP CO -REGULATEDROLLOFFCPHAUL15</v>
          </cell>
          <cell r="B195" t="str">
            <v>KITSAP CO -REGULATED</v>
          </cell>
          <cell r="C195" t="str">
            <v>KITSAP CO -REGULATED</v>
          </cell>
          <cell r="D195" t="str">
            <v>ROLLOFF</v>
          </cell>
          <cell r="E195" t="str">
            <v>CPHAUL15</v>
          </cell>
          <cell r="F195" t="str">
            <v>15YD COMPACTOR-HAUL</v>
          </cell>
          <cell r="G195" t="str">
            <v>ONCALL</v>
          </cell>
          <cell r="H195">
            <v>146.16999999999999</v>
          </cell>
        </row>
        <row r="196">
          <cell r="A196" t="str">
            <v>MASON CO-REGULATEDROLLOFFCPHAUL15</v>
          </cell>
          <cell r="B196" t="str">
            <v>MASON CO-REGULATED</v>
          </cell>
          <cell r="C196" t="str">
            <v>MASON CO-REGULATED</v>
          </cell>
          <cell r="D196" t="str">
            <v>ROLLOFF</v>
          </cell>
          <cell r="E196" t="str">
            <v>CPHAUL15</v>
          </cell>
          <cell r="F196" t="str">
            <v>15YD COMPACTOR-HAUL</v>
          </cell>
          <cell r="G196" t="str">
            <v>ONCALL</v>
          </cell>
          <cell r="H196">
            <v>146.16999999999999</v>
          </cell>
        </row>
        <row r="197">
          <cell r="A197" t="str">
            <v>CITY of SHELTON-REGULATEDROLLOFFCPHAUL20</v>
          </cell>
          <cell r="B197" t="str">
            <v>CITY of SHELTON-REGULATED</v>
          </cell>
          <cell r="C197" t="str">
            <v>CITY of SHELTON-REGULATED</v>
          </cell>
          <cell r="D197" t="str">
            <v>ROLLOFF</v>
          </cell>
          <cell r="E197" t="str">
            <v>CPHAUL20</v>
          </cell>
          <cell r="F197" t="str">
            <v>20YD COMPACTOR-HAUL</v>
          </cell>
          <cell r="G197" t="str">
            <v>ONCALL</v>
          </cell>
          <cell r="H197">
            <v>155.93</v>
          </cell>
        </row>
        <row r="198">
          <cell r="A198" t="str">
            <v>CITY OF SHELTON-UNREGULATEDROLLOFFCPHAUL20</v>
          </cell>
          <cell r="B198" t="str">
            <v>CITY OF SHELTON-UNREGULATED</v>
          </cell>
          <cell r="C198" t="str">
            <v>CITY OF SHELTON-UNREGULATED</v>
          </cell>
          <cell r="D198" t="str">
            <v>ROLLOFF</v>
          </cell>
          <cell r="E198" t="str">
            <v>CPHAUL20</v>
          </cell>
          <cell r="F198" t="str">
            <v>20YD COMPACTOR-HAUL</v>
          </cell>
          <cell r="G198" t="str">
            <v>ONCALL</v>
          </cell>
          <cell r="H198">
            <v>155.93</v>
          </cell>
        </row>
        <row r="199">
          <cell r="A199" t="str">
            <v>KITSAP CO -REGULATEDROLLOFFCPHAUL20</v>
          </cell>
          <cell r="B199" t="str">
            <v>KITSAP CO -REGULATED</v>
          </cell>
          <cell r="C199" t="str">
            <v>KITSAP CO -REGULATED</v>
          </cell>
          <cell r="D199" t="str">
            <v>ROLLOFF</v>
          </cell>
          <cell r="E199" t="str">
            <v>CPHAUL20</v>
          </cell>
          <cell r="F199" t="str">
            <v>20YD COMPACTOR-HAUL</v>
          </cell>
          <cell r="G199" t="str">
            <v>ONCALL</v>
          </cell>
          <cell r="H199">
            <v>155.93</v>
          </cell>
        </row>
        <row r="200">
          <cell r="A200" t="str">
            <v>MASON CO-REGULATEDROLLOFFCPHAUL20</v>
          </cell>
          <cell r="B200" t="str">
            <v>MASON CO-REGULATED</v>
          </cell>
          <cell r="C200" t="str">
            <v>MASON CO-REGULATED</v>
          </cell>
          <cell r="D200" t="str">
            <v>ROLLOFF</v>
          </cell>
          <cell r="E200" t="str">
            <v>CPHAUL20</v>
          </cell>
          <cell r="F200" t="str">
            <v>20YD COMPACTOR-HAUL</v>
          </cell>
          <cell r="G200" t="str">
            <v>ONCALL</v>
          </cell>
          <cell r="H200">
            <v>155.93</v>
          </cell>
        </row>
        <row r="201">
          <cell r="A201" t="str">
            <v>CITY of SHELTON-REGULATEDROLLOFFCPHAUL25</v>
          </cell>
          <cell r="B201" t="str">
            <v>CITY of SHELTON-REGULATED</v>
          </cell>
          <cell r="C201" t="str">
            <v>CITY of SHELTON-REGULATED</v>
          </cell>
          <cell r="D201" t="str">
            <v>ROLLOFF</v>
          </cell>
          <cell r="E201" t="str">
            <v>CPHAUL25</v>
          </cell>
          <cell r="F201" t="str">
            <v>25YD COMPACTOR-HAUL</v>
          </cell>
          <cell r="G201" t="str">
            <v>ONCALL</v>
          </cell>
          <cell r="H201">
            <v>170.69</v>
          </cell>
        </row>
        <row r="202">
          <cell r="A202" t="str">
            <v>KITSAP CO -REGULATEDROLLOFFCPHAUL25</v>
          </cell>
          <cell r="B202" t="str">
            <v>KITSAP CO -REGULATED</v>
          </cell>
          <cell r="C202" t="str">
            <v>KITSAP CO -REGULATED</v>
          </cell>
          <cell r="D202" t="str">
            <v>ROLLOFF</v>
          </cell>
          <cell r="E202" t="str">
            <v>CPHAUL25</v>
          </cell>
          <cell r="F202" t="str">
            <v>25YD COMPACTOR-HAUL</v>
          </cell>
          <cell r="G202" t="str">
            <v>ONCALL</v>
          </cell>
          <cell r="H202">
            <v>170.69</v>
          </cell>
        </row>
        <row r="203">
          <cell r="A203" t="str">
            <v>MASON CO-REGULATEDROLLOFFCPHAUL25</v>
          </cell>
          <cell r="B203" t="str">
            <v>MASON CO-REGULATED</v>
          </cell>
          <cell r="C203" t="str">
            <v>MASON CO-REGULATED</v>
          </cell>
          <cell r="D203" t="str">
            <v>ROLLOFF</v>
          </cell>
          <cell r="E203" t="str">
            <v>CPHAUL25</v>
          </cell>
          <cell r="F203" t="str">
            <v>25YD COMPACTOR-HAUL</v>
          </cell>
          <cell r="G203" t="str">
            <v>ONCALL</v>
          </cell>
          <cell r="H203">
            <v>170.69</v>
          </cell>
        </row>
        <row r="204">
          <cell r="A204" t="str">
            <v>CITY OF SHELTON-CONTRACTROLLOFFCPHAUL30</v>
          </cell>
          <cell r="B204" t="str">
            <v>CITY OF SHELTON-CONTRACT</v>
          </cell>
          <cell r="C204" t="str">
            <v>CITY OF SHELTON-CONTRACT</v>
          </cell>
          <cell r="D204" t="str">
            <v>ROLLOFF</v>
          </cell>
          <cell r="E204" t="str">
            <v>CPHAUL30</v>
          </cell>
          <cell r="F204" t="str">
            <v>30YD COMPACTOR-HAUL</v>
          </cell>
          <cell r="G204" t="str">
            <v>ONCALL</v>
          </cell>
          <cell r="H204">
            <v>375</v>
          </cell>
        </row>
        <row r="205">
          <cell r="A205" t="str">
            <v>CITY of SHELTON-REGULATEDROLLOFFCPHAUL30</v>
          </cell>
          <cell r="B205" t="str">
            <v>CITY of SHELTON-REGULATED</v>
          </cell>
          <cell r="C205" t="str">
            <v>CITY of SHELTON-REGULATED</v>
          </cell>
          <cell r="D205" t="str">
            <v>ROLLOFF</v>
          </cell>
          <cell r="E205" t="str">
            <v>CPHAUL30</v>
          </cell>
          <cell r="F205" t="str">
            <v>30YD COMPACTOR-HAUL</v>
          </cell>
          <cell r="G205" t="str">
            <v>ONCALL</v>
          </cell>
          <cell r="H205">
            <v>194.6</v>
          </cell>
        </row>
        <row r="206">
          <cell r="A206" t="str">
            <v>KITSAP CO -REGULATEDROLLOFFCPHAUL30</v>
          </cell>
          <cell r="B206" t="str">
            <v>KITSAP CO -REGULATED</v>
          </cell>
          <cell r="C206" t="str">
            <v>KITSAP CO -REGULATED</v>
          </cell>
          <cell r="D206" t="str">
            <v>ROLLOFF</v>
          </cell>
          <cell r="E206" t="str">
            <v>CPHAUL30</v>
          </cell>
          <cell r="F206" t="str">
            <v>30YD COMPACTOR-HAUL</v>
          </cell>
          <cell r="G206" t="str">
            <v>ONCALL</v>
          </cell>
          <cell r="H206">
            <v>194.6</v>
          </cell>
        </row>
        <row r="207">
          <cell r="A207" t="str">
            <v>MASON CO-REGULATEDROLLOFFCPHAUL30</v>
          </cell>
          <cell r="B207" t="str">
            <v>MASON CO-REGULATED</v>
          </cell>
          <cell r="C207" t="str">
            <v>MASON CO-REGULATED</v>
          </cell>
          <cell r="D207" t="str">
            <v>ROLLOFF</v>
          </cell>
          <cell r="E207" t="str">
            <v>CPHAUL30</v>
          </cell>
          <cell r="F207" t="str">
            <v>30YD COMPACTOR-HAUL</v>
          </cell>
          <cell r="G207" t="str">
            <v>ONCALL</v>
          </cell>
          <cell r="H207">
            <v>194.6</v>
          </cell>
        </row>
        <row r="208">
          <cell r="A208" t="str">
            <v>CITY of SHELTON-REGULATEDROLLOFFCPHAUL35</v>
          </cell>
          <cell r="B208" t="str">
            <v>CITY of SHELTON-REGULATED</v>
          </cell>
          <cell r="C208" t="str">
            <v>CITY of SHELTON-REGULATED</v>
          </cell>
          <cell r="D208" t="str">
            <v>ROLLOFF</v>
          </cell>
          <cell r="E208" t="str">
            <v>CPHAUL35</v>
          </cell>
          <cell r="F208" t="str">
            <v>35YD COMPACTOR-HAUL</v>
          </cell>
          <cell r="G208" t="str">
            <v>ONCALL</v>
          </cell>
          <cell r="H208">
            <v>224.09</v>
          </cell>
        </row>
        <row r="209">
          <cell r="A209" t="str">
            <v>CITY OF SHELTON-UNREGULATEDROLLOFFCPHAUL35</v>
          </cell>
          <cell r="B209" t="str">
            <v>CITY OF SHELTON-UNREGULATED</v>
          </cell>
          <cell r="C209" t="str">
            <v>CITY OF SHELTON-UNREGULATED</v>
          </cell>
          <cell r="D209" t="str">
            <v>ROLLOFF</v>
          </cell>
          <cell r="E209" t="str">
            <v>CPHAUL35</v>
          </cell>
          <cell r="F209" t="str">
            <v>35YD COMPACTOR-HAUL</v>
          </cell>
          <cell r="G209" t="str">
            <v>ONCALL</v>
          </cell>
          <cell r="H209">
            <v>221.6</v>
          </cell>
        </row>
        <row r="210">
          <cell r="A210" t="str">
            <v>KITSAP CO -REGULATEDROLLOFFCPHAUL35</v>
          </cell>
          <cell r="B210" t="str">
            <v>KITSAP CO -REGULATED</v>
          </cell>
          <cell r="C210" t="str">
            <v>KITSAP CO -REGULATED</v>
          </cell>
          <cell r="D210" t="str">
            <v>ROLLOFF</v>
          </cell>
          <cell r="E210" t="str">
            <v>CPHAUL35</v>
          </cell>
          <cell r="F210" t="str">
            <v>35YD COMPACTOR-HAUL</v>
          </cell>
          <cell r="G210" t="str">
            <v>ONCALL</v>
          </cell>
          <cell r="H210">
            <v>224.09</v>
          </cell>
        </row>
        <row r="211">
          <cell r="A211" t="str">
            <v>KITSAP CO-UNREGULATEDROLLOFFCPHAUL35</v>
          </cell>
          <cell r="B211" t="str">
            <v>KITSAP CO-UNREGULATED</v>
          </cell>
          <cell r="C211" t="str">
            <v>KITSAP CO-UNREGULATED</v>
          </cell>
          <cell r="D211" t="str">
            <v>ROLLOFF</v>
          </cell>
          <cell r="E211" t="str">
            <v>CPHAUL35</v>
          </cell>
          <cell r="F211" t="str">
            <v>35YD COMPACTOR-HAUL</v>
          </cell>
          <cell r="G211" t="str">
            <v>ONCALL</v>
          </cell>
          <cell r="H211">
            <v>221.6</v>
          </cell>
        </row>
        <row r="212">
          <cell r="A212" t="str">
            <v>MASON CO-REGULATEDROLLOFFCPHAUL35</v>
          </cell>
          <cell r="B212" t="str">
            <v>MASON CO-REGULATED</v>
          </cell>
          <cell r="C212" t="str">
            <v>MASON CO-REGULATED</v>
          </cell>
          <cell r="D212" t="str">
            <v>ROLLOFF</v>
          </cell>
          <cell r="E212" t="str">
            <v>CPHAUL35</v>
          </cell>
          <cell r="F212" t="str">
            <v>35YD COMPACTOR-HAUL</v>
          </cell>
          <cell r="G212" t="str">
            <v>ONCALL</v>
          </cell>
          <cell r="H212">
            <v>224.09</v>
          </cell>
        </row>
        <row r="213">
          <cell r="A213" t="str">
            <v>MASON CO-UNREGULATEDROLLOFFCPHAUL35</v>
          </cell>
          <cell r="B213" t="str">
            <v>MASON CO-UNREGULATED</v>
          </cell>
          <cell r="C213" t="str">
            <v>MASON CO-UNREGULATED</v>
          </cell>
          <cell r="D213" t="str">
            <v>ROLLOFF</v>
          </cell>
          <cell r="E213" t="str">
            <v>CPHAUL35</v>
          </cell>
          <cell r="F213" t="str">
            <v>35YD COMPACTOR-HAUL</v>
          </cell>
          <cell r="G213" t="str">
            <v>ONCALL</v>
          </cell>
          <cell r="H213">
            <v>221.6</v>
          </cell>
        </row>
        <row r="214">
          <cell r="A214" t="str">
            <v>CITY of SHELTON-REGULATEDROLLOFFCPHAUL40</v>
          </cell>
          <cell r="B214" t="str">
            <v>CITY of SHELTON-REGULATED</v>
          </cell>
          <cell r="C214" t="str">
            <v>CITY of SHELTON-REGULATED</v>
          </cell>
          <cell r="D214" t="str">
            <v>ROLLOFF</v>
          </cell>
          <cell r="E214" t="str">
            <v>CPHAUL40</v>
          </cell>
          <cell r="F214" t="str">
            <v>40YD COMPACTOR - HAUL</v>
          </cell>
          <cell r="G214" t="str">
            <v>ONCALL</v>
          </cell>
          <cell r="H214">
            <v>224.09</v>
          </cell>
        </row>
        <row r="215">
          <cell r="A215" t="str">
            <v>CITY OF SHELTON-UNREGULATEDROLLOFFCPHAUL40</v>
          </cell>
          <cell r="B215" t="str">
            <v>CITY OF SHELTON-UNREGULATED</v>
          </cell>
          <cell r="C215" t="str">
            <v>CITY OF SHELTON-UNREGULATED</v>
          </cell>
          <cell r="D215" t="str">
            <v>ROLLOFF</v>
          </cell>
          <cell r="E215" t="str">
            <v>CPHAUL40</v>
          </cell>
          <cell r="F215" t="str">
            <v>40YD COMPACTOR - HAUL</v>
          </cell>
          <cell r="G215" t="str">
            <v>ONCALL</v>
          </cell>
          <cell r="H215">
            <v>221.6</v>
          </cell>
        </row>
        <row r="216">
          <cell r="A216" t="str">
            <v>KITSAP CO -REGULATEDROLLOFFCPHAUL40</v>
          </cell>
          <cell r="B216" t="str">
            <v>KITSAP CO -REGULATED</v>
          </cell>
          <cell r="C216" t="str">
            <v>KITSAP CO -REGULATED</v>
          </cell>
          <cell r="D216" t="str">
            <v>ROLLOFF</v>
          </cell>
          <cell r="E216" t="str">
            <v>CPHAUL40</v>
          </cell>
          <cell r="F216" t="str">
            <v>40YD COMPACTOR - HAUL</v>
          </cell>
          <cell r="G216" t="str">
            <v>ONCALL</v>
          </cell>
          <cell r="H216">
            <v>224.09</v>
          </cell>
        </row>
        <row r="217">
          <cell r="A217" t="str">
            <v>KITSAP CO-UNREGULATEDROLLOFFCPHAUL40</v>
          </cell>
          <cell r="B217" t="str">
            <v>KITSAP CO-UNREGULATED</v>
          </cell>
          <cell r="C217" t="str">
            <v>KITSAP CO-UNREGULATED</v>
          </cell>
          <cell r="D217" t="str">
            <v>ROLLOFF</v>
          </cell>
          <cell r="E217" t="str">
            <v>CPHAUL40</v>
          </cell>
          <cell r="F217" t="str">
            <v>40YD COMPACTOR - HAUL</v>
          </cell>
          <cell r="G217" t="str">
            <v>ONCALL</v>
          </cell>
          <cell r="H217">
            <v>221.6</v>
          </cell>
        </row>
        <row r="218">
          <cell r="A218" t="str">
            <v>MASON CO-REGULATEDROLLOFFCPHAUL40</v>
          </cell>
          <cell r="B218" t="str">
            <v>MASON CO-REGULATED</v>
          </cell>
          <cell r="C218" t="str">
            <v>MASON CO-REGULATED</v>
          </cell>
          <cell r="D218" t="str">
            <v>ROLLOFF</v>
          </cell>
          <cell r="E218" t="str">
            <v>CPHAUL40</v>
          </cell>
          <cell r="F218" t="str">
            <v>40YD COMPACTOR - HAUL</v>
          </cell>
          <cell r="G218" t="str">
            <v>ONCALL</v>
          </cell>
          <cell r="H218">
            <v>224.09</v>
          </cell>
        </row>
        <row r="219">
          <cell r="A219" t="str">
            <v>MASON CO-UNREGULATEDROLLOFFCPHAUL40</v>
          </cell>
          <cell r="B219" t="str">
            <v>MASON CO-UNREGULATED</v>
          </cell>
          <cell r="C219" t="str">
            <v>MASON CO-UNREGULATED</v>
          </cell>
          <cell r="D219" t="str">
            <v>ROLLOFF</v>
          </cell>
          <cell r="E219" t="str">
            <v>CPHAUL40</v>
          </cell>
          <cell r="F219" t="str">
            <v>40YD COMPACTOR - HAUL</v>
          </cell>
          <cell r="G219" t="str">
            <v>ONCALL</v>
          </cell>
          <cell r="H219">
            <v>221.6</v>
          </cell>
        </row>
        <row r="220">
          <cell r="A220" t="str">
            <v>CITY of SHELTON-REGULATEDCOMMERCIAL - REARLOADCTRIP</v>
          </cell>
          <cell r="B220" t="str">
            <v>CITY of SHELTON-REGULATED</v>
          </cell>
          <cell r="C220" t="str">
            <v>CITY of SHELTON-REGULATED</v>
          </cell>
          <cell r="D220" t="str">
            <v>COMMERCIAL - REARLOAD</v>
          </cell>
          <cell r="E220" t="str">
            <v>CTRIP</v>
          </cell>
          <cell r="F220" t="str">
            <v>RETURN TRIP CHARGE - CONT</v>
          </cell>
          <cell r="G220" t="str">
            <v>ONCALL</v>
          </cell>
          <cell r="H220">
            <v>17.39</v>
          </cell>
        </row>
        <row r="221">
          <cell r="A221" t="str">
            <v>KITSAP CO -REGULATEDCOMMERCIAL - REARLOADCTRIP</v>
          </cell>
          <cell r="B221" t="str">
            <v>KITSAP CO -REGULATED</v>
          </cell>
          <cell r="C221" t="str">
            <v>KITSAP CO -REGULATED</v>
          </cell>
          <cell r="D221" t="str">
            <v>COMMERCIAL - REARLOAD</v>
          </cell>
          <cell r="E221" t="str">
            <v>CTRIP</v>
          </cell>
          <cell r="F221" t="str">
            <v>RETURN TRIP CHARGE - CONT</v>
          </cell>
          <cell r="G221" t="str">
            <v>ONCALL</v>
          </cell>
          <cell r="H221">
            <v>17.39</v>
          </cell>
        </row>
        <row r="222">
          <cell r="A222" t="str">
            <v>MASON CO-REGULATEDCOMMERCIAL - REARLOADCTRIP</v>
          </cell>
          <cell r="B222" t="str">
            <v>MASON CO-REGULATED</v>
          </cell>
          <cell r="C222" t="str">
            <v>MASON CO-REGULATED</v>
          </cell>
          <cell r="D222" t="str">
            <v>COMMERCIAL - REARLOAD</v>
          </cell>
          <cell r="E222" t="str">
            <v>CTRIP</v>
          </cell>
          <cell r="F222" t="str">
            <v>RETURN TRIP CHARGE - CONT</v>
          </cell>
          <cell r="G222" t="str">
            <v>ONCALL</v>
          </cell>
          <cell r="H222">
            <v>17.39</v>
          </cell>
        </row>
        <row r="223">
          <cell r="A223" t="str">
            <v>CITY OF SHELTON-UNREGULATEDCOMMERCIAL RECYCLEDEL-REC</v>
          </cell>
          <cell r="B223" t="str">
            <v>CITY OF SHELTON-UNREGULATED</v>
          </cell>
          <cell r="C223" t="str">
            <v>CITY OF SHELTON-UNREGULATED</v>
          </cell>
          <cell r="D223" t="str">
            <v>COMMERCIAL RECYCLE</v>
          </cell>
          <cell r="E223" t="str">
            <v>DEL-REC</v>
          </cell>
          <cell r="F223" t="str">
            <v>DELIVER RECYCLE BIN</v>
          </cell>
          <cell r="G223" t="str">
            <v>ONCALL</v>
          </cell>
          <cell r="H223">
            <v>11</v>
          </cell>
        </row>
        <row r="224">
          <cell r="A224" t="str">
            <v>KITSAP CO-UNREGULATEDCOMMERCIAL RECYCLEDEL-REC</v>
          </cell>
          <cell r="B224" t="str">
            <v>KITSAP CO-UNREGULATED</v>
          </cell>
          <cell r="C224" t="str">
            <v>KITSAP CO-UNREGULATED</v>
          </cell>
          <cell r="D224" t="str">
            <v>COMMERCIAL RECYCLE</v>
          </cell>
          <cell r="E224" t="str">
            <v>DEL-REC</v>
          </cell>
          <cell r="F224" t="str">
            <v>DELIVER RECYCLE BIN</v>
          </cell>
          <cell r="G224" t="str">
            <v>ONCALL</v>
          </cell>
          <cell r="H224">
            <v>11</v>
          </cell>
        </row>
        <row r="225">
          <cell r="A225" t="str">
            <v>MASON CO-UNREGULATEDCOMMERCIAL RECYCLEDEL-REC</v>
          </cell>
          <cell r="B225" t="str">
            <v>MASON CO-UNREGULATED</v>
          </cell>
          <cell r="C225" t="str">
            <v>MASON CO-UNREGULATED</v>
          </cell>
          <cell r="D225" t="str">
            <v>COMMERCIAL RECYCLE</v>
          </cell>
          <cell r="E225" t="str">
            <v>DEL-REC</v>
          </cell>
          <cell r="F225" t="str">
            <v>DELIVER RECYCLE BIN</v>
          </cell>
          <cell r="G225" t="str">
            <v>ONCALL</v>
          </cell>
          <cell r="H225">
            <v>11</v>
          </cell>
        </row>
        <row r="226">
          <cell r="A226" t="str">
            <v>CITY of SHELTON-REGULATEDCOMMERCIAL  FRONTLOADDISCONRECY</v>
          </cell>
          <cell r="B226" t="str">
            <v>CITY of SHELTON-REGULATED</v>
          </cell>
          <cell r="C226" t="str">
            <v>CITY of SHELTON-REGULATED</v>
          </cell>
          <cell r="D226" t="str">
            <v>COMMERCIAL  FRONTLOAD</v>
          </cell>
          <cell r="E226" t="str">
            <v>DISCONRECY</v>
          </cell>
          <cell r="F226" t="str">
            <v>DISCONNECT / RECONNECT RC</v>
          </cell>
          <cell r="G226" t="str">
            <v>ONCALL</v>
          </cell>
          <cell r="H226">
            <v>6</v>
          </cell>
        </row>
        <row r="227">
          <cell r="A227" t="str">
            <v>CITY OF SHELTON-UNREGULATEDCOMMERCIAL  FRONTLOADDISCONRECY</v>
          </cell>
          <cell r="B227" t="str">
            <v>CITY OF SHELTON-UNREGULATED</v>
          </cell>
          <cell r="C227" t="str">
            <v>CITY OF SHELTON-UNREGULATED</v>
          </cell>
          <cell r="D227" t="str">
            <v>COMMERCIAL  FRONTLOAD</v>
          </cell>
          <cell r="E227" t="str">
            <v>DISCONRECY</v>
          </cell>
          <cell r="F227" t="str">
            <v>DISCONNECT / RECONNECT RC</v>
          </cell>
          <cell r="G227" t="str">
            <v>ONCALL</v>
          </cell>
          <cell r="H227">
            <v>6.07</v>
          </cell>
        </row>
        <row r="228">
          <cell r="A228" t="str">
            <v>KITSAP CO -REGULATEDCOMMERCIAL  FRONTLOADDISCONRECY</v>
          </cell>
          <cell r="B228" t="str">
            <v>KITSAP CO -REGULATED</v>
          </cell>
          <cell r="C228" t="str">
            <v>KITSAP CO -REGULATED</v>
          </cell>
          <cell r="D228" t="str">
            <v>COMMERCIAL  FRONTLOAD</v>
          </cell>
          <cell r="E228" t="str">
            <v>DISCONRECY</v>
          </cell>
          <cell r="F228" t="str">
            <v>DISCONNECT / RECONNECT RC</v>
          </cell>
          <cell r="G228" t="str">
            <v>ONCALL</v>
          </cell>
          <cell r="H228">
            <v>6.07</v>
          </cell>
        </row>
        <row r="229">
          <cell r="A229" t="str">
            <v>KITSAP CO-UNREGULATEDCOMMERCIAL  FRONTLOADDISCONRECY</v>
          </cell>
          <cell r="B229" t="str">
            <v>KITSAP CO-UNREGULATED</v>
          </cell>
          <cell r="C229" t="str">
            <v>KITSAP CO-UNREGULATED</v>
          </cell>
          <cell r="D229" t="str">
            <v>COMMERCIAL  FRONTLOAD</v>
          </cell>
          <cell r="E229" t="str">
            <v>DISCONRECY</v>
          </cell>
          <cell r="F229" t="str">
            <v>DISCONNECT / RECONNECT RC</v>
          </cell>
          <cell r="G229" t="str">
            <v>ONCALL</v>
          </cell>
          <cell r="H229">
            <v>6.07</v>
          </cell>
        </row>
        <row r="230">
          <cell r="A230" t="str">
            <v>MASON CO-REGULATEDCOMMERCIAL  FRONTLOADDISCONRECY</v>
          </cell>
          <cell r="B230" t="str">
            <v>MASON CO-REGULATED</v>
          </cell>
          <cell r="C230" t="str">
            <v>MASON CO-REGULATED</v>
          </cell>
          <cell r="D230" t="str">
            <v>COMMERCIAL  FRONTLOAD</v>
          </cell>
          <cell r="E230" t="str">
            <v>DISCONRECY</v>
          </cell>
          <cell r="F230" t="str">
            <v>DISCONNECT / RECONNECT RC</v>
          </cell>
          <cell r="G230" t="str">
            <v>ONCALL</v>
          </cell>
          <cell r="H230">
            <v>6</v>
          </cell>
        </row>
        <row r="231">
          <cell r="A231" t="str">
            <v>MASON CO-UNREGULATEDCOMMERCIAL  FRONTLOADDISCONRECY</v>
          </cell>
          <cell r="B231" t="str">
            <v>MASON CO-UNREGULATED</v>
          </cell>
          <cell r="C231" t="str">
            <v>MASON CO-UNREGULATED</v>
          </cell>
          <cell r="D231" t="str">
            <v>COMMERCIAL  FRONTLOAD</v>
          </cell>
          <cell r="E231" t="str">
            <v>DISCONRECY</v>
          </cell>
          <cell r="F231" t="str">
            <v>DISCONNECT / RECONNECT RC</v>
          </cell>
          <cell r="G231" t="str">
            <v>ONCALL</v>
          </cell>
          <cell r="H231">
            <v>6.07</v>
          </cell>
        </row>
        <row r="232">
          <cell r="A232" t="str">
            <v>CITY of SHELTON-REGULATEDCOMMERCIAL  FRONTLOADDISCONREF</v>
          </cell>
          <cell r="B232" t="str">
            <v>CITY of SHELTON-REGULATED</v>
          </cell>
          <cell r="C232" t="str">
            <v>CITY of SHELTON-REGULATED</v>
          </cell>
          <cell r="D232" t="str">
            <v>COMMERCIAL  FRONTLOAD</v>
          </cell>
          <cell r="E232" t="str">
            <v>DISCONREF</v>
          </cell>
          <cell r="F232" t="str">
            <v>DISCONNECT / RECONNECT RF</v>
          </cell>
          <cell r="G232" t="str">
            <v>ONCALL</v>
          </cell>
          <cell r="H232">
            <v>6.07</v>
          </cell>
        </row>
        <row r="233">
          <cell r="A233" t="str">
            <v>KITSAP CO -REGULATEDCOMMERCIAL  FRONTLOADDISCONREF</v>
          </cell>
          <cell r="B233" t="str">
            <v>KITSAP CO -REGULATED</v>
          </cell>
          <cell r="C233" t="str">
            <v>KITSAP CO -REGULATED</v>
          </cell>
          <cell r="D233" t="str">
            <v>COMMERCIAL  FRONTLOAD</v>
          </cell>
          <cell r="E233" t="str">
            <v>DISCONREF</v>
          </cell>
          <cell r="F233" t="str">
            <v>DISCONNECT / RECONNECT RF</v>
          </cell>
          <cell r="G233" t="str">
            <v>ONCALL</v>
          </cell>
          <cell r="H233">
            <v>6.07</v>
          </cell>
        </row>
        <row r="234">
          <cell r="A234" t="str">
            <v>KITSAP CO-UNREGULATEDCOMMERCIAL  FRONTLOADDISCONREF</v>
          </cell>
          <cell r="B234" t="str">
            <v>KITSAP CO-UNREGULATED</v>
          </cell>
          <cell r="C234" t="str">
            <v>KITSAP CO-UNREGULATED</v>
          </cell>
          <cell r="D234" t="str">
            <v>COMMERCIAL  FRONTLOAD</v>
          </cell>
          <cell r="E234" t="str">
            <v>DISCONREF</v>
          </cell>
          <cell r="F234" t="str">
            <v>DISCONNECT / RECONNECT RF</v>
          </cell>
          <cell r="G234" t="str">
            <v>ONCALL</v>
          </cell>
          <cell r="H234">
            <v>6</v>
          </cell>
        </row>
        <row r="235">
          <cell r="A235" t="str">
            <v>MASON CO-REGULATEDCOMMERCIAL  FRONTLOADDISCONREF</v>
          </cell>
          <cell r="B235" t="str">
            <v>MASON CO-REGULATED</v>
          </cell>
          <cell r="C235" t="str">
            <v>MASON CO-REGULATED</v>
          </cell>
          <cell r="D235" t="str">
            <v>COMMERCIAL  FRONTLOAD</v>
          </cell>
          <cell r="E235" t="str">
            <v>DISCONREF</v>
          </cell>
          <cell r="F235" t="str">
            <v>DISCONNECT / RECONNECT RF</v>
          </cell>
          <cell r="G235" t="str">
            <v>ONCALL</v>
          </cell>
          <cell r="H235">
            <v>6.07</v>
          </cell>
        </row>
        <row r="236">
          <cell r="A236" t="str">
            <v>MASON CO-UNREGULATEDCOMMERCIAL  FRONTLOADDISCONREF</v>
          </cell>
          <cell r="B236" t="str">
            <v>MASON CO-UNREGULATED</v>
          </cell>
          <cell r="C236" t="str">
            <v>MASON CO-UNREGULATED</v>
          </cell>
          <cell r="D236" t="str">
            <v>COMMERCIAL  FRONTLOAD</v>
          </cell>
          <cell r="E236" t="str">
            <v>DISCONREF</v>
          </cell>
          <cell r="F236" t="str">
            <v>DISCONNECT / RECONNECT RF</v>
          </cell>
          <cell r="G236" t="str">
            <v>ONCALL</v>
          </cell>
          <cell r="H236">
            <v>6</v>
          </cell>
        </row>
        <row r="237">
          <cell r="A237" t="str">
            <v>CITY of SHELTON-REGULATEDROLLOFFDISPMC-TON</v>
          </cell>
          <cell r="B237" t="str">
            <v>CITY of SHELTON-REGULATED</v>
          </cell>
          <cell r="C237" t="str">
            <v>CITY of SHELTON-REGULATED</v>
          </cell>
          <cell r="D237" t="str">
            <v>ROLLOFF</v>
          </cell>
          <cell r="E237" t="str">
            <v>DISPMC-TON</v>
          </cell>
          <cell r="F237" t="str">
            <v>MC LANDFILL PER TON</v>
          </cell>
          <cell r="G237" t="str">
            <v>ONCALL</v>
          </cell>
          <cell r="H237">
            <v>99.52</v>
          </cell>
        </row>
        <row r="238">
          <cell r="A238" t="str">
            <v>KITSAP CO -REGULATEDROLLOFFDISPMC-TON</v>
          </cell>
          <cell r="B238" t="str">
            <v>KITSAP CO -REGULATED</v>
          </cell>
          <cell r="C238" t="str">
            <v>KITSAP CO -REGULATED</v>
          </cell>
          <cell r="D238" t="str">
            <v>ROLLOFF</v>
          </cell>
          <cell r="E238" t="str">
            <v>DISPMC-TON</v>
          </cell>
          <cell r="F238" t="str">
            <v>MC LANDFILL PER TON</v>
          </cell>
          <cell r="G238" t="str">
            <v>ONCALL</v>
          </cell>
          <cell r="H238">
            <v>96.16</v>
          </cell>
        </row>
        <row r="239">
          <cell r="A239" t="str">
            <v>MASON CO-REGULATEDROLLOFFDISPMC-TON</v>
          </cell>
          <cell r="B239" t="str">
            <v>MASON CO-REGULATED</v>
          </cell>
          <cell r="C239" t="str">
            <v>MASON CO-REGULATED</v>
          </cell>
          <cell r="D239" t="str">
            <v>ROLLOFF</v>
          </cell>
          <cell r="E239" t="str">
            <v>DISPMC-TON</v>
          </cell>
          <cell r="F239" t="str">
            <v>MC LANDFILL PER TON</v>
          </cell>
          <cell r="G239" t="str">
            <v>ONCALL</v>
          </cell>
          <cell r="H239">
            <v>99.52</v>
          </cell>
        </row>
        <row r="240">
          <cell r="A240" t="str">
            <v>CITY of SHELTON-REGULATEDROLLOFFDISPMCMISC</v>
          </cell>
          <cell r="B240" t="str">
            <v>CITY of SHELTON-REGULATED</v>
          </cell>
          <cell r="C240" t="str">
            <v>CITY of SHELTON-REGULATED</v>
          </cell>
          <cell r="D240" t="str">
            <v>ROLLOFF</v>
          </cell>
          <cell r="E240" t="str">
            <v>DISPMCMISC</v>
          </cell>
          <cell r="F240" t="str">
            <v>DISPOSAL MISCELLANOUS</v>
          </cell>
          <cell r="G240" t="str">
            <v>MONTHLY ARREARS</v>
          </cell>
          <cell r="H240">
            <v>0</v>
          </cell>
        </row>
        <row r="241">
          <cell r="A241" t="str">
            <v>CITY OF SHELTON-UNREGULATEDROLLOFFDISPMCMISC</v>
          </cell>
          <cell r="B241" t="str">
            <v>CITY OF SHELTON-UNREGULATED</v>
          </cell>
          <cell r="C241" t="str">
            <v>CITY OF SHELTON-UNREGULATED</v>
          </cell>
          <cell r="D241" t="str">
            <v>ROLLOFF</v>
          </cell>
          <cell r="E241" t="str">
            <v>DISPMCMISC</v>
          </cell>
          <cell r="F241" t="str">
            <v>DISPOSAL MISCELLANOUS</v>
          </cell>
          <cell r="G241" t="str">
            <v>MONTHLY ARREARS</v>
          </cell>
          <cell r="H241">
            <v>0</v>
          </cell>
        </row>
        <row r="242">
          <cell r="A242" t="str">
            <v>KITSAP CO -REGULATEDROLLOFFDISPMCMISC</v>
          </cell>
          <cell r="B242" t="str">
            <v>KITSAP CO -REGULATED</v>
          </cell>
          <cell r="C242" t="str">
            <v>KITSAP CO -REGULATED</v>
          </cell>
          <cell r="D242" t="str">
            <v>ROLLOFF</v>
          </cell>
          <cell r="E242" t="str">
            <v>DISPMCMISC</v>
          </cell>
          <cell r="F242" t="str">
            <v>DISPOSAL MISCELLANOUS</v>
          </cell>
          <cell r="G242" t="str">
            <v>MONTHLY ARREARS</v>
          </cell>
          <cell r="H242">
            <v>0</v>
          </cell>
        </row>
        <row r="243">
          <cell r="A243" t="str">
            <v>KITSAP CO-UNREGULATEDROLLOFFDISPMCMISC</v>
          </cell>
          <cell r="B243" t="str">
            <v>KITSAP CO-UNREGULATED</v>
          </cell>
          <cell r="C243" t="str">
            <v>KITSAP CO-UNREGULATED</v>
          </cell>
          <cell r="D243" t="str">
            <v>ROLLOFF</v>
          </cell>
          <cell r="E243" t="str">
            <v>DISPMCMISC</v>
          </cell>
          <cell r="F243" t="str">
            <v>DISPOSAL MISCELLANOUS</v>
          </cell>
          <cell r="G243" t="str">
            <v>MONTHLY ARREARS</v>
          </cell>
          <cell r="H243">
            <v>0</v>
          </cell>
        </row>
        <row r="244">
          <cell r="A244" t="str">
            <v>MASON CO-REGULATEDROLLOFFDISPMCMISC</v>
          </cell>
          <cell r="B244" t="str">
            <v>MASON CO-REGULATED</v>
          </cell>
          <cell r="C244" t="str">
            <v>MASON CO-REGULATED</v>
          </cell>
          <cell r="D244" t="str">
            <v>ROLLOFF</v>
          </cell>
          <cell r="E244" t="str">
            <v>DISPMCMISC</v>
          </cell>
          <cell r="F244" t="str">
            <v>DISPOSAL MISCELLANOUS</v>
          </cell>
          <cell r="G244" t="str">
            <v>MONTHLY ARREARS</v>
          </cell>
          <cell r="H244">
            <v>0</v>
          </cell>
        </row>
        <row r="245">
          <cell r="A245" t="str">
            <v>MASON CO-UNREGULATEDROLLOFFDISPMCMISC</v>
          </cell>
          <cell r="B245" t="str">
            <v>MASON CO-UNREGULATED</v>
          </cell>
          <cell r="C245" t="str">
            <v>MASON CO-UNREGULATED</v>
          </cell>
          <cell r="D245" t="str">
            <v>ROLLOFF</v>
          </cell>
          <cell r="E245" t="str">
            <v>DISPMCMISC</v>
          </cell>
          <cell r="F245" t="str">
            <v>DISPOSAL MISCELLANOUS</v>
          </cell>
          <cell r="G245" t="str">
            <v>MONTHLY ARREARS</v>
          </cell>
          <cell r="H245">
            <v>0</v>
          </cell>
        </row>
        <row r="246">
          <cell r="A246" t="str">
            <v>KITSAP CO -REGULATEDROLLOFFDISPOLY-TON</v>
          </cell>
          <cell r="B246" t="str">
            <v>KITSAP CO -REGULATED</v>
          </cell>
          <cell r="C246" t="str">
            <v>KITSAP CO -REGULATED</v>
          </cell>
          <cell r="D246" t="str">
            <v>ROLLOFF</v>
          </cell>
          <cell r="E246" t="str">
            <v>DISPOLY-TON</v>
          </cell>
          <cell r="F246" t="str">
            <v>OLYMPIC LANDFILL PER TON</v>
          </cell>
          <cell r="G246" t="str">
            <v>ONCALL</v>
          </cell>
          <cell r="H246">
            <v>75</v>
          </cell>
        </row>
        <row r="247">
          <cell r="A247" t="str">
            <v>MASON CO-REGULATEDROLLOFFDISPOLY-TON</v>
          </cell>
          <cell r="B247" t="str">
            <v>MASON CO-REGULATED</v>
          </cell>
          <cell r="C247" t="str">
            <v>MASON CO-REGULATED</v>
          </cell>
          <cell r="D247" t="str">
            <v>ROLLOFF</v>
          </cell>
          <cell r="E247" t="str">
            <v>DISPOLY-TON</v>
          </cell>
          <cell r="F247" t="str">
            <v>OLYMPIC LANDFILL PER TON</v>
          </cell>
          <cell r="G247" t="str">
            <v>ONCALL</v>
          </cell>
          <cell r="H247">
            <v>71</v>
          </cell>
        </row>
        <row r="248">
          <cell r="A248" t="str">
            <v>CITY of SHELTON-REGULATEDRESIDENTIALDRVNRE1</v>
          </cell>
          <cell r="B248" t="str">
            <v>CITY of SHELTON-REGULATED</v>
          </cell>
          <cell r="C248" t="str">
            <v>CITY of SHELTON-REGULATED</v>
          </cell>
          <cell r="D248" t="str">
            <v>RESIDENTIAL</v>
          </cell>
          <cell r="E248" t="str">
            <v>DRVNRE1</v>
          </cell>
          <cell r="F248" t="str">
            <v>DRIVE IN UP TO 250'-EOW</v>
          </cell>
          <cell r="G248" t="str">
            <v>BI-MONTHLY SPLIT EVEN</v>
          </cell>
          <cell r="H248">
            <v>2.41</v>
          </cell>
        </row>
        <row r="249">
          <cell r="A249" t="str">
            <v>KITSAP CO -REGULATEDRESIDENTIALDRVNRE1</v>
          </cell>
          <cell r="B249" t="str">
            <v>KITSAP CO -REGULATED</v>
          </cell>
          <cell r="C249" t="str">
            <v>KITSAP CO -REGULATED</v>
          </cell>
          <cell r="D249" t="str">
            <v>RESIDENTIAL</v>
          </cell>
          <cell r="E249" t="str">
            <v>DRVNRE1</v>
          </cell>
          <cell r="F249" t="str">
            <v>DRIVE IN UP TO 250'-EOW</v>
          </cell>
          <cell r="G249" t="str">
            <v>BI-MONTHLY SPLIT EVEN</v>
          </cell>
          <cell r="H249">
            <v>2.4049999999999998</v>
          </cell>
        </row>
        <row r="250">
          <cell r="A250" t="str">
            <v>MASON CO-REGULATEDRESIDENTIALDRVNRE1</v>
          </cell>
          <cell r="B250" t="str">
            <v>MASON CO-REGULATED</v>
          </cell>
          <cell r="C250" t="str">
            <v>MASON CO-REGULATED</v>
          </cell>
          <cell r="D250" t="str">
            <v>RESIDENTIAL</v>
          </cell>
          <cell r="E250" t="str">
            <v>DRVNRE1</v>
          </cell>
          <cell r="F250" t="str">
            <v>DRIVE IN UP TO 250'-EOW</v>
          </cell>
          <cell r="G250" t="str">
            <v>BI-MONTHLY SPLIT EVEN</v>
          </cell>
          <cell r="H250">
            <v>2.41</v>
          </cell>
        </row>
        <row r="251">
          <cell r="A251" t="str">
            <v>KITSAP CO -REGULATEDRESIDENTIALDRVNRE1RECY</v>
          </cell>
          <cell r="B251" t="str">
            <v>KITSAP CO -REGULATED</v>
          </cell>
          <cell r="C251" t="str">
            <v>KITSAP CO -REGULATED</v>
          </cell>
          <cell r="D251" t="str">
            <v>RESIDENTIAL</v>
          </cell>
          <cell r="E251" t="str">
            <v>DRVNRE1RECY</v>
          </cell>
          <cell r="F251" t="str">
            <v>DRIVE IN UP TO 250 EOW-RE</v>
          </cell>
          <cell r="G251" t="str">
            <v>BI-MONTHLY SPLIT EVEN</v>
          </cell>
          <cell r="H251">
            <v>2.62</v>
          </cell>
        </row>
        <row r="252">
          <cell r="A252" t="str">
            <v>MASON CO-REGULATEDRESIDENTIALDRVNRE1RECY</v>
          </cell>
          <cell r="B252" t="str">
            <v>MASON CO-REGULATED</v>
          </cell>
          <cell r="C252" t="str">
            <v>MASON CO-REGULATED</v>
          </cell>
          <cell r="D252" t="str">
            <v>RESIDENTIAL</v>
          </cell>
          <cell r="E252" t="str">
            <v>DRVNRE1RECY</v>
          </cell>
          <cell r="F252" t="str">
            <v>DRIVE IN UP TO 250 EOW-RE</v>
          </cell>
          <cell r="G252" t="str">
            <v>BI-MONTHLY SPLIT EVEN</v>
          </cell>
          <cell r="H252">
            <v>2.63</v>
          </cell>
        </row>
        <row r="253">
          <cell r="A253" t="str">
            <v>KITSAP CO -REGULATEDRESIDENTIALDRVNRE1RECYMA</v>
          </cell>
          <cell r="B253" t="str">
            <v>KITSAP CO -REGULATED</v>
          </cell>
          <cell r="C253" t="str">
            <v>KITSAP CO -REGULATED</v>
          </cell>
          <cell r="D253" t="str">
            <v>RESIDENTIAL</v>
          </cell>
          <cell r="E253" t="str">
            <v>DRVNRE1RECYMA</v>
          </cell>
          <cell r="F253" t="str">
            <v>DRIVE IN UP TO 250 EOW-RE</v>
          </cell>
          <cell r="G253" t="str">
            <v>MONTHLY ARREARS</v>
          </cell>
          <cell r="H253">
            <v>2.63</v>
          </cell>
        </row>
        <row r="254">
          <cell r="A254" t="str">
            <v>MASON CO-REGULATEDRESIDENTIALDRVNRE1RECYMA</v>
          </cell>
          <cell r="B254" t="str">
            <v>MASON CO-REGULATED</v>
          </cell>
          <cell r="C254" t="str">
            <v>MASON CO-REGULATED</v>
          </cell>
          <cell r="D254" t="str">
            <v>RESIDENTIAL</v>
          </cell>
          <cell r="E254" t="str">
            <v>DRVNRE1RECYMA</v>
          </cell>
          <cell r="F254" t="str">
            <v>DRIVE IN UP TO 250 EOW-RE</v>
          </cell>
          <cell r="G254" t="str">
            <v>MONTHLY ARREARS</v>
          </cell>
          <cell r="H254">
            <v>2.63</v>
          </cell>
        </row>
        <row r="255">
          <cell r="A255" t="str">
            <v>CITY of SHELTON-REGULATEDRESIDENTIALDRVNRE2</v>
          </cell>
          <cell r="B255" t="str">
            <v>CITY of SHELTON-REGULATED</v>
          </cell>
          <cell r="C255" t="str">
            <v>CITY of SHELTON-REGULATED</v>
          </cell>
          <cell r="D255" t="str">
            <v>RESIDENTIAL</v>
          </cell>
          <cell r="E255" t="str">
            <v>DRVNRE2</v>
          </cell>
          <cell r="F255" t="str">
            <v>DRIVE IN OVER 250'-EOW</v>
          </cell>
          <cell r="G255" t="str">
            <v>BI-MONTHLY SPLIT EVEN</v>
          </cell>
          <cell r="H255">
            <v>3.04</v>
          </cell>
        </row>
        <row r="256">
          <cell r="A256" t="str">
            <v>KITSAP CO -REGULATEDRESIDENTIALDRVNRE2</v>
          </cell>
          <cell r="B256" t="str">
            <v>KITSAP CO -REGULATED</v>
          </cell>
          <cell r="C256" t="str">
            <v>KITSAP CO -REGULATED</v>
          </cell>
          <cell r="D256" t="str">
            <v>RESIDENTIAL</v>
          </cell>
          <cell r="E256" t="str">
            <v>DRVNRE2</v>
          </cell>
          <cell r="F256" t="str">
            <v>DRIVE IN OVER 250'-EOW</v>
          </cell>
          <cell r="G256" t="str">
            <v>BI-MONTHLY SPLIT EVEN</v>
          </cell>
          <cell r="H256">
            <v>3.03</v>
          </cell>
        </row>
        <row r="257">
          <cell r="A257" t="str">
            <v>MASON CO-REGULATEDRESIDENTIALDRVNRE2</v>
          </cell>
          <cell r="B257" t="str">
            <v>MASON CO-REGULATED</v>
          </cell>
          <cell r="C257" t="str">
            <v>MASON CO-REGULATED</v>
          </cell>
          <cell r="D257" t="str">
            <v>RESIDENTIAL</v>
          </cell>
          <cell r="E257" t="str">
            <v>DRVNRE2</v>
          </cell>
          <cell r="F257" t="str">
            <v>DRIVE IN OVER 250'-EOW</v>
          </cell>
          <cell r="G257" t="str">
            <v>BI-MONTHLY SPLIT EVEN</v>
          </cell>
          <cell r="H257">
            <v>3.04</v>
          </cell>
        </row>
        <row r="258">
          <cell r="A258" t="str">
            <v>KITSAP CO -REGULATEDRESIDENTIALDRVNRE2RECY</v>
          </cell>
          <cell r="B258" t="str">
            <v>KITSAP CO -REGULATED</v>
          </cell>
          <cell r="C258" t="str">
            <v>KITSAP CO -REGULATED</v>
          </cell>
          <cell r="D258" t="str">
            <v>RESIDENTIAL</v>
          </cell>
          <cell r="E258" t="str">
            <v>DRVNRE2RECY</v>
          </cell>
          <cell r="F258" t="str">
            <v>DRIVE IN OVER 250 EOW-REC</v>
          </cell>
          <cell r="G258" t="str">
            <v>BI-MONTHLY SPLIT EVEN</v>
          </cell>
          <cell r="H258">
            <v>3.29</v>
          </cell>
        </row>
        <row r="259">
          <cell r="A259" t="str">
            <v>MASON CO-REGULATEDRESIDENTIALDRVNRE2RECY</v>
          </cell>
          <cell r="B259" t="str">
            <v>MASON CO-REGULATED</v>
          </cell>
          <cell r="C259" t="str">
            <v>MASON CO-REGULATED</v>
          </cell>
          <cell r="D259" t="str">
            <v>RESIDENTIAL</v>
          </cell>
          <cell r="E259" t="str">
            <v>DRVNRE2RECY</v>
          </cell>
          <cell r="F259" t="str">
            <v>DRIVE IN OVER 250 EOW-REC</v>
          </cell>
          <cell r="G259" t="str">
            <v>BI-MONTHLY SPLIT EVEN</v>
          </cell>
          <cell r="H259">
            <v>3.3</v>
          </cell>
        </row>
        <row r="260">
          <cell r="A260" t="str">
            <v>KITSAP CO -REGULATEDRESIDENTIALDRVNRE2RECYMA</v>
          </cell>
          <cell r="B260" t="str">
            <v>KITSAP CO -REGULATED</v>
          </cell>
          <cell r="C260" t="str">
            <v>KITSAP CO -REGULATED</v>
          </cell>
          <cell r="D260" t="str">
            <v>RESIDENTIAL</v>
          </cell>
          <cell r="E260" t="str">
            <v>DRVNRE2RECYMA</v>
          </cell>
          <cell r="F260" t="str">
            <v>DRIVE IN OVER 250 EOW-REC</v>
          </cell>
          <cell r="G260" t="str">
            <v>MONTHLY ARREARS</v>
          </cell>
          <cell r="H260">
            <v>3.3</v>
          </cell>
        </row>
        <row r="261">
          <cell r="A261" t="str">
            <v>MASON CO-REGULATEDRESIDENTIALDRVNRE2RECYMA</v>
          </cell>
          <cell r="B261" t="str">
            <v>MASON CO-REGULATED</v>
          </cell>
          <cell r="C261" t="str">
            <v>MASON CO-REGULATED</v>
          </cell>
          <cell r="D261" t="str">
            <v>RESIDENTIAL</v>
          </cell>
          <cell r="E261" t="str">
            <v>DRVNRE2RECYMA</v>
          </cell>
          <cell r="F261" t="str">
            <v>DRIVE IN OVER 250 EOW-REC</v>
          </cell>
          <cell r="G261" t="str">
            <v>MONTHLY ARREARS</v>
          </cell>
          <cell r="H261">
            <v>3.3</v>
          </cell>
        </row>
        <row r="262">
          <cell r="A262" t="str">
            <v>CITY of SHELTON-REGULATEDRESIDENTIALDRVNRM1</v>
          </cell>
          <cell r="B262" t="str">
            <v>CITY of SHELTON-REGULATED</v>
          </cell>
          <cell r="C262" t="str">
            <v>CITY of SHELTON-REGULATED</v>
          </cell>
          <cell r="D262" t="str">
            <v>RESIDENTIAL</v>
          </cell>
          <cell r="E262" t="str">
            <v>DRVNRM1</v>
          </cell>
          <cell r="F262" t="str">
            <v>DRIVE IN UP TO 250'-MTHLY</v>
          </cell>
          <cell r="G262" t="str">
            <v>BI-MONTHLY SPLIT EVEN</v>
          </cell>
          <cell r="H262">
            <v>1.1100000000000001</v>
          </cell>
        </row>
        <row r="263">
          <cell r="A263" t="str">
            <v>KITSAP CO -REGULATEDRESIDENTIALDRVNRM1</v>
          </cell>
          <cell r="B263" t="str">
            <v>KITSAP CO -REGULATED</v>
          </cell>
          <cell r="C263" t="str">
            <v>KITSAP CO -REGULATED</v>
          </cell>
          <cell r="D263" t="str">
            <v>RESIDENTIAL</v>
          </cell>
          <cell r="E263" t="str">
            <v>DRVNRM1</v>
          </cell>
          <cell r="F263" t="str">
            <v>DRIVE IN UP TO 250'-MTHLY</v>
          </cell>
          <cell r="G263" t="str">
            <v>BI-MONTHLY SPLIT EVEN</v>
          </cell>
          <cell r="H263">
            <v>1.2050000000000001</v>
          </cell>
        </row>
        <row r="264">
          <cell r="A264" t="str">
            <v>MASON CO-REGULATEDRESIDENTIALDRVNRM1</v>
          </cell>
          <cell r="B264" t="str">
            <v>MASON CO-REGULATED</v>
          </cell>
          <cell r="C264" t="str">
            <v>MASON CO-REGULATED</v>
          </cell>
          <cell r="D264" t="str">
            <v>RESIDENTIAL</v>
          </cell>
          <cell r="E264" t="str">
            <v>DRVNRM1</v>
          </cell>
          <cell r="F264" t="str">
            <v>DRIVE IN UP TO 250'-MTHLY</v>
          </cell>
          <cell r="G264" t="str">
            <v>BI-MONTHLY SPLIT EVEN</v>
          </cell>
          <cell r="H264">
            <v>1.1100000000000001</v>
          </cell>
        </row>
        <row r="265">
          <cell r="A265" t="str">
            <v>CITY of SHELTON-REGULATEDRESIDENTIALDRVNRM2</v>
          </cell>
          <cell r="B265" t="str">
            <v>CITY of SHELTON-REGULATED</v>
          </cell>
          <cell r="C265" t="str">
            <v>CITY of SHELTON-REGULATED</v>
          </cell>
          <cell r="D265" t="str">
            <v>RESIDENTIAL</v>
          </cell>
          <cell r="E265" t="str">
            <v>DRVNRM2</v>
          </cell>
          <cell r="F265" t="str">
            <v>DRIVE IN OVER 250'-MTHLY</v>
          </cell>
          <cell r="G265" t="str">
            <v>BI-MONTHLY SPLIT EVEN</v>
          </cell>
          <cell r="H265">
            <v>1.4</v>
          </cell>
        </row>
        <row r="266">
          <cell r="A266" t="str">
            <v>KITSAP CO -REGULATEDRESIDENTIALDRVNRM2</v>
          </cell>
          <cell r="B266" t="str">
            <v>KITSAP CO -REGULATED</v>
          </cell>
          <cell r="C266" t="str">
            <v>KITSAP CO -REGULATED</v>
          </cell>
          <cell r="D266" t="str">
            <v>RESIDENTIAL</v>
          </cell>
          <cell r="E266" t="str">
            <v>DRVNRM2</v>
          </cell>
          <cell r="F266" t="str">
            <v>DRIVE IN OVER 250'-MTHLY</v>
          </cell>
          <cell r="G266" t="str">
            <v>BI-MONTHLY SPLIT EVEN</v>
          </cell>
          <cell r="H266">
            <v>1.52</v>
          </cell>
        </row>
        <row r="267">
          <cell r="A267" t="str">
            <v>MASON CO-REGULATEDRESIDENTIALDRVNRM2</v>
          </cell>
          <cell r="B267" t="str">
            <v>MASON CO-REGULATED</v>
          </cell>
          <cell r="C267" t="str">
            <v>MASON CO-REGULATED</v>
          </cell>
          <cell r="D267" t="str">
            <v>RESIDENTIAL</v>
          </cell>
          <cell r="E267" t="str">
            <v>DRVNRM2</v>
          </cell>
          <cell r="F267" t="str">
            <v>DRIVE IN OVER 250'-MTHLY</v>
          </cell>
          <cell r="G267" t="str">
            <v>BI-MONTHLY SPLIT EVEN</v>
          </cell>
          <cell r="H267">
            <v>1.4</v>
          </cell>
        </row>
        <row r="268">
          <cell r="A268" t="str">
            <v>CITY of SHELTON-REGULATEDRESIDENTIALDRVNROC1</v>
          </cell>
          <cell r="B268" t="str">
            <v>CITY of SHELTON-REGULATED</v>
          </cell>
          <cell r="C268" t="str">
            <v>CITY of SHELTON-REGULATED</v>
          </cell>
          <cell r="D268" t="str">
            <v>RESIDENTIAL</v>
          </cell>
          <cell r="E268" t="str">
            <v>DRVNROC1</v>
          </cell>
          <cell r="F268" t="str">
            <v>DRIVE IN UP TO 250'-OC</v>
          </cell>
          <cell r="G268" t="str">
            <v>MONTHLY ARREARS</v>
          </cell>
          <cell r="H268">
            <v>1.1100000000000001</v>
          </cell>
        </row>
        <row r="269">
          <cell r="A269" t="str">
            <v>KITSAP CO -REGULATEDRESIDENTIALDRVNROC1</v>
          </cell>
          <cell r="B269" t="str">
            <v>KITSAP CO -REGULATED</v>
          </cell>
          <cell r="C269" t="str">
            <v>KITSAP CO -REGULATED</v>
          </cell>
          <cell r="D269" t="str">
            <v>RESIDENTIAL</v>
          </cell>
          <cell r="E269" t="str">
            <v>DRVNROC1</v>
          </cell>
          <cell r="F269" t="str">
            <v>DRIVE IN UP TO 250'-OC</v>
          </cell>
          <cell r="G269" t="str">
            <v>MONTHLY ARREARS</v>
          </cell>
          <cell r="H269">
            <v>1.1100000000000001</v>
          </cell>
        </row>
        <row r="270">
          <cell r="A270" t="str">
            <v>MASON CO-REGULATEDRESIDENTIALDRVNROC1</v>
          </cell>
          <cell r="B270" t="str">
            <v>MASON CO-REGULATED</v>
          </cell>
          <cell r="C270" t="str">
            <v>MASON CO-REGULATED</v>
          </cell>
          <cell r="D270" t="str">
            <v>RESIDENTIAL</v>
          </cell>
          <cell r="E270" t="str">
            <v>DRVNROC1</v>
          </cell>
          <cell r="F270" t="str">
            <v>DRIVE IN UP TO 250'-OC</v>
          </cell>
          <cell r="G270" t="str">
            <v>MONTHLY ARREARS</v>
          </cell>
          <cell r="H270">
            <v>1.1100000000000001</v>
          </cell>
        </row>
        <row r="271">
          <cell r="A271" t="str">
            <v>KITSAP CO -REGULATEDRESIDENTIALDRVNROC1RECYMA</v>
          </cell>
          <cell r="B271" t="str">
            <v>KITSAP CO -REGULATED</v>
          </cell>
          <cell r="C271" t="str">
            <v>KITSAP CO -REGULATED</v>
          </cell>
          <cell r="D271" t="str">
            <v>RESIDENTIAL</v>
          </cell>
          <cell r="E271" t="str">
            <v>DRVNROC1RECYMA</v>
          </cell>
          <cell r="F271" t="str">
            <v>DRIVE IN UP TO 125 OC-REC</v>
          </cell>
          <cell r="G271" t="str">
            <v>ONCALL</v>
          </cell>
          <cell r="H271">
            <v>1.1100000000000001</v>
          </cell>
        </row>
        <row r="272">
          <cell r="A272" t="str">
            <v>MASON CO-REGULATEDRESIDENTIALDRVNROC1RECYMA</v>
          </cell>
          <cell r="B272" t="str">
            <v>MASON CO-REGULATED</v>
          </cell>
          <cell r="C272" t="str">
            <v>MASON CO-REGULATED</v>
          </cell>
          <cell r="D272" t="str">
            <v>RESIDENTIAL</v>
          </cell>
          <cell r="E272" t="str">
            <v>DRVNROC1RECYMA</v>
          </cell>
          <cell r="F272" t="str">
            <v>DRIVE IN UP TO 125 OC-REC</v>
          </cell>
          <cell r="G272" t="str">
            <v>ONCALL</v>
          </cell>
          <cell r="H272">
            <v>1.21</v>
          </cell>
        </row>
        <row r="273">
          <cell r="A273" t="str">
            <v>CITY of SHELTON-REGULATEDRESIDENTIALDRVNRW1</v>
          </cell>
          <cell r="B273" t="str">
            <v>CITY of SHELTON-REGULATED</v>
          </cell>
          <cell r="C273" t="str">
            <v>CITY of SHELTON-REGULATED</v>
          </cell>
          <cell r="D273" t="str">
            <v>RESIDENTIAL</v>
          </cell>
          <cell r="E273" t="str">
            <v>DRVNRW1</v>
          </cell>
          <cell r="F273" t="str">
            <v>DRIVE IN UP TO 250'</v>
          </cell>
          <cell r="G273" t="str">
            <v>BI-MONTHLY SPLIT EVEN</v>
          </cell>
          <cell r="H273">
            <v>4.8099999999999996</v>
          </cell>
        </row>
        <row r="274">
          <cell r="A274" t="str">
            <v>KITSAP CO -REGULATEDRESIDENTIALDRVNRW1</v>
          </cell>
          <cell r="B274" t="str">
            <v>KITSAP CO -REGULATED</v>
          </cell>
          <cell r="C274" t="str">
            <v>KITSAP CO -REGULATED</v>
          </cell>
          <cell r="D274" t="str">
            <v>RESIDENTIAL</v>
          </cell>
          <cell r="E274" t="str">
            <v>DRVNRW1</v>
          </cell>
          <cell r="F274" t="str">
            <v>DRIVE IN UP TO 250'</v>
          </cell>
          <cell r="G274" t="str">
            <v>BI-MONTHLY SPLIT EVEN</v>
          </cell>
          <cell r="H274">
            <v>4.8099999999999996</v>
          </cell>
        </row>
        <row r="275">
          <cell r="A275" t="str">
            <v>MASON CO-REGULATEDRESIDENTIALDRVNRW1</v>
          </cell>
          <cell r="B275" t="str">
            <v>MASON CO-REGULATED</v>
          </cell>
          <cell r="C275" t="str">
            <v>MASON CO-REGULATED</v>
          </cell>
          <cell r="D275" t="str">
            <v>RESIDENTIAL</v>
          </cell>
          <cell r="E275" t="str">
            <v>DRVNRW1</v>
          </cell>
          <cell r="F275" t="str">
            <v>DRIVE IN UP TO 250'</v>
          </cell>
          <cell r="G275" t="str">
            <v>BI-MONTHLY SPLIT EVEN</v>
          </cell>
          <cell r="H275">
            <v>4.8099999999999996</v>
          </cell>
        </row>
        <row r="276">
          <cell r="A276" t="str">
            <v>CITY of SHELTON-REGULATEDRESIDENTIALDRVNRW1RECYMA</v>
          </cell>
          <cell r="B276" t="str">
            <v>CITY of SHELTON-REGULATED</v>
          </cell>
          <cell r="C276" t="str">
            <v>CITY of SHELTON-REGULATED</v>
          </cell>
          <cell r="D276" t="str">
            <v>RESIDENTIAL</v>
          </cell>
          <cell r="E276" t="str">
            <v>DRVNRW1RECYMA</v>
          </cell>
          <cell r="F276" t="str">
            <v>DRIVE IN UP TO 125 WEEKLY</v>
          </cell>
          <cell r="G276" t="str">
            <v>MONTHLY ARREARS</v>
          </cell>
          <cell r="H276">
            <v>4.8099999999999996</v>
          </cell>
        </row>
        <row r="277">
          <cell r="A277" t="str">
            <v>KITSAP CO -REGULATEDRESIDENTIALDRVNRW1RECYMA</v>
          </cell>
          <cell r="B277" t="str">
            <v>KITSAP CO -REGULATED</v>
          </cell>
          <cell r="C277" t="str">
            <v>KITSAP CO -REGULATED</v>
          </cell>
          <cell r="D277" t="str">
            <v>RESIDENTIAL</v>
          </cell>
          <cell r="E277" t="str">
            <v>DRVNRW1RECYMA</v>
          </cell>
          <cell r="F277" t="str">
            <v>DRIVE IN UP TO 125 WEEKLY</v>
          </cell>
          <cell r="G277" t="str">
            <v>MONTHLY ARREARS</v>
          </cell>
          <cell r="H277">
            <v>2.38</v>
          </cell>
        </row>
        <row r="278">
          <cell r="A278" t="str">
            <v>MASON CO-REGULATEDRESIDENTIALDRVNRW1RECYMA</v>
          </cell>
          <cell r="B278" t="str">
            <v>MASON CO-REGULATED</v>
          </cell>
          <cell r="C278" t="str">
            <v>MASON CO-REGULATED</v>
          </cell>
          <cell r="D278" t="str">
            <v>RESIDENTIAL</v>
          </cell>
          <cell r="E278" t="str">
            <v>DRVNRW1RECYMA</v>
          </cell>
          <cell r="F278" t="str">
            <v>DRIVE IN UP TO 125 WEEKLY</v>
          </cell>
          <cell r="G278" t="str">
            <v>MONTHLY ARREARS</v>
          </cell>
          <cell r="H278">
            <v>4.8099999999999996</v>
          </cell>
        </row>
        <row r="279">
          <cell r="A279" t="str">
            <v>CITY of SHELTON-REGULATEDRESIDENTIALDRVNRW2</v>
          </cell>
          <cell r="B279" t="str">
            <v>CITY of SHELTON-REGULATED</v>
          </cell>
          <cell r="C279" t="str">
            <v>CITY of SHELTON-REGULATED</v>
          </cell>
          <cell r="D279" t="str">
            <v>RESIDENTIAL</v>
          </cell>
          <cell r="E279" t="str">
            <v>DRVNRW2</v>
          </cell>
          <cell r="F279" t="str">
            <v>DRIVE IN OVER 250'</v>
          </cell>
          <cell r="G279" t="str">
            <v>BI-MONTHLY SPLIT EVEN</v>
          </cell>
          <cell r="H279">
            <v>6.06</v>
          </cell>
        </row>
        <row r="280">
          <cell r="A280" t="str">
            <v>KITSAP CO -REGULATEDRESIDENTIALDRVNRW2</v>
          </cell>
          <cell r="B280" t="str">
            <v>KITSAP CO -REGULATED</v>
          </cell>
          <cell r="C280" t="str">
            <v>KITSAP CO -REGULATED</v>
          </cell>
          <cell r="D280" t="str">
            <v>RESIDENTIAL</v>
          </cell>
          <cell r="E280" t="str">
            <v>DRVNRW2</v>
          </cell>
          <cell r="F280" t="str">
            <v>DRIVE IN OVER 250'</v>
          </cell>
          <cell r="G280" t="str">
            <v>BI-MONTHLY SPLIT EVEN</v>
          </cell>
          <cell r="H280">
            <v>6.06</v>
          </cell>
        </row>
        <row r="281">
          <cell r="A281" t="str">
            <v>MASON CO-REGULATEDRESIDENTIALDRVNRW2</v>
          </cell>
          <cell r="B281" t="str">
            <v>MASON CO-REGULATED</v>
          </cell>
          <cell r="C281" t="str">
            <v>MASON CO-REGULATED</v>
          </cell>
          <cell r="D281" t="str">
            <v>RESIDENTIAL</v>
          </cell>
          <cell r="E281" t="str">
            <v>DRVNRW2</v>
          </cell>
          <cell r="F281" t="str">
            <v>DRIVE IN OVER 250'</v>
          </cell>
          <cell r="G281" t="str">
            <v>BI-MONTHLY SPLIT EVEN</v>
          </cell>
          <cell r="H281">
            <v>6.06</v>
          </cell>
        </row>
        <row r="282">
          <cell r="A282" t="str">
            <v>CITY of SHELTON-REGULATEDRESIDENTIALDRVNRW2RECYMA</v>
          </cell>
          <cell r="B282" t="str">
            <v>CITY of SHELTON-REGULATED</v>
          </cell>
          <cell r="C282" t="str">
            <v>CITY of SHELTON-REGULATED</v>
          </cell>
          <cell r="D282" t="str">
            <v>RESIDENTIAL</v>
          </cell>
          <cell r="E282" t="str">
            <v>DRVNRW2RECYMA</v>
          </cell>
          <cell r="F282" t="str">
            <v>DRIVE IN OVER 125 WEEKLY-</v>
          </cell>
          <cell r="G282" t="str">
            <v>MONTHLY ARREARS</v>
          </cell>
          <cell r="H282">
            <v>4.8099999999999996</v>
          </cell>
        </row>
        <row r="283">
          <cell r="A283" t="str">
            <v>KITSAP CO -REGULATEDRESIDENTIALDRVNRW2RECYMA</v>
          </cell>
          <cell r="B283" t="str">
            <v>KITSAP CO -REGULATED</v>
          </cell>
          <cell r="C283" t="str">
            <v>KITSAP CO -REGULATED</v>
          </cell>
          <cell r="D283" t="str">
            <v>RESIDENTIAL</v>
          </cell>
          <cell r="E283" t="str">
            <v>DRVNRW2RECYMA</v>
          </cell>
          <cell r="F283" t="str">
            <v>DRIVE IN OVER 125 WEEKLY-</v>
          </cell>
          <cell r="G283" t="str">
            <v>MONTHLY ARREARS</v>
          </cell>
          <cell r="H283">
            <v>2.99</v>
          </cell>
        </row>
        <row r="284">
          <cell r="A284" t="str">
            <v>MASON CO-REGULATEDRESIDENTIALDRVNRW2RECYMA</v>
          </cell>
          <cell r="B284" t="str">
            <v>MASON CO-REGULATED</v>
          </cell>
          <cell r="C284" t="str">
            <v>MASON CO-REGULATED</v>
          </cell>
          <cell r="D284" t="str">
            <v>RESIDENTIAL</v>
          </cell>
          <cell r="E284" t="str">
            <v>DRVNRW2RECYMA</v>
          </cell>
          <cell r="F284" t="str">
            <v>DRIVE IN OVER 125 WEEKLY-</v>
          </cell>
          <cell r="G284" t="str">
            <v>MONTHLY ARREARS</v>
          </cell>
          <cell r="H284">
            <v>4.8099999999999996</v>
          </cell>
        </row>
        <row r="285">
          <cell r="A285" t="str">
            <v>CITY OF SHELTON-CONTRACTCOMMERCIAL - REARLOADEP300-COM</v>
          </cell>
          <cell r="B285" t="str">
            <v>CITY OF SHELTON-CONTRACT</v>
          </cell>
          <cell r="C285" t="str">
            <v>CITY OF SHELTON-CONTRACT</v>
          </cell>
          <cell r="D285" t="str">
            <v>COMMERCIAL - REARLOAD</v>
          </cell>
          <cell r="E285" t="str">
            <v>EP300-COM</v>
          </cell>
          <cell r="F285" t="str">
            <v>EXTRA PICKUP 300 GL - COM</v>
          </cell>
          <cell r="G285" t="str">
            <v>ONCALL</v>
          </cell>
          <cell r="H285">
            <v>26.24</v>
          </cell>
        </row>
        <row r="286">
          <cell r="A286" t="str">
            <v>CITY OF SHELTON-UNREGULATEDCOMMERCIAL - REARLOADEP300-COM</v>
          </cell>
          <cell r="B286" t="str">
            <v>CITY OF SHELTON-UNREGULATED</v>
          </cell>
          <cell r="C286" t="str">
            <v>CITY OF SHELTON-UNREGULATED</v>
          </cell>
          <cell r="D286" t="str">
            <v>COMMERCIAL - REARLOAD</v>
          </cell>
          <cell r="E286" t="str">
            <v>EP300-COM</v>
          </cell>
          <cell r="F286" t="str">
            <v>EXTRA PICKUP 300 GL - COM</v>
          </cell>
          <cell r="G286" t="str">
            <v>ONCALL</v>
          </cell>
          <cell r="H286">
            <v>32.369999999999997</v>
          </cell>
        </row>
        <row r="287">
          <cell r="A287" t="str">
            <v>CITY OF SHELTON-CONTRACTRESIDENTIALEP300-RES</v>
          </cell>
          <cell r="B287" t="str">
            <v>CITY OF SHELTON-CONTRACT</v>
          </cell>
          <cell r="C287" t="str">
            <v>CITY OF SHELTON-CONTRACT</v>
          </cell>
          <cell r="D287" t="str">
            <v>RESIDENTIAL</v>
          </cell>
          <cell r="E287" t="str">
            <v>EP300-RES</v>
          </cell>
          <cell r="F287" t="str">
            <v>EXTRA PICKUP 300 GL - RES</v>
          </cell>
          <cell r="G287" t="str">
            <v>ONCALL</v>
          </cell>
          <cell r="H287">
            <v>26.01</v>
          </cell>
        </row>
        <row r="288">
          <cell r="A288" t="str">
            <v>CITY OF SHELTON-UNREGULATEDRESIDENTIALEP300-RES</v>
          </cell>
          <cell r="B288" t="str">
            <v>CITY OF SHELTON-UNREGULATED</v>
          </cell>
          <cell r="C288" t="str">
            <v>CITY OF SHELTON-UNREGULATED</v>
          </cell>
          <cell r="D288" t="str">
            <v>RESIDENTIAL</v>
          </cell>
          <cell r="E288" t="str">
            <v>EP300-RES</v>
          </cell>
          <cell r="F288" t="str">
            <v>EXTRA PICKUP 300 GL - RES</v>
          </cell>
          <cell r="G288" t="str">
            <v>ONCALL</v>
          </cell>
          <cell r="H288">
            <v>32.369999999999997</v>
          </cell>
        </row>
        <row r="289">
          <cell r="A289" t="str">
            <v>CITY OF SHELTON-CONTRACTRESIDENTIALEP35-RES</v>
          </cell>
          <cell r="B289" t="str">
            <v>CITY OF SHELTON-CONTRACT</v>
          </cell>
          <cell r="C289" t="str">
            <v>CITY OF SHELTON-CONTRACT</v>
          </cell>
          <cell r="D289" t="str">
            <v>RESIDENTIAL</v>
          </cell>
          <cell r="E289" t="str">
            <v>EP35-RES</v>
          </cell>
          <cell r="F289" t="str">
            <v>EXTRA PICKUP 35 GL - RES</v>
          </cell>
          <cell r="G289" t="str">
            <v>ONCALL</v>
          </cell>
          <cell r="H289">
            <v>8.68</v>
          </cell>
        </row>
        <row r="290">
          <cell r="A290" t="str">
            <v>CITY OF SHELTON-UNREGULATEDRESIDENTIALEP35-RES</v>
          </cell>
          <cell r="B290" t="str">
            <v>CITY OF SHELTON-UNREGULATED</v>
          </cell>
          <cell r="C290" t="str">
            <v>CITY OF SHELTON-UNREGULATED</v>
          </cell>
          <cell r="D290" t="str">
            <v>RESIDENTIAL</v>
          </cell>
          <cell r="E290" t="str">
            <v>EP35-RES</v>
          </cell>
          <cell r="F290" t="str">
            <v>EXTRA PICKUP 35 GL - RES</v>
          </cell>
          <cell r="G290" t="str">
            <v>ONCALL</v>
          </cell>
          <cell r="H290">
            <v>10.8</v>
          </cell>
        </row>
        <row r="291">
          <cell r="A291" t="str">
            <v>CITY OF SHELTON-CONTRACTCOMMERCIAL - REARLOADEP64-COM</v>
          </cell>
          <cell r="B291" t="str">
            <v>CITY OF SHELTON-CONTRACT</v>
          </cell>
          <cell r="C291" t="str">
            <v>CITY OF SHELTON-CONTRACT</v>
          </cell>
          <cell r="D291" t="str">
            <v>COMMERCIAL - REARLOAD</v>
          </cell>
          <cell r="E291" t="str">
            <v>EP64-COM</v>
          </cell>
          <cell r="F291" t="str">
            <v>EXTRA PICKUP 64 GL - COM</v>
          </cell>
          <cell r="G291" t="str">
            <v>ONCALL</v>
          </cell>
          <cell r="H291">
            <v>10.5</v>
          </cell>
        </row>
        <row r="292">
          <cell r="A292" t="str">
            <v>CITY OF SHELTON-UNREGULATEDCOMMERCIAL - REARLOADEP64-COM</v>
          </cell>
          <cell r="B292" t="str">
            <v>CITY OF SHELTON-UNREGULATED</v>
          </cell>
          <cell r="C292" t="str">
            <v>CITY OF SHELTON-UNREGULATED</v>
          </cell>
          <cell r="D292" t="str">
            <v>COMMERCIAL - REARLOAD</v>
          </cell>
          <cell r="E292" t="str">
            <v>EP64-COM</v>
          </cell>
          <cell r="F292" t="str">
            <v>EXTRA PICKUP 64 GL - COM</v>
          </cell>
          <cell r="G292" t="str">
            <v>ONCALL</v>
          </cell>
          <cell r="H292">
            <v>12.95</v>
          </cell>
        </row>
        <row r="293">
          <cell r="A293" t="str">
            <v>CITY OF SHELTON-CONTRACTRESIDENTIALEP64-RES</v>
          </cell>
          <cell r="B293" t="str">
            <v>CITY OF SHELTON-CONTRACT</v>
          </cell>
          <cell r="C293" t="str">
            <v>CITY OF SHELTON-CONTRACT</v>
          </cell>
          <cell r="D293" t="str">
            <v>RESIDENTIAL</v>
          </cell>
          <cell r="E293" t="str">
            <v>EP64-RES</v>
          </cell>
          <cell r="F293" t="str">
            <v>EXTRA PICKUP 64 GL - RES</v>
          </cell>
          <cell r="G293" t="str">
            <v>ONCALL</v>
          </cell>
          <cell r="H293">
            <v>10.41</v>
          </cell>
        </row>
        <row r="294">
          <cell r="A294" t="str">
            <v>CITY OF SHELTON-UNREGULATEDRESIDENTIALEP64-RES</v>
          </cell>
          <cell r="B294" t="str">
            <v>CITY OF SHELTON-UNREGULATED</v>
          </cell>
          <cell r="C294" t="str">
            <v>CITY OF SHELTON-UNREGULATED</v>
          </cell>
          <cell r="D294" t="str">
            <v>RESIDENTIAL</v>
          </cell>
          <cell r="E294" t="str">
            <v>EP64-RES</v>
          </cell>
          <cell r="F294" t="str">
            <v>EXTRA PICKUP 64 GL - RES</v>
          </cell>
          <cell r="G294" t="str">
            <v>ONCALL</v>
          </cell>
          <cell r="H294">
            <v>12.95</v>
          </cell>
        </row>
        <row r="295">
          <cell r="A295" t="str">
            <v>CITY OF SHELTON-CONTRACTCOMMERCIAL - REARLOADEP96-COM</v>
          </cell>
          <cell r="B295" t="str">
            <v>CITY OF SHELTON-CONTRACT</v>
          </cell>
          <cell r="C295" t="str">
            <v>CITY OF SHELTON-CONTRACT</v>
          </cell>
          <cell r="D295" t="str">
            <v>COMMERCIAL - REARLOAD</v>
          </cell>
          <cell r="E295" t="str">
            <v>EP96-COM</v>
          </cell>
          <cell r="F295" t="str">
            <v>EXTRA PICKUP 96 GL - COM</v>
          </cell>
          <cell r="G295" t="str">
            <v>ONCALL</v>
          </cell>
          <cell r="H295">
            <v>12.47</v>
          </cell>
        </row>
        <row r="296">
          <cell r="A296" t="str">
            <v>CITY OF SHELTON-UNREGULATEDCOMMERCIAL - REARLOADEP96-COM</v>
          </cell>
          <cell r="B296" t="str">
            <v>CITY OF SHELTON-UNREGULATED</v>
          </cell>
          <cell r="C296" t="str">
            <v>CITY OF SHELTON-UNREGULATED</v>
          </cell>
          <cell r="D296" t="str">
            <v>COMMERCIAL - REARLOAD</v>
          </cell>
          <cell r="E296" t="str">
            <v>EP96-COM</v>
          </cell>
          <cell r="F296" t="str">
            <v>EXTRA PICKUP 96 GL - COM</v>
          </cell>
          <cell r="G296" t="str">
            <v>ONCALL</v>
          </cell>
          <cell r="H296">
            <v>15.38</v>
          </cell>
        </row>
        <row r="297">
          <cell r="A297" t="str">
            <v>CITY OF SHELTON-CONTRACTRESIDENTIALEP96-RES</v>
          </cell>
          <cell r="B297" t="str">
            <v>CITY OF SHELTON-CONTRACT</v>
          </cell>
          <cell r="C297" t="str">
            <v>CITY OF SHELTON-CONTRACT</v>
          </cell>
          <cell r="D297" t="str">
            <v>RESIDENTIAL</v>
          </cell>
          <cell r="E297" t="str">
            <v>EP96-RES</v>
          </cell>
          <cell r="F297" t="str">
            <v>EXTRA PICKUP 96 GL - RES</v>
          </cell>
          <cell r="G297" t="str">
            <v>ONCALL</v>
          </cell>
          <cell r="H297">
            <v>12.36</v>
          </cell>
        </row>
        <row r="298">
          <cell r="A298" t="str">
            <v>CITY OF SHELTON-UNREGULATEDRESIDENTIALEP96-RES</v>
          </cell>
          <cell r="B298" t="str">
            <v>CITY OF SHELTON-UNREGULATED</v>
          </cell>
          <cell r="C298" t="str">
            <v>CITY OF SHELTON-UNREGULATED</v>
          </cell>
          <cell r="D298" t="str">
            <v>RESIDENTIAL</v>
          </cell>
          <cell r="E298" t="str">
            <v>EP96-RES</v>
          </cell>
          <cell r="F298" t="str">
            <v>EXTRA PICKUP 96 GL - RES</v>
          </cell>
          <cell r="G298" t="str">
            <v>ONCALL</v>
          </cell>
          <cell r="H298">
            <v>15.38</v>
          </cell>
        </row>
        <row r="299">
          <cell r="A299" t="str">
            <v>CITY of SHELTON-REGULATEDRESIDENTIALEXPUR</v>
          </cell>
          <cell r="B299" t="str">
            <v>CITY of SHELTON-REGULATED</v>
          </cell>
          <cell r="C299" t="str">
            <v>CITY of SHELTON-REGULATED</v>
          </cell>
          <cell r="D299" t="str">
            <v>RESIDENTIAL</v>
          </cell>
          <cell r="E299" t="str">
            <v>EXPUR</v>
          </cell>
          <cell r="F299" t="str">
            <v>EXTRA PICKUP</v>
          </cell>
          <cell r="G299" t="str">
            <v>ONCALL</v>
          </cell>
          <cell r="H299">
            <v>4.51</v>
          </cell>
        </row>
        <row r="300">
          <cell r="A300" t="str">
            <v>KITSAP CO -REGULATEDRESIDENTIALEXPUR</v>
          </cell>
          <cell r="B300" t="str">
            <v>KITSAP CO -REGULATED</v>
          </cell>
          <cell r="C300" t="str">
            <v>KITSAP CO -REGULATED</v>
          </cell>
          <cell r="D300" t="str">
            <v>RESIDENTIAL</v>
          </cell>
          <cell r="E300" t="str">
            <v>EXPUR</v>
          </cell>
          <cell r="F300" t="str">
            <v>EXTRA PICKUP</v>
          </cell>
          <cell r="G300" t="str">
            <v>ONCALL</v>
          </cell>
          <cell r="H300">
            <v>4.1900000000000004</v>
          </cell>
        </row>
        <row r="301">
          <cell r="A301" t="str">
            <v>MASON CO-REGULATEDRESIDENTIALEXPUR</v>
          </cell>
          <cell r="B301" t="str">
            <v>MASON CO-REGULATED</v>
          </cell>
          <cell r="C301" t="str">
            <v>MASON CO-REGULATED</v>
          </cell>
          <cell r="D301" t="str">
            <v>RESIDENTIAL</v>
          </cell>
          <cell r="E301" t="str">
            <v>EXPUR</v>
          </cell>
          <cell r="F301" t="str">
            <v>EXTRA PICKUP</v>
          </cell>
          <cell r="G301" t="str">
            <v>ONCALL</v>
          </cell>
          <cell r="H301">
            <v>4.51</v>
          </cell>
        </row>
        <row r="302">
          <cell r="A302" t="str">
            <v>CITY of SHELTON-REGULATEDRESIDENTIALEXTRAR</v>
          </cell>
          <cell r="B302" t="str">
            <v>CITY of SHELTON-REGULATED</v>
          </cell>
          <cell r="C302" t="str">
            <v>CITY of SHELTON-REGULATED</v>
          </cell>
          <cell r="D302" t="str">
            <v>RESIDENTIAL</v>
          </cell>
          <cell r="E302" t="str">
            <v>EXTRAR</v>
          </cell>
          <cell r="F302" t="str">
            <v>EXTRA CAN/BAGS</v>
          </cell>
          <cell r="G302" t="str">
            <v>ONCALL</v>
          </cell>
          <cell r="H302">
            <v>4.51</v>
          </cell>
        </row>
        <row r="303">
          <cell r="A303" t="str">
            <v>KITSAP CO -REGULATEDRESIDENTIALEXTRAR</v>
          </cell>
          <cell r="B303" t="str">
            <v>KITSAP CO -REGULATED</v>
          </cell>
          <cell r="C303" t="str">
            <v>KITSAP CO -REGULATED</v>
          </cell>
          <cell r="D303" t="str">
            <v>RESIDENTIAL</v>
          </cell>
          <cell r="E303" t="str">
            <v>EXTRAR</v>
          </cell>
          <cell r="F303" t="str">
            <v>EXTRA CAN/BAGS</v>
          </cell>
          <cell r="G303" t="str">
            <v>ONCALL</v>
          </cell>
          <cell r="H303">
            <v>4.1900000000000004</v>
          </cell>
        </row>
        <row r="304">
          <cell r="A304" t="str">
            <v>MASON CO-REGULATEDRESIDENTIALEXTRAR</v>
          </cell>
          <cell r="B304" t="str">
            <v>MASON CO-REGULATED</v>
          </cell>
          <cell r="C304" t="str">
            <v>MASON CO-REGULATED</v>
          </cell>
          <cell r="D304" t="str">
            <v>RESIDENTIAL</v>
          </cell>
          <cell r="E304" t="str">
            <v>EXTRAR</v>
          </cell>
          <cell r="F304" t="str">
            <v>EXTRA CAN/BAGS</v>
          </cell>
          <cell r="G304" t="str">
            <v>ONCALL</v>
          </cell>
          <cell r="H304">
            <v>4.51</v>
          </cell>
        </row>
        <row r="305">
          <cell r="A305" t="str">
            <v>MASON CO-UNREGULATEDROLLOFFHOODSPORT</v>
          </cell>
          <cell r="B305" t="str">
            <v>MASON CO-UNREGULATED</v>
          </cell>
          <cell r="C305" t="str">
            <v>MASON CO-UNREGULATED</v>
          </cell>
          <cell r="D305" t="str">
            <v>ROLLOFF</v>
          </cell>
          <cell r="E305" t="str">
            <v>HOODSPORT</v>
          </cell>
          <cell r="F305" t="str">
            <v>HOODSPORT TRANSFER HAUL</v>
          </cell>
          <cell r="G305" t="str">
            <v>MONTHLY ARREARS</v>
          </cell>
          <cell r="H305">
            <v>183.81</v>
          </cell>
        </row>
        <row r="306">
          <cell r="A306" t="str">
            <v>CITY OF SHELTON-UNREGULATEDRESIDENTIALJCITYC</v>
          </cell>
          <cell r="B306" t="str">
            <v>CITY OF SHELTON-UNREGULATED</v>
          </cell>
          <cell r="C306" t="str">
            <v>CITY OF SHELTON-UNREGULATED</v>
          </cell>
          <cell r="D306" t="str">
            <v>RESIDENTIAL</v>
          </cell>
          <cell r="E306" t="str">
            <v>JCITYC</v>
          </cell>
          <cell r="F306" t="str">
            <v>CITY OF SHELTON - COUNT</v>
          </cell>
          <cell r="G306" t="str">
            <v>BI-MONTHLY SPLIT EVEN</v>
          </cell>
          <cell r="H306">
            <v>0</v>
          </cell>
        </row>
        <row r="307">
          <cell r="A307" t="str">
            <v>CITY OF SHELTON-UNREGULATEDRESIDENTIALJCITYMF</v>
          </cell>
          <cell r="B307" t="str">
            <v>CITY OF SHELTON-UNREGULATED</v>
          </cell>
          <cell r="C307" t="str">
            <v>CITY OF SHELTON-UNREGULATED</v>
          </cell>
          <cell r="D307" t="str">
            <v>RESIDENTIAL</v>
          </cell>
          <cell r="E307" t="str">
            <v>JCITYMF</v>
          </cell>
          <cell r="F307" t="str">
            <v>JCITYMF</v>
          </cell>
          <cell r="G307" t="str">
            <v>BI-MONTHLY SPLIT EVEN</v>
          </cell>
          <cell r="H307">
            <v>0</v>
          </cell>
        </row>
        <row r="308">
          <cell r="A308" t="str">
            <v>CITY OF SHELTON-UNREGULATEDCOMMERCIAL RECYCLEJLOCK</v>
          </cell>
          <cell r="B308" t="str">
            <v>CITY OF SHELTON-UNREGULATED</v>
          </cell>
          <cell r="C308" t="str">
            <v>CITY OF SHELTON-UNREGULATED</v>
          </cell>
          <cell r="D308" t="str">
            <v>COMMERCIAL RECYCLE</v>
          </cell>
          <cell r="E308" t="str">
            <v>JLOCK</v>
          </cell>
          <cell r="F308" t="str">
            <v>LOCK CHARGE-RECYCLING</v>
          </cell>
          <cell r="G308" t="str">
            <v>MONTHLY ARREARS</v>
          </cell>
          <cell r="H308">
            <v>12.6</v>
          </cell>
        </row>
        <row r="309">
          <cell r="A309" t="str">
            <v>KITSAP CO-UNREGULATEDCOMMERCIAL RECYCLEJLOCK</v>
          </cell>
          <cell r="B309" t="str">
            <v>KITSAP CO-UNREGULATED</v>
          </cell>
          <cell r="C309" t="str">
            <v>KITSAP CO-UNREGULATED</v>
          </cell>
          <cell r="D309" t="str">
            <v>COMMERCIAL RECYCLE</v>
          </cell>
          <cell r="E309" t="str">
            <v>JLOCK</v>
          </cell>
          <cell r="F309" t="str">
            <v>LOCK CHARGE-RECYCLING</v>
          </cell>
          <cell r="G309" t="str">
            <v>MONTHLY ARREARS</v>
          </cell>
          <cell r="H309">
            <v>12.6</v>
          </cell>
        </row>
        <row r="310">
          <cell r="A310" t="str">
            <v>MASON CO-UNREGULATEDCOMMERCIAL RECYCLEJLOCK</v>
          </cell>
          <cell r="B310" t="str">
            <v>MASON CO-UNREGULATED</v>
          </cell>
          <cell r="C310" t="str">
            <v>MASON CO-UNREGULATED</v>
          </cell>
          <cell r="D310" t="str">
            <v>COMMERCIAL RECYCLE</v>
          </cell>
          <cell r="E310" t="str">
            <v>JLOCK</v>
          </cell>
          <cell r="F310" t="str">
            <v>LOCK CHARGE-RECYCLING</v>
          </cell>
          <cell r="G310" t="str">
            <v>MONTHLY ARREARS</v>
          </cell>
          <cell r="H310">
            <v>12.6</v>
          </cell>
        </row>
        <row r="311">
          <cell r="A311" t="str">
            <v>CITY OF SHELTON-CONTRACTCOMMERCIAL  FRONTLOADLOOSE-COMM</v>
          </cell>
          <cell r="B311" t="str">
            <v>CITY OF SHELTON-CONTRACT</v>
          </cell>
          <cell r="C311" t="str">
            <v>CITY OF SHELTON-CONTRACT</v>
          </cell>
          <cell r="D311" t="str">
            <v>COMMERCIAL  FRONTLOAD</v>
          </cell>
          <cell r="E311" t="str">
            <v>LOOSE-COMM</v>
          </cell>
          <cell r="F311" t="str">
            <v>LOOSE MATERIAL - COMM</v>
          </cell>
          <cell r="G311" t="str">
            <v>ONCALL</v>
          </cell>
          <cell r="H311">
            <v>3.43</v>
          </cell>
        </row>
        <row r="312">
          <cell r="A312" t="str">
            <v>CITY OF SHELTON-UNREGULATEDCOMMERCIAL  FRONTLOADLOOSE-COMM</v>
          </cell>
          <cell r="B312" t="str">
            <v>CITY OF SHELTON-UNREGULATED</v>
          </cell>
          <cell r="C312" t="str">
            <v>CITY OF SHELTON-UNREGULATED</v>
          </cell>
          <cell r="D312" t="str">
            <v>COMMERCIAL  FRONTLOAD</v>
          </cell>
          <cell r="E312" t="str">
            <v>LOOSE-COMM</v>
          </cell>
          <cell r="F312" t="str">
            <v>LOOSE MATERIAL - COMM</v>
          </cell>
          <cell r="G312" t="str">
            <v>ONCALL</v>
          </cell>
          <cell r="H312">
            <v>4.5</v>
          </cell>
        </row>
        <row r="313">
          <cell r="A313" t="str">
            <v>CITY OF SHELTON-CONTRACTRESIDENTIALMINSVC-RESI</v>
          </cell>
          <cell r="B313" t="str">
            <v>CITY OF SHELTON-CONTRACT</v>
          </cell>
          <cell r="C313" t="str">
            <v>CITY OF SHELTON-CONTRACT</v>
          </cell>
          <cell r="D313" t="str">
            <v>RESIDENTIAL</v>
          </cell>
          <cell r="E313" t="str">
            <v>MINSVC-RESI</v>
          </cell>
          <cell r="F313" t="str">
            <v>MINIMUM SERVICE</v>
          </cell>
          <cell r="G313" t="str">
            <v>BI-MONTHLY SPLIT ODD</v>
          </cell>
          <cell r="H313">
            <v>11.46</v>
          </cell>
        </row>
        <row r="314">
          <cell r="A314" t="str">
            <v>CITY OF SHELTON-CONTRACTACCOUNTING ADJUSTMENTSNSF FEES</v>
          </cell>
          <cell r="B314" t="str">
            <v>CITY OF SHELTON-CONTRACT</v>
          </cell>
          <cell r="C314" t="str">
            <v>CITY OF SHELTON-CONTRACT</v>
          </cell>
          <cell r="D314" t="str">
            <v>ACCOUNTING ADJUSTMENTS</v>
          </cell>
          <cell r="E314" t="str">
            <v>NSF FEES</v>
          </cell>
          <cell r="F314" t="str">
            <v>RETURNED CHECK FEE</v>
          </cell>
          <cell r="G314" t="str">
            <v>ONCALL</v>
          </cell>
          <cell r="H314">
            <v>25.77</v>
          </cell>
        </row>
        <row r="315">
          <cell r="A315" t="str">
            <v>CITY of SHELTON-REGULATEDACCOUNTING ADJUSTMENTSNSF FEES</v>
          </cell>
          <cell r="B315" t="str">
            <v>CITY of SHELTON-REGULATED</v>
          </cell>
          <cell r="C315" t="str">
            <v>CITY of SHELTON-REGULATED</v>
          </cell>
          <cell r="D315" t="str">
            <v>ACCOUNTING ADJUSTMENTS</v>
          </cell>
          <cell r="E315" t="str">
            <v>NSF FEES</v>
          </cell>
          <cell r="F315" t="str">
            <v>RETURNED CHECK FEE</v>
          </cell>
          <cell r="G315" t="str">
            <v>ONCALL</v>
          </cell>
          <cell r="H315">
            <v>21.55</v>
          </cell>
        </row>
        <row r="316">
          <cell r="A316" t="str">
            <v>CITY OF SHELTON-UNREGULATEDACCOUNTING ADJUSTMENTSNSF FEES</v>
          </cell>
          <cell r="B316" t="str">
            <v>CITY OF SHELTON-UNREGULATED</v>
          </cell>
          <cell r="C316" t="str">
            <v>CITY OF SHELTON-UNREGULATED</v>
          </cell>
          <cell r="D316" t="str">
            <v>ACCOUNTING ADJUSTMENTS</v>
          </cell>
          <cell r="E316" t="str">
            <v>NSF FEES</v>
          </cell>
          <cell r="F316" t="str">
            <v>RETURNED CHECK FEE</v>
          </cell>
          <cell r="G316" t="str">
            <v>ONCALL</v>
          </cell>
          <cell r="H316">
            <v>25</v>
          </cell>
        </row>
        <row r="317">
          <cell r="A317" t="str">
            <v>KITSAP CO -REGULATEDACCOUNTING ADJUSTMENTSNSF FEES</v>
          </cell>
          <cell r="B317" t="str">
            <v>KITSAP CO -REGULATED</v>
          </cell>
          <cell r="C317" t="str">
            <v>KITSAP CO -REGULATED</v>
          </cell>
          <cell r="D317" t="str">
            <v>ACCOUNTING ADJUSTMENTS</v>
          </cell>
          <cell r="E317" t="str">
            <v>NSF FEES</v>
          </cell>
          <cell r="F317" t="str">
            <v>RETURNED CHECK FEE</v>
          </cell>
          <cell r="G317" t="str">
            <v>ONCALL</v>
          </cell>
          <cell r="H317">
            <v>21.55</v>
          </cell>
        </row>
        <row r="318">
          <cell r="A318" t="str">
            <v>KITSAP CO-UNREGULATEDACCOUNTING ADJUSTMENTSNSF FEES</v>
          </cell>
          <cell r="B318" t="str">
            <v>KITSAP CO-UNREGULATED</v>
          </cell>
          <cell r="C318" t="str">
            <v>KITSAP CO-UNREGULATED</v>
          </cell>
          <cell r="D318" t="str">
            <v>ACCOUNTING ADJUSTMENTS</v>
          </cell>
          <cell r="E318" t="str">
            <v>NSF FEES</v>
          </cell>
          <cell r="F318" t="str">
            <v>RETURNED CHECK FEE</v>
          </cell>
          <cell r="G318" t="str">
            <v>ONCALL</v>
          </cell>
          <cell r="H318">
            <v>21.55</v>
          </cell>
        </row>
        <row r="319">
          <cell r="A319" t="str">
            <v>MASON CO-REGULATEDACCOUNTING ADJUSTMENTSNSF FEES</v>
          </cell>
          <cell r="B319" t="str">
            <v>MASON CO-REGULATED</v>
          </cell>
          <cell r="C319" t="str">
            <v>MASON CO-REGULATED</v>
          </cell>
          <cell r="D319" t="str">
            <v>ACCOUNTING ADJUSTMENTS</v>
          </cell>
          <cell r="E319" t="str">
            <v>NSF FEES</v>
          </cell>
          <cell r="F319" t="str">
            <v>RETURNED CHECK FEE</v>
          </cell>
          <cell r="G319" t="str">
            <v>ONCALL</v>
          </cell>
          <cell r="H319">
            <v>21.55</v>
          </cell>
        </row>
        <row r="320">
          <cell r="A320" t="str">
            <v>MASON CO-UNREGULATEDACCOUNTING ADJUSTMENTSNSF FEES</v>
          </cell>
          <cell r="B320" t="str">
            <v>MASON CO-UNREGULATED</v>
          </cell>
          <cell r="C320" t="str">
            <v>MASON CO-UNREGULATED</v>
          </cell>
          <cell r="D320" t="str">
            <v>ACCOUNTING ADJUSTMENTS</v>
          </cell>
          <cell r="E320" t="str">
            <v>NSF FEES</v>
          </cell>
          <cell r="F320" t="str">
            <v>RETURNED CHECK FEE</v>
          </cell>
          <cell r="G320" t="str">
            <v>ONCALL</v>
          </cell>
          <cell r="H320">
            <v>21.55</v>
          </cell>
        </row>
        <row r="321">
          <cell r="A321" t="str">
            <v>CITY of SHELTON-REGULATEDRESIDENTIALOFOWR</v>
          </cell>
          <cell r="B321" t="str">
            <v>CITY of SHELTON-REGULATED</v>
          </cell>
          <cell r="C321" t="str">
            <v>CITY of SHELTON-REGULATED</v>
          </cell>
          <cell r="D321" t="str">
            <v>RESIDENTIAL</v>
          </cell>
          <cell r="E321" t="str">
            <v>OFOWR</v>
          </cell>
          <cell r="F321" t="str">
            <v>OVERFILL/OVERWEIGHT CHG</v>
          </cell>
          <cell r="G321" t="str">
            <v>ONCALL</v>
          </cell>
          <cell r="H321">
            <v>4.51</v>
          </cell>
        </row>
        <row r="322">
          <cell r="A322" t="str">
            <v>KITSAP CO -REGULATEDRESIDENTIALOFOWR</v>
          </cell>
          <cell r="B322" t="str">
            <v>KITSAP CO -REGULATED</v>
          </cell>
          <cell r="C322" t="str">
            <v>KITSAP CO -REGULATED</v>
          </cell>
          <cell r="D322" t="str">
            <v>RESIDENTIAL</v>
          </cell>
          <cell r="E322" t="str">
            <v>OFOWR</v>
          </cell>
          <cell r="F322" t="str">
            <v>OVERFILL/OVERWEIGHT CHG</v>
          </cell>
          <cell r="G322" t="str">
            <v>ONCALL</v>
          </cell>
          <cell r="H322">
            <v>4.1900000000000004</v>
          </cell>
        </row>
        <row r="323">
          <cell r="A323" t="str">
            <v>MASON CO-REGULATEDRESIDENTIALOFOWR</v>
          </cell>
          <cell r="B323" t="str">
            <v>MASON CO-REGULATED</v>
          </cell>
          <cell r="C323" t="str">
            <v>MASON CO-REGULATED</v>
          </cell>
          <cell r="D323" t="str">
            <v>RESIDENTIAL</v>
          </cell>
          <cell r="E323" t="str">
            <v>OFOWR</v>
          </cell>
          <cell r="F323" t="str">
            <v>OVERFILL/OVERWEIGHT CHG</v>
          </cell>
          <cell r="G323" t="str">
            <v>ONCALL</v>
          </cell>
          <cell r="H323">
            <v>4.51</v>
          </cell>
        </row>
        <row r="324">
          <cell r="A324" t="str">
            <v>CITY OF SHELTON-UNREGULATEDCOMMERCIAL - REARLOADR1.5YD1W</v>
          </cell>
          <cell r="B324" t="str">
            <v>CITY OF SHELTON-UNREGULATED</v>
          </cell>
          <cell r="C324" t="str">
            <v>CITY OF SHELTON-UNREGULATED</v>
          </cell>
          <cell r="D324" t="str">
            <v>COMMERCIAL - REARLOAD</v>
          </cell>
          <cell r="E324" t="str">
            <v>R1.5YD1W</v>
          </cell>
          <cell r="F324" t="str">
            <v>1.5YD CONT 1xWEEKLY SVC</v>
          </cell>
          <cell r="G324" t="str">
            <v>MONTHLY ADVANCED</v>
          </cell>
          <cell r="H324">
            <v>112.26</v>
          </cell>
        </row>
        <row r="325">
          <cell r="A325" t="str">
            <v>CITY of SHELTON-REGULATEDCOMMERCIAL - REARLOADR1.5YDE</v>
          </cell>
          <cell r="B325" t="str">
            <v>CITY of SHELTON-REGULATED</v>
          </cell>
          <cell r="C325" t="str">
            <v>CITY of SHELTON-REGULATED</v>
          </cell>
          <cell r="D325" t="str">
            <v>COMMERCIAL - REARLOAD</v>
          </cell>
          <cell r="E325" t="str">
            <v>R1.5YDE</v>
          </cell>
          <cell r="F325" t="str">
            <v>1.5 YD 1X EOW</v>
          </cell>
          <cell r="G325" t="str">
            <v>MONTHLY ARREARS</v>
          </cell>
          <cell r="H325">
            <v>41.6</v>
          </cell>
        </row>
        <row r="326">
          <cell r="A326" t="str">
            <v>KITSAP CO -REGULATEDCOMMERCIAL - REARLOADR1.5YDEK</v>
          </cell>
          <cell r="B326" t="str">
            <v>KITSAP CO -REGULATED</v>
          </cell>
          <cell r="C326" t="str">
            <v>KITSAP CO -REGULATED</v>
          </cell>
          <cell r="D326" t="str">
            <v>COMMERCIAL - REARLOAD</v>
          </cell>
          <cell r="E326" t="str">
            <v>R1.5YDEK</v>
          </cell>
          <cell r="F326" t="str">
            <v>1.5 YD 1X EOW</v>
          </cell>
          <cell r="G326" t="str">
            <v>MONTHLY ARREARS</v>
          </cell>
          <cell r="H326">
            <v>36.76</v>
          </cell>
        </row>
        <row r="327">
          <cell r="A327" t="str">
            <v>MASON CO-REGULATEDCOMMERCIAL - REARLOADR1.5YDEM</v>
          </cell>
          <cell r="B327" t="str">
            <v>MASON CO-REGULATED</v>
          </cell>
          <cell r="C327" t="str">
            <v>MASON CO-REGULATED</v>
          </cell>
          <cell r="D327" t="str">
            <v>COMMERCIAL - REARLOAD</v>
          </cell>
          <cell r="E327" t="str">
            <v>R1.5YDEM</v>
          </cell>
          <cell r="F327" t="str">
            <v>1.5 YD 1X EOW</v>
          </cell>
          <cell r="G327" t="str">
            <v>MONTHLY ARREARS</v>
          </cell>
          <cell r="H327">
            <v>41.6</v>
          </cell>
        </row>
        <row r="328">
          <cell r="A328" t="str">
            <v>CITY of SHELTON-REGULATEDCOMMERCIAL - REARLOADR1.5YDPU</v>
          </cell>
          <cell r="B328" t="str">
            <v>CITY of SHELTON-REGULATED</v>
          </cell>
          <cell r="C328" t="str">
            <v>CITY of SHELTON-REGULATED</v>
          </cell>
          <cell r="D328" t="str">
            <v>COMMERCIAL - REARLOAD</v>
          </cell>
          <cell r="E328" t="str">
            <v>R1.5YDPU</v>
          </cell>
          <cell r="F328" t="str">
            <v>1.5YD CONTAINER PICKUP</v>
          </cell>
          <cell r="G328" t="str">
            <v>ONCALL</v>
          </cell>
          <cell r="H328">
            <v>19.170000000000002</v>
          </cell>
        </row>
        <row r="329">
          <cell r="A329" t="str">
            <v>KITSAP CO -REGULATEDCOMMERCIAL - REARLOADR1.5YDPU</v>
          </cell>
          <cell r="B329" t="str">
            <v>KITSAP CO -REGULATED</v>
          </cell>
          <cell r="C329" t="str">
            <v>KITSAP CO -REGULATED</v>
          </cell>
          <cell r="D329" t="str">
            <v>COMMERCIAL - REARLOAD</v>
          </cell>
          <cell r="E329" t="str">
            <v>R1.5YDPU</v>
          </cell>
          <cell r="F329" t="str">
            <v>1.5YD CONTAINER PICKUP</v>
          </cell>
          <cell r="G329" t="str">
            <v>ONCALL</v>
          </cell>
          <cell r="H329">
            <v>16.940000000000001</v>
          </cell>
        </row>
        <row r="330">
          <cell r="A330" t="str">
            <v>MASON CO-REGULATEDCOMMERCIAL - REARLOADR1.5YDPU</v>
          </cell>
          <cell r="B330" t="str">
            <v>MASON CO-REGULATED</v>
          </cell>
          <cell r="C330" t="str">
            <v>MASON CO-REGULATED</v>
          </cell>
          <cell r="D330" t="str">
            <v>COMMERCIAL - REARLOAD</v>
          </cell>
          <cell r="E330" t="str">
            <v>R1.5YDPU</v>
          </cell>
          <cell r="F330" t="str">
            <v>1.5YD CONTAINER PICKUP</v>
          </cell>
          <cell r="G330" t="str">
            <v>ONCALL</v>
          </cell>
          <cell r="H330">
            <v>19.170000000000002</v>
          </cell>
        </row>
        <row r="331">
          <cell r="A331" t="str">
            <v>CITY of SHELTON-REGULATEDCOMMERCIAL - REARLOADR1.5YDRENTM</v>
          </cell>
          <cell r="B331" t="str">
            <v>CITY of SHELTON-REGULATED</v>
          </cell>
          <cell r="C331" t="str">
            <v>CITY of SHELTON-REGULATED</v>
          </cell>
          <cell r="D331" t="str">
            <v>COMMERCIAL - REARLOAD</v>
          </cell>
          <cell r="E331" t="str">
            <v>R1.5YDRENTM</v>
          </cell>
          <cell r="F331" t="str">
            <v>1.5YD CONTAINER RENT-MTH</v>
          </cell>
          <cell r="G331" t="str">
            <v>MONTHLY ARREARS</v>
          </cell>
          <cell r="H331">
            <v>9.5399999999999991</v>
          </cell>
        </row>
        <row r="332">
          <cell r="A332" t="str">
            <v>KITSAP CO -REGULATEDCOMMERCIAL - REARLOADR1.5YDRENTM</v>
          </cell>
          <cell r="B332" t="str">
            <v>KITSAP CO -REGULATED</v>
          </cell>
          <cell r="C332" t="str">
            <v>KITSAP CO -REGULATED</v>
          </cell>
          <cell r="D332" t="str">
            <v>COMMERCIAL - REARLOAD</v>
          </cell>
          <cell r="E332" t="str">
            <v>R1.5YDRENTM</v>
          </cell>
          <cell r="F332" t="str">
            <v>1.5YD CONTAINER RENT-MTH</v>
          </cell>
          <cell r="G332" t="str">
            <v>MONTHLY ARREARS</v>
          </cell>
          <cell r="H332">
            <v>9.5399999999999991</v>
          </cell>
        </row>
        <row r="333">
          <cell r="A333" t="str">
            <v>MASON CO-REGULATEDCOMMERCIAL - REARLOADR1.5YDRENTM</v>
          </cell>
          <cell r="B333" t="str">
            <v>MASON CO-REGULATED</v>
          </cell>
          <cell r="C333" t="str">
            <v>MASON CO-REGULATED</v>
          </cell>
          <cell r="D333" t="str">
            <v>COMMERCIAL - REARLOAD</v>
          </cell>
          <cell r="E333" t="str">
            <v>R1.5YDRENTM</v>
          </cell>
          <cell r="F333" t="str">
            <v>1.5YD CONTAINER RENT-MTH</v>
          </cell>
          <cell r="G333" t="str">
            <v>MONTHLY ARREARS</v>
          </cell>
          <cell r="H333">
            <v>9.5399999999999991</v>
          </cell>
        </row>
        <row r="334">
          <cell r="A334" t="str">
            <v>CITY of SHELTON-REGULATEDCOMMERCIAL - REARLOADR1.5YDRENTT</v>
          </cell>
          <cell r="B334" t="str">
            <v>CITY of SHELTON-REGULATED</v>
          </cell>
          <cell r="C334" t="str">
            <v>CITY of SHELTON-REGULATED</v>
          </cell>
          <cell r="D334" t="str">
            <v>COMMERCIAL - REARLOAD</v>
          </cell>
          <cell r="E334" t="str">
            <v>R1.5YDRENTT</v>
          </cell>
          <cell r="F334" t="str">
            <v>1.5YD TEMP CONTAINER RENT</v>
          </cell>
          <cell r="G334" t="str">
            <v>MONTHLY ARREARS</v>
          </cell>
          <cell r="H334">
            <v>15.77</v>
          </cell>
        </row>
        <row r="335">
          <cell r="A335" t="str">
            <v>KITSAP CO -REGULATEDCOMMERCIAL - REARLOADR1.5YDRENTT</v>
          </cell>
          <cell r="B335" t="str">
            <v>KITSAP CO -REGULATED</v>
          </cell>
          <cell r="C335" t="str">
            <v>KITSAP CO -REGULATED</v>
          </cell>
          <cell r="D335" t="str">
            <v>COMMERCIAL - REARLOAD</v>
          </cell>
          <cell r="E335" t="str">
            <v>R1.5YDRENTT</v>
          </cell>
          <cell r="F335" t="str">
            <v>1.5YD TEMP CONTAINER RENT</v>
          </cell>
          <cell r="G335" t="str">
            <v>MONTHLY ARREARS</v>
          </cell>
          <cell r="H335">
            <v>15.9</v>
          </cell>
        </row>
        <row r="336">
          <cell r="A336" t="str">
            <v>MASON CO-REGULATEDCOMMERCIAL - REARLOADR1.5YDRENTT</v>
          </cell>
          <cell r="B336" t="str">
            <v>MASON CO-REGULATED</v>
          </cell>
          <cell r="C336" t="str">
            <v>MASON CO-REGULATED</v>
          </cell>
          <cell r="D336" t="str">
            <v>COMMERCIAL - REARLOAD</v>
          </cell>
          <cell r="E336" t="str">
            <v>R1.5YDRENTT</v>
          </cell>
          <cell r="F336" t="str">
            <v>1.5YD TEMP CONTAINER RENT</v>
          </cell>
          <cell r="G336" t="str">
            <v>MONTHLY ARREARS</v>
          </cell>
          <cell r="H336">
            <v>15.77</v>
          </cell>
        </row>
        <row r="337">
          <cell r="A337" t="str">
            <v>CITY of SHELTON-REGULATEDCOMMERCIAL - REARLOADR1.5YDRENTTM</v>
          </cell>
          <cell r="B337" t="str">
            <v>CITY of SHELTON-REGULATED</v>
          </cell>
          <cell r="C337" t="str">
            <v>CITY of SHELTON-REGULATED</v>
          </cell>
          <cell r="D337" t="str">
            <v>COMMERCIAL - REARLOAD</v>
          </cell>
          <cell r="E337" t="str">
            <v>R1.5YDRENTTM</v>
          </cell>
          <cell r="F337" t="str">
            <v>1.5 YD TEMP CONT RENT MON</v>
          </cell>
          <cell r="G337" t="str">
            <v>MONTHLY ARREARS</v>
          </cell>
          <cell r="H337">
            <v>15.77</v>
          </cell>
        </row>
        <row r="338">
          <cell r="A338" t="str">
            <v>KITSAP CO -REGULATEDCOMMERCIAL - REARLOADR1.5YDRENTTM</v>
          </cell>
          <cell r="B338" t="str">
            <v>KITSAP CO -REGULATED</v>
          </cell>
          <cell r="C338" t="str">
            <v>KITSAP CO -REGULATED</v>
          </cell>
          <cell r="D338" t="str">
            <v>COMMERCIAL - REARLOAD</v>
          </cell>
          <cell r="E338" t="str">
            <v>R1.5YDRENTTM</v>
          </cell>
          <cell r="F338" t="str">
            <v>1.5 YD TEMP CONT RENT MON</v>
          </cell>
          <cell r="G338" t="str">
            <v>MONTHLY ARREARS</v>
          </cell>
          <cell r="H338">
            <v>15.77</v>
          </cell>
        </row>
        <row r="339">
          <cell r="A339" t="str">
            <v>MASON CO-REGULATEDCOMMERCIAL - REARLOADR1.5YDRENTTM</v>
          </cell>
          <cell r="B339" t="str">
            <v>MASON CO-REGULATED</v>
          </cell>
          <cell r="C339" t="str">
            <v>MASON CO-REGULATED</v>
          </cell>
          <cell r="D339" t="str">
            <v>COMMERCIAL - REARLOAD</v>
          </cell>
          <cell r="E339" t="str">
            <v>R1.5YDRENTTM</v>
          </cell>
          <cell r="F339" t="str">
            <v>1.5 YD TEMP CONT RENT MON</v>
          </cell>
          <cell r="G339" t="str">
            <v>MONTHLY ARREARS</v>
          </cell>
          <cell r="H339">
            <v>15.77</v>
          </cell>
        </row>
        <row r="340">
          <cell r="A340" t="str">
            <v>CITY of SHELTON-REGULATEDCOMMERCIAL - REARLOADR1.5YDTPU</v>
          </cell>
          <cell r="B340" t="str">
            <v>CITY of SHELTON-REGULATED</v>
          </cell>
          <cell r="C340" t="str">
            <v>CITY of SHELTON-REGULATED</v>
          </cell>
          <cell r="D340" t="str">
            <v>COMMERCIAL - REARLOAD</v>
          </cell>
          <cell r="E340" t="str">
            <v>R1.5YDTPU</v>
          </cell>
          <cell r="F340" t="str">
            <v>1.5YD TEMP CONTAINER PU</v>
          </cell>
          <cell r="G340" t="str">
            <v>MONTHLY ARREARS</v>
          </cell>
          <cell r="H340">
            <v>19.170000000000002</v>
          </cell>
        </row>
        <row r="341">
          <cell r="A341" t="str">
            <v>KITSAP CO -REGULATEDCOMMERCIAL - REARLOADR1.5YDTPU</v>
          </cell>
          <cell r="B341" t="str">
            <v>KITSAP CO -REGULATED</v>
          </cell>
          <cell r="C341" t="str">
            <v>KITSAP CO -REGULATED</v>
          </cell>
          <cell r="D341" t="str">
            <v>COMMERCIAL - REARLOAD</v>
          </cell>
          <cell r="E341" t="str">
            <v>R1.5YDTPU</v>
          </cell>
          <cell r="F341" t="str">
            <v>1.5YD TEMP CONTAINER PU</v>
          </cell>
          <cell r="G341" t="str">
            <v>MONTHLY ARREARS</v>
          </cell>
          <cell r="H341">
            <v>16.940000000000001</v>
          </cell>
        </row>
        <row r="342">
          <cell r="A342" t="str">
            <v>MASON CO-REGULATEDCOMMERCIAL - REARLOADR1.5YDTPU</v>
          </cell>
          <cell r="B342" t="str">
            <v>MASON CO-REGULATED</v>
          </cell>
          <cell r="C342" t="str">
            <v>MASON CO-REGULATED</v>
          </cell>
          <cell r="D342" t="str">
            <v>COMMERCIAL - REARLOAD</v>
          </cell>
          <cell r="E342" t="str">
            <v>R1.5YDTPU</v>
          </cell>
          <cell r="F342" t="str">
            <v>1.5YD TEMP CONTAINER PU</v>
          </cell>
          <cell r="G342" t="str">
            <v>MONTHLY ARREARS</v>
          </cell>
          <cell r="H342">
            <v>19.170000000000002</v>
          </cell>
        </row>
        <row r="343">
          <cell r="A343" t="str">
            <v>CITY of SHELTON-REGULATEDCOMMERCIAL - REARLOADR1.5YDWM</v>
          </cell>
          <cell r="B343" t="str">
            <v>CITY of SHELTON-REGULATED</v>
          </cell>
          <cell r="C343" t="str">
            <v>CITY of SHELTON-REGULATED</v>
          </cell>
          <cell r="D343" t="str">
            <v>COMMERCIAL - REARLOAD</v>
          </cell>
          <cell r="E343" t="str">
            <v>R1.5YDWM</v>
          </cell>
          <cell r="F343" t="str">
            <v>1.5 YD 1X WEEKLY</v>
          </cell>
          <cell r="G343" t="str">
            <v>MONTHLY ARREARS</v>
          </cell>
          <cell r="H343">
            <v>83.01</v>
          </cell>
        </row>
        <row r="344">
          <cell r="A344" t="str">
            <v>CITY of SHELTON-REGULATEDCOMMERCIAL - REARLOADR1.5YDW</v>
          </cell>
          <cell r="B344" t="str">
            <v>CITY of SHELTON-REGULATED</v>
          </cell>
          <cell r="C344" t="str">
            <v>CITY of SHELTON-REGULATED</v>
          </cell>
          <cell r="D344" t="str">
            <v>COMMERCIAL - REARLOAD</v>
          </cell>
          <cell r="E344" t="str">
            <v>R1.5YDW</v>
          </cell>
          <cell r="F344" t="str">
            <v>1.5 YD 1X WEEKLY</v>
          </cell>
          <cell r="G344" t="str">
            <v>MONTHLY ARREARS</v>
          </cell>
          <cell r="H344">
            <v>83.01</v>
          </cell>
        </row>
        <row r="345">
          <cell r="A345" t="str">
            <v>KITSAP CO -REGULATEDCOMMERCIAL - REARLOADR1.5YDWK</v>
          </cell>
          <cell r="B345" t="str">
            <v>KITSAP CO -REGULATED</v>
          </cell>
          <cell r="C345" t="str">
            <v>KITSAP CO -REGULATED</v>
          </cell>
          <cell r="D345" t="str">
            <v>COMMERCIAL - REARLOAD</v>
          </cell>
          <cell r="E345" t="str">
            <v>R1.5YDWK</v>
          </cell>
          <cell r="F345" t="str">
            <v>1.5 YD 1X WEEKLY</v>
          </cell>
          <cell r="G345" t="str">
            <v>MONTHLY ARREARS</v>
          </cell>
          <cell r="H345">
            <v>73.349999999999994</v>
          </cell>
        </row>
        <row r="346">
          <cell r="A346" t="str">
            <v>MASON CO-REGULATEDCOMMERCIAL - REARLOADR1.5YDWM</v>
          </cell>
          <cell r="B346" t="str">
            <v>MASON CO-REGULATED</v>
          </cell>
          <cell r="C346" t="str">
            <v>MASON CO-REGULATED</v>
          </cell>
          <cell r="D346" t="str">
            <v>COMMERCIAL - REARLOAD</v>
          </cell>
          <cell r="E346" t="str">
            <v>R1.5YDWM</v>
          </cell>
          <cell r="F346" t="str">
            <v>1.5 YD 1X WEEKLY</v>
          </cell>
          <cell r="G346" t="str">
            <v>MONTHLY ARREARS</v>
          </cell>
          <cell r="H346">
            <v>83.01</v>
          </cell>
        </row>
        <row r="347">
          <cell r="A347" t="str">
            <v>CITY of SHELTON-REGULATEDCOMMERCIAL - REARLOADR1YDE</v>
          </cell>
          <cell r="B347" t="str">
            <v>CITY of SHELTON-REGULATED</v>
          </cell>
          <cell r="C347" t="str">
            <v>CITY of SHELTON-REGULATED</v>
          </cell>
          <cell r="D347" t="str">
            <v>COMMERCIAL - REARLOAD</v>
          </cell>
          <cell r="E347" t="str">
            <v>R1YDE</v>
          </cell>
          <cell r="F347" t="str">
            <v>1 YD 1X EOW</v>
          </cell>
          <cell r="G347" t="str">
            <v>MONTHLY ARREARS</v>
          </cell>
          <cell r="H347">
            <v>37.520000000000003</v>
          </cell>
        </row>
        <row r="348">
          <cell r="A348" t="str">
            <v>KITSAP CO -REGULATEDCOMMERCIAL - REARLOADR1YDEK</v>
          </cell>
          <cell r="B348" t="str">
            <v>KITSAP CO -REGULATED</v>
          </cell>
          <cell r="C348" t="str">
            <v>KITSAP CO -REGULATED</v>
          </cell>
          <cell r="D348" t="str">
            <v>COMMERCIAL - REARLOAD</v>
          </cell>
          <cell r="E348" t="str">
            <v>R1YDEK</v>
          </cell>
          <cell r="F348" t="str">
            <v>1 YD 1X EOW</v>
          </cell>
          <cell r="G348" t="str">
            <v>MONTHLY ARREARS</v>
          </cell>
          <cell r="H348">
            <v>33.9</v>
          </cell>
        </row>
        <row r="349">
          <cell r="A349" t="str">
            <v>MASON CO-REGULATEDCOMMERCIAL - REARLOADR1YDEM</v>
          </cell>
          <cell r="B349" t="str">
            <v>MASON CO-REGULATED</v>
          </cell>
          <cell r="C349" t="str">
            <v>MASON CO-REGULATED</v>
          </cell>
          <cell r="D349" t="str">
            <v>COMMERCIAL - REARLOAD</v>
          </cell>
          <cell r="E349" t="str">
            <v>R1YDEM</v>
          </cell>
          <cell r="F349" t="str">
            <v>1 YD 1X EOW</v>
          </cell>
          <cell r="G349" t="str">
            <v>MONTHLY ARREARS</v>
          </cell>
          <cell r="H349">
            <v>37.520000000000003</v>
          </cell>
        </row>
        <row r="350">
          <cell r="A350" t="str">
            <v>CITY of SHELTON-REGULATEDCOMMERCIAL - REARLOADR1YDPU</v>
          </cell>
          <cell r="B350" t="str">
            <v>CITY of SHELTON-REGULATED</v>
          </cell>
          <cell r="C350" t="str">
            <v>CITY of SHELTON-REGULATED</v>
          </cell>
          <cell r="D350" t="str">
            <v>COMMERCIAL - REARLOAD</v>
          </cell>
          <cell r="E350" t="str">
            <v>R1YDPU</v>
          </cell>
          <cell r="F350" t="str">
            <v>1YD CONTAINER PICKUP</v>
          </cell>
          <cell r="G350" t="str">
            <v>ONCALL</v>
          </cell>
          <cell r="H350">
            <v>17.29</v>
          </cell>
        </row>
        <row r="351">
          <cell r="A351" t="str">
            <v>KITSAP CO -REGULATEDCOMMERCIAL - REARLOADR1YDPU</v>
          </cell>
          <cell r="B351" t="str">
            <v>KITSAP CO -REGULATED</v>
          </cell>
          <cell r="C351" t="str">
            <v>KITSAP CO -REGULATED</v>
          </cell>
          <cell r="D351" t="str">
            <v>COMMERCIAL - REARLOAD</v>
          </cell>
          <cell r="E351" t="str">
            <v>R1YDPU</v>
          </cell>
          <cell r="F351" t="str">
            <v>1YD CONTAINER PICKUP</v>
          </cell>
          <cell r="G351" t="str">
            <v>ONCALL</v>
          </cell>
          <cell r="H351">
            <v>15.62</v>
          </cell>
        </row>
        <row r="352">
          <cell r="A352" t="str">
            <v>MASON CO-REGULATEDCOMMERCIAL - REARLOADR1YDPU</v>
          </cell>
          <cell r="B352" t="str">
            <v>MASON CO-REGULATED</v>
          </cell>
          <cell r="C352" t="str">
            <v>MASON CO-REGULATED</v>
          </cell>
          <cell r="D352" t="str">
            <v>COMMERCIAL - REARLOAD</v>
          </cell>
          <cell r="E352" t="str">
            <v>R1YDPU</v>
          </cell>
          <cell r="F352" t="str">
            <v>1YD CONTAINER PICKUP</v>
          </cell>
          <cell r="G352" t="str">
            <v>ONCALL</v>
          </cell>
          <cell r="H352">
            <v>17.29</v>
          </cell>
        </row>
        <row r="353">
          <cell r="A353" t="str">
            <v>CITY of SHELTON-REGULATEDCOMMERCIAL - REARLOADR1YDRENTM</v>
          </cell>
          <cell r="B353" t="str">
            <v>CITY of SHELTON-REGULATED</v>
          </cell>
          <cell r="C353" t="str">
            <v>CITY of SHELTON-REGULATED</v>
          </cell>
          <cell r="D353" t="str">
            <v>COMMERCIAL - REARLOAD</v>
          </cell>
          <cell r="E353" t="str">
            <v>R1YDRENTM</v>
          </cell>
          <cell r="F353" t="str">
            <v>1YD CONTAINER RENT-MTHLY</v>
          </cell>
          <cell r="G353" t="str">
            <v>MONTHLY ARREARS</v>
          </cell>
          <cell r="H353">
            <v>8.4700000000000006</v>
          </cell>
        </row>
        <row r="354">
          <cell r="A354" t="str">
            <v>KITSAP CO -REGULATEDCOMMERCIAL - REARLOADR1YDRENTM</v>
          </cell>
          <cell r="B354" t="str">
            <v>KITSAP CO -REGULATED</v>
          </cell>
          <cell r="C354" t="str">
            <v>KITSAP CO -REGULATED</v>
          </cell>
          <cell r="D354" t="str">
            <v>COMMERCIAL - REARLOAD</v>
          </cell>
          <cell r="E354" t="str">
            <v>R1YDRENTM</v>
          </cell>
          <cell r="F354" t="str">
            <v>1YD CONTAINER RENT-MTHLY</v>
          </cell>
          <cell r="G354" t="str">
            <v>MONTHLY ARREARS</v>
          </cell>
          <cell r="H354">
            <v>8.4700000000000006</v>
          </cell>
        </row>
        <row r="355">
          <cell r="A355" t="str">
            <v>MASON CO-REGULATEDCOMMERCIAL - REARLOADR1YDRENTM</v>
          </cell>
          <cell r="B355" t="str">
            <v>MASON CO-REGULATED</v>
          </cell>
          <cell r="C355" t="str">
            <v>MASON CO-REGULATED</v>
          </cell>
          <cell r="D355" t="str">
            <v>COMMERCIAL - REARLOAD</v>
          </cell>
          <cell r="E355" t="str">
            <v>R1YDRENTM</v>
          </cell>
          <cell r="F355" t="str">
            <v>1YD CONTAINER RENT-MTHLY</v>
          </cell>
          <cell r="G355" t="str">
            <v>MONTHLY ARREARS</v>
          </cell>
          <cell r="H355">
            <v>8.4700000000000006</v>
          </cell>
        </row>
        <row r="356">
          <cell r="A356" t="str">
            <v>CITY of SHELTON-REGULATEDCOMMERCIAL - REARLOADR1YDRENTT</v>
          </cell>
          <cell r="B356" t="str">
            <v>CITY of SHELTON-REGULATED</v>
          </cell>
          <cell r="C356" t="str">
            <v>CITY of SHELTON-REGULATED</v>
          </cell>
          <cell r="D356" t="str">
            <v>COMMERCIAL - REARLOAD</v>
          </cell>
          <cell r="E356" t="str">
            <v>R1YDRENTT</v>
          </cell>
          <cell r="F356" t="str">
            <v>1YD TEMP CONT RENT</v>
          </cell>
          <cell r="G356" t="str">
            <v>MONTHLY ARREARS</v>
          </cell>
          <cell r="H356">
            <v>14.26</v>
          </cell>
        </row>
        <row r="357">
          <cell r="A357" t="str">
            <v>KITSAP CO -REGULATEDCOMMERCIAL - REARLOADR1YDRENTT</v>
          </cell>
          <cell r="B357" t="str">
            <v>KITSAP CO -REGULATED</v>
          </cell>
          <cell r="C357" t="str">
            <v>KITSAP CO -REGULATED</v>
          </cell>
          <cell r="D357" t="str">
            <v>COMMERCIAL - REARLOAD</v>
          </cell>
          <cell r="E357" t="str">
            <v>R1YDRENTT</v>
          </cell>
          <cell r="F357" t="str">
            <v>1YD TEMP CONT RENT</v>
          </cell>
          <cell r="G357" t="str">
            <v>MONTHLY ARREARS</v>
          </cell>
          <cell r="H357">
            <v>14.4</v>
          </cell>
        </row>
        <row r="358">
          <cell r="A358" t="str">
            <v>MASON CO-REGULATEDCOMMERCIAL - REARLOADR1YDRENTT</v>
          </cell>
          <cell r="B358" t="str">
            <v>MASON CO-REGULATED</v>
          </cell>
          <cell r="C358" t="str">
            <v>MASON CO-REGULATED</v>
          </cell>
          <cell r="D358" t="str">
            <v>COMMERCIAL - REARLOAD</v>
          </cell>
          <cell r="E358" t="str">
            <v>R1YDRENTT</v>
          </cell>
          <cell r="F358" t="str">
            <v>1YD TEMP CONT RENT</v>
          </cell>
          <cell r="G358" t="str">
            <v>MONTHLY ARREARS</v>
          </cell>
          <cell r="H358">
            <v>14.26</v>
          </cell>
        </row>
        <row r="359">
          <cell r="A359" t="str">
            <v>CITY of SHELTON-REGULATEDCOMMERCIAL - REARLOADR1YDRENTTM</v>
          </cell>
          <cell r="B359" t="str">
            <v>CITY of SHELTON-REGULATED</v>
          </cell>
          <cell r="C359" t="str">
            <v>CITY of SHELTON-REGULATED</v>
          </cell>
          <cell r="D359" t="str">
            <v>COMMERCIAL - REARLOAD</v>
          </cell>
          <cell r="E359" t="str">
            <v>R1YDRENTTM</v>
          </cell>
          <cell r="F359" t="str">
            <v>1 YD TEMP CONT RENT MONTH</v>
          </cell>
          <cell r="G359" t="str">
            <v>MONTHLY ARREARS</v>
          </cell>
          <cell r="H359">
            <v>14.26</v>
          </cell>
        </row>
        <row r="360">
          <cell r="A360" t="str">
            <v>KITSAP CO -REGULATEDCOMMERCIAL - REARLOADR1YDRENTTM</v>
          </cell>
          <cell r="B360" t="str">
            <v>KITSAP CO -REGULATED</v>
          </cell>
          <cell r="C360" t="str">
            <v>KITSAP CO -REGULATED</v>
          </cell>
          <cell r="D360" t="str">
            <v>COMMERCIAL - REARLOAD</v>
          </cell>
          <cell r="E360" t="str">
            <v>R1YDRENTTM</v>
          </cell>
          <cell r="F360" t="str">
            <v>1 YD TEMP CONT RENT MONTH</v>
          </cell>
          <cell r="G360" t="str">
            <v>MONTHLY ARREARS</v>
          </cell>
          <cell r="H360">
            <v>14.26</v>
          </cell>
        </row>
        <row r="361">
          <cell r="A361" t="str">
            <v>MASON CO-REGULATEDCOMMERCIAL - REARLOADR1YDRENTTM</v>
          </cell>
          <cell r="B361" t="str">
            <v>MASON CO-REGULATED</v>
          </cell>
          <cell r="C361" t="str">
            <v>MASON CO-REGULATED</v>
          </cell>
          <cell r="D361" t="str">
            <v>COMMERCIAL - REARLOAD</v>
          </cell>
          <cell r="E361" t="str">
            <v>R1YDRENTTM</v>
          </cell>
          <cell r="F361" t="str">
            <v>1 YD TEMP CONT RENT MONTH</v>
          </cell>
          <cell r="G361" t="str">
            <v>MONTHLY ARREARS</v>
          </cell>
          <cell r="H361">
            <v>14.26</v>
          </cell>
        </row>
        <row r="362">
          <cell r="A362" t="str">
            <v>CITY of SHELTON-REGULATEDCOMMERCIAL - REARLOADR1YDTPU</v>
          </cell>
          <cell r="B362" t="str">
            <v>CITY of SHELTON-REGULATED</v>
          </cell>
          <cell r="C362" t="str">
            <v>CITY of SHELTON-REGULATED</v>
          </cell>
          <cell r="D362" t="str">
            <v>COMMERCIAL - REARLOAD</v>
          </cell>
          <cell r="E362" t="str">
            <v>R1YDTPU</v>
          </cell>
          <cell r="F362" t="str">
            <v>1YD TEMP CONT PU</v>
          </cell>
          <cell r="G362" t="str">
            <v>MONTHLY ARREARS</v>
          </cell>
          <cell r="H362">
            <v>17.29</v>
          </cell>
        </row>
        <row r="363">
          <cell r="A363" t="str">
            <v>KITSAP CO -REGULATEDCOMMERCIAL - REARLOADR1YDTPU</v>
          </cell>
          <cell r="B363" t="str">
            <v>KITSAP CO -REGULATED</v>
          </cell>
          <cell r="C363" t="str">
            <v>KITSAP CO -REGULATED</v>
          </cell>
          <cell r="D363" t="str">
            <v>COMMERCIAL - REARLOAD</v>
          </cell>
          <cell r="E363" t="str">
            <v>R1YDTPU</v>
          </cell>
          <cell r="F363" t="str">
            <v>1YD TEMP CONT PU</v>
          </cell>
          <cell r="G363" t="str">
            <v>MONTHLY ARREARS</v>
          </cell>
          <cell r="H363">
            <v>15.62</v>
          </cell>
        </row>
        <row r="364">
          <cell r="A364" t="str">
            <v>MASON CO-REGULATEDCOMMERCIAL - REARLOADR1YDTPU</v>
          </cell>
          <cell r="B364" t="str">
            <v>MASON CO-REGULATED</v>
          </cell>
          <cell r="C364" t="str">
            <v>MASON CO-REGULATED</v>
          </cell>
          <cell r="D364" t="str">
            <v>COMMERCIAL - REARLOAD</v>
          </cell>
          <cell r="E364" t="str">
            <v>R1YDTPU</v>
          </cell>
          <cell r="F364" t="str">
            <v>1YD TEMP CONT PU</v>
          </cell>
          <cell r="G364" t="str">
            <v>MONTHLY ARREARS</v>
          </cell>
          <cell r="H364">
            <v>17.29</v>
          </cell>
        </row>
        <row r="365">
          <cell r="A365" t="str">
            <v>CITY of SHELTON-REGULATEDCOMMERCIAL - REARLOADR1YDW</v>
          </cell>
          <cell r="B365" t="str">
            <v>CITY of SHELTON-REGULATED</v>
          </cell>
          <cell r="C365" t="str">
            <v>CITY of SHELTON-REGULATED</v>
          </cell>
          <cell r="D365" t="str">
            <v>COMMERCIAL - REARLOAD</v>
          </cell>
          <cell r="E365" t="str">
            <v>R1YDW</v>
          </cell>
          <cell r="F365" t="str">
            <v>1YD 1X WEEKLY</v>
          </cell>
          <cell r="G365" t="str">
            <v>MONTHLY ARREARS</v>
          </cell>
          <cell r="H365">
            <v>74.87</v>
          </cell>
        </row>
        <row r="366">
          <cell r="A366" t="str">
            <v>KITSAP CO -REGULATEDCOMMERCIAL - REARLOADR1YDWK</v>
          </cell>
          <cell r="B366" t="str">
            <v>KITSAP CO -REGULATED</v>
          </cell>
          <cell r="C366" t="str">
            <v>KITSAP CO -REGULATED</v>
          </cell>
          <cell r="D366" t="str">
            <v>COMMERCIAL - REARLOAD</v>
          </cell>
          <cell r="E366" t="str">
            <v>R1YDWK</v>
          </cell>
          <cell r="F366" t="str">
            <v>1 YD 1X WEEKLY</v>
          </cell>
          <cell r="G366" t="str">
            <v>MONTHLY ARREARS</v>
          </cell>
          <cell r="H366">
            <v>67.63</v>
          </cell>
        </row>
        <row r="367">
          <cell r="A367" t="str">
            <v>MASON CO-REGULATEDCOMMERCIAL - REARLOADR1YDWM</v>
          </cell>
          <cell r="B367" t="str">
            <v>MASON CO-REGULATED</v>
          </cell>
          <cell r="C367" t="str">
            <v>MASON CO-REGULATED</v>
          </cell>
          <cell r="D367" t="str">
            <v>COMMERCIAL - REARLOAD</v>
          </cell>
          <cell r="E367" t="str">
            <v>R1YDWM</v>
          </cell>
          <cell r="F367" t="str">
            <v>1 YD 1X WEEKLY</v>
          </cell>
          <cell r="G367" t="str">
            <v>MONTHLY ARREARS</v>
          </cell>
          <cell r="H367">
            <v>74.87</v>
          </cell>
        </row>
        <row r="368">
          <cell r="A368" t="str">
            <v>CITY OF SHELTON-UNREGULATEDCOMMERCIAL - REARLOADR2YD1W</v>
          </cell>
          <cell r="B368" t="str">
            <v>CITY OF SHELTON-UNREGULATED</v>
          </cell>
          <cell r="C368" t="str">
            <v>CITY OF SHELTON-UNREGULATED</v>
          </cell>
          <cell r="D368" t="str">
            <v>COMMERCIAL - REARLOAD</v>
          </cell>
          <cell r="E368" t="str">
            <v>R2YD1W</v>
          </cell>
          <cell r="F368" t="str">
            <v>2YD CONT 1xWEEKLY SVC</v>
          </cell>
          <cell r="G368" t="str">
            <v>MONTHLY ADVANCED</v>
          </cell>
          <cell r="H368">
            <v>149.31</v>
          </cell>
        </row>
        <row r="369">
          <cell r="A369" t="str">
            <v>CITY of SHELTON-REGULATEDCOMMERCIAL - REARLOADR2YDE</v>
          </cell>
          <cell r="B369" t="str">
            <v>CITY of SHELTON-REGULATED</v>
          </cell>
          <cell r="C369" t="str">
            <v>CITY of SHELTON-REGULATED</v>
          </cell>
          <cell r="D369" t="str">
            <v>COMMERCIAL - REARLOAD</v>
          </cell>
          <cell r="E369" t="str">
            <v>R2YDE</v>
          </cell>
          <cell r="F369" t="str">
            <v>2 YD 1X EOW</v>
          </cell>
          <cell r="G369" t="str">
            <v>MONTHLY ARREARS</v>
          </cell>
          <cell r="H369">
            <v>54.97</v>
          </cell>
        </row>
        <row r="370">
          <cell r="A370" t="str">
            <v>KITSAP CO -REGULATEDCOMMERCIAL - REARLOADR2YDEK</v>
          </cell>
          <cell r="B370" t="str">
            <v>KITSAP CO -REGULATED</v>
          </cell>
          <cell r="C370" t="str">
            <v>KITSAP CO -REGULATED</v>
          </cell>
          <cell r="D370" t="str">
            <v>COMMERCIAL - REARLOAD</v>
          </cell>
          <cell r="E370" t="str">
            <v>R2YDEK</v>
          </cell>
          <cell r="F370" t="str">
            <v>2 YD 1X EOW</v>
          </cell>
          <cell r="G370" t="str">
            <v>MONTHLY ARREARS</v>
          </cell>
          <cell r="H370">
            <v>48.13</v>
          </cell>
        </row>
        <row r="371">
          <cell r="A371" t="str">
            <v>MASON CO-REGULATEDCOMMERCIAL - REARLOADR2YDEM</v>
          </cell>
          <cell r="B371" t="str">
            <v>MASON CO-REGULATED</v>
          </cell>
          <cell r="C371" t="str">
            <v>MASON CO-REGULATED</v>
          </cell>
          <cell r="D371" t="str">
            <v>COMMERCIAL - REARLOAD</v>
          </cell>
          <cell r="E371" t="str">
            <v>R2YDEM</v>
          </cell>
          <cell r="F371" t="str">
            <v>2 YD 1X EOW</v>
          </cell>
          <cell r="G371" t="str">
            <v>MONTHLY ARREARS</v>
          </cell>
          <cell r="H371">
            <v>54.97</v>
          </cell>
        </row>
        <row r="372">
          <cell r="A372" t="str">
            <v xml:space="preserve">CITY of SHELTON-REGULATEDCOMMERCIAL RECYCLER2YDOCCE </v>
          </cell>
          <cell r="B372" t="str">
            <v>CITY of SHELTON-REGULATED</v>
          </cell>
          <cell r="C372" t="str">
            <v>CITY of SHELTON-REGULATED</v>
          </cell>
          <cell r="D372" t="str">
            <v>COMMERCIAL RECYCLE</v>
          </cell>
          <cell r="E372" t="str">
            <v xml:space="preserve">R2YDOCCE </v>
          </cell>
          <cell r="F372" t="str">
            <v>2YD OCC-EOW</v>
          </cell>
          <cell r="G372" t="str">
            <v>MONTHLY ARREARS</v>
          </cell>
          <cell r="H372">
            <v>0</v>
          </cell>
        </row>
        <row r="373">
          <cell r="A373" t="str">
            <v xml:space="preserve">CITY OF SHELTON-UNREGULATEDCOMMERCIAL RECYCLER2YDOCCE </v>
          </cell>
          <cell r="B373" t="str">
            <v>CITY OF SHELTON-UNREGULATED</v>
          </cell>
          <cell r="C373" t="str">
            <v>CITY OF SHELTON-UNREGULATED</v>
          </cell>
          <cell r="D373" t="str">
            <v>COMMERCIAL RECYCLE</v>
          </cell>
          <cell r="E373" t="str">
            <v xml:space="preserve">R2YDOCCE </v>
          </cell>
          <cell r="F373" t="str">
            <v>2YD OCC-EOW</v>
          </cell>
          <cell r="G373" t="str">
            <v>MONTHLY ARREARS</v>
          </cell>
          <cell r="H373">
            <v>49.29</v>
          </cell>
        </row>
        <row r="374">
          <cell r="A374" t="str">
            <v xml:space="preserve">KITSAP CO -REGULATEDCOMMERCIAL RECYCLER2YDOCCE </v>
          </cell>
          <cell r="B374" t="str">
            <v>KITSAP CO -REGULATED</v>
          </cell>
          <cell r="C374" t="str">
            <v>KITSAP CO -REGULATED</v>
          </cell>
          <cell r="D374" t="str">
            <v>COMMERCIAL RECYCLE</v>
          </cell>
          <cell r="E374" t="str">
            <v xml:space="preserve">R2YDOCCE </v>
          </cell>
          <cell r="F374" t="str">
            <v>2YD OCC-EOW</v>
          </cell>
          <cell r="G374" t="str">
            <v>MONTHLY ARREARS</v>
          </cell>
          <cell r="H374">
            <v>0</v>
          </cell>
        </row>
        <row r="375">
          <cell r="A375" t="str">
            <v xml:space="preserve">KITSAP CO-UNREGULATEDCOMMERCIAL RECYCLER2YDOCCE </v>
          </cell>
          <cell r="B375" t="str">
            <v>KITSAP CO-UNREGULATED</v>
          </cell>
          <cell r="C375" t="str">
            <v>KITSAP CO-UNREGULATED</v>
          </cell>
          <cell r="D375" t="str">
            <v>COMMERCIAL RECYCLE</v>
          </cell>
          <cell r="E375" t="str">
            <v xml:space="preserve">R2YDOCCE </v>
          </cell>
          <cell r="F375" t="str">
            <v>2YD OCC-EOW</v>
          </cell>
          <cell r="G375" t="str">
            <v>MONTHLY ARREARS</v>
          </cell>
          <cell r="H375">
            <v>49.29</v>
          </cell>
        </row>
        <row r="376">
          <cell r="A376" t="str">
            <v xml:space="preserve">MASON CO-REGULATEDCOMMERCIAL RECYCLER2YDOCCE </v>
          </cell>
          <cell r="B376" t="str">
            <v>MASON CO-REGULATED</v>
          </cell>
          <cell r="C376" t="str">
            <v>MASON CO-REGULATED</v>
          </cell>
          <cell r="D376" t="str">
            <v>COMMERCIAL RECYCLE</v>
          </cell>
          <cell r="E376" t="str">
            <v xml:space="preserve">R2YDOCCE </v>
          </cell>
          <cell r="F376" t="str">
            <v>2YD OCC-EOW</v>
          </cell>
          <cell r="G376" t="str">
            <v>MONTHLY ARREARS</v>
          </cell>
          <cell r="H376">
            <v>0</v>
          </cell>
        </row>
        <row r="377">
          <cell r="A377" t="str">
            <v xml:space="preserve">MASON CO-UNREGULATEDCOMMERCIAL RECYCLER2YDOCCE </v>
          </cell>
          <cell r="B377" t="str">
            <v>MASON CO-UNREGULATED</v>
          </cell>
          <cell r="C377" t="str">
            <v>MASON CO-UNREGULATED</v>
          </cell>
          <cell r="D377" t="str">
            <v>COMMERCIAL RECYCLE</v>
          </cell>
          <cell r="E377" t="str">
            <v xml:space="preserve">R2YDOCCE </v>
          </cell>
          <cell r="F377" t="str">
            <v>2YD OCC-EOW</v>
          </cell>
          <cell r="G377" t="str">
            <v>MONTHLY ARREARS</v>
          </cell>
          <cell r="H377">
            <v>49.29</v>
          </cell>
        </row>
        <row r="378">
          <cell r="A378" t="str">
            <v>CITY of SHELTON-REGULATEDCOMMERCIAL RECYCLER2YDOCCEX</v>
          </cell>
          <cell r="B378" t="str">
            <v>CITY of SHELTON-REGULATED</v>
          </cell>
          <cell r="C378" t="str">
            <v>CITY of SHELTON-REGULATED</v>
          </cell>
          <cell r="D378" t="str">
            <v>COMMERCIAL RECYCLE</v>
          </cell>
          <cell r="E378" t="str">
            <v>R2YDOCCEX</v>
          </cell>
          <cell r="F378" t="str">
            <v>2YD OCC-EXTRA CONTAINER</v>
          </cell>
          <cell r="G378" t="str">
            <v>MONTHLY ARREARS</v>
          </cell>
          <cell r="H378">
            <v>0</v>
          </cell>
        </row>
        <row r="379">
          <cell r="A379" t="str">
            <v>CITY OF SHELTON-UNREGULATEDCOMMERCIAL RECYCLER2YDOCCEX</v>
          </cell>
          <cell r="B379" t="str">
            <v>CITY OF SHELTON-UNREGULATED</v>
          </cell>
          <cell r="C379" t="str">
            <v>CITY OF SHELTON-UNREGULATED</v>
          </cell>
          <cell r="D379" t="str">
            <v>COMMERCIAL RECYCLE</v>
          </cell>
          <cell r="E379" t="str">
            <v>R2YDOCCEX</v>
          </cell>
          <cell r="F379" t="str">
            <v>2YD OCC-EXTRA CONTAINER</v>
          </cell>
          <cell r="G379" t="str">
            <v>MONTHLY ARREARS</v>
          </cell>
          <cell r="H379">
            <v>31.09</v>
          </cell>
        </row>
        <row r="380">
          <cell r="A380" t="str">
            <v>KITSAP CO -REGULATEDCOMMERCIAL RECYCLER2YDOCCEX</v>
          </cell>
          <cell r="B380" t="str">
            <v>KITSAP CO -REGULATED</v>
          </cell>
          <cell r="C380" t="str">
            <v>KITSAP CO -REGULATED</v>
          </cell>
          <cell r="D380" t="str">
            <v>COMMERCIAL RECYCLE</v>
          </cell>
          <cell r="E380" t="str">
            <v>R2YDOCCEX</v>
          </cell>
          <cell r="F380" t="str">
            <v>2YD OCC-EXTRA CONTAINER</v>
          </cell>
          <cell r="G380" t="str">
            <v>MONTHLY ARREARS</v>
          </cell>
          <cell r="H380">
            <v>0</v>
          </cell>
        </row>
        <row r="381">
          <cell r="A381" t="str">
            <v>KITSAP CO-UNREGULATEDCOMMERCIAL RECYCLER2YDOCCEX</v>
          </cell>
          <cell r="B381" t="str">
            <v>KITSAP CO-UNREGULATED</v>
          </cell>
          <cell r="C381" t="str">
            <v>KITSAP CO-UNREGULATED</v>
          </cell>
          <cell r="D381" t="str">
            <v>COMMERCIAL RECYCLE</v>
          </cell>
          <cell r="E381" t="str">
            <v>R2YDOCCEX</v>
          </cell>
          <cell r="F381" t="str">
            <v>2YD OCC-EXTRA CONTAINER</v>
          </cell>
          <cell r="G381" t="str">
            <v>MONTHLY ARREARS</v>
          </cell>
          <cell r="H381">
            <v>31.09</v>
          </cell>
        </row>
        <row r="382">
          <cell r="A382" t="str">
            <v>MASON CO-REGULATEDCOMMERCIAL RECYCLER2YDOCCEX</v>
          </cell>
          <cell r="B382" t="str">
            <v>MASON CO-REGULATED</v>
          </cell>
          <cell r="C382" t="str">
            <v>MASON CO-REGULATED</v>
          </cell>
          <cell r="D382" t="str">
            <v>COMMERCIAL RECYCLE</v>
          </cell>
          <cell r="E382" t="str">
            <v>R2YDOCCEX</v>
          </cell>
          <cell r="F382" t="str">
            <v>2YD OCC-EXTRA CONTAINER</v>
          </cell>
          <cell r="G382" t="str">
            <v>MONTHLY ARREARS</v>
          </cell>
          <cell r="H382">
            <v>0</v>
          </cell>
        </row>
        <row r="383">
          <cell r="A383" t="str">
            <v>MASON CO-UNREGULATEDCOMMERCIAL RECYCLER2YDOCCEX</v>
          </cell>
          <cell r="B383" t="str">
            <v>MASON CO-UNREGULATED</v>
          </cell>
          <cell r="C383" t="str">
            <v>MASON CO-UNREGULATED</v>
          </cell>
          <cell r="D383" t="str">
            <v>COMMERCIAL RECYCLE</v>
          </cell>
          <cell r="E383" t="str">
            <v>R2YDOCCEX</v>
          </cell>
          <cell r="F383" t="str">
            <v>2YD OCC-EXTRA CONTAINER</v>
          </cell>
          <cell r="G383" t="str">
            <v>MONTHLY ARREARS</v>
          </cell>
          <cell r="H383">
            <v>31.09</v>
          </cell>
        </row>
        <row r="384">
          <cell r="A384" t="str">
            <v>CITY of SHELTON-REGULATEDCOMMERCIAL RECYCLER2YDOCCM</v>
          </cell>
          <cell r="B384" t="str">
            <v>CITY of SHELTON-REGULATED</v>
          </cell>
          <cell r="C384" t="str">
            <v>CITY of SHELTON-REGULATED</v>
          </cell>
          <cell r="D384" t="str">
            <v>COMMERCIAL RECYCLE</v>
          </cell>
          <cell r="E384" t="str">
            <v>R2YDOCCM</v>
          </cell>
          <cell r="F384" t="str">
            <v>2YD OCC-MNTHLY</v>
          </cell>
          <cell r="G384" t="str">
            <v>MONTHLY ARREARS</v>
          </cell>
          <cell r="H384">
            <v>0</v>
          </cell>
        </row>
        <row r="385">
          <cell r="A385" t="str">
            <v>CITY OF SHELTON-UNREGULATEDCOMMERCIAL RECYCLER2YDOCCM</v>
          </cell>
          <cell r="B385" t="str">
            <v>CITY OF SHELTON-UNREGULATED</v>
          </cell>
          <cell r="C385" t="str">
            <v>CITY OF SHELTON-UNREGULATED</v>
          </cell>
          <cell r="D385" t="str">
            <v>COMMERCIAL RECYCLE</v>
          </cell>
          <cell r="E385" t="str">
            <v>R2YDOCCM</v>
          </cell>
          <cell r="F385" t="str">
            <v>2YD OCC-MNTHLY</v>
          </cell>
          <cell r="G385" t="str">
            <v>MONTHLY ARREARS</v>
          </cell>
          <cell r="H385">
            <v>37.880000000000003</v>
          </cell>
        </row>
        <row r="386">
          <cell r="A386" t="str">
            <v>KITSAP CO -REGULATEDCOMMERCIAL RECYCLER2YDOCCM</v>
          </cell>
          <cell r="B386" t="str">
            <v>KITSAP CO -REGULATED</v>
          </cell>
          <cell r="C386" t="str">
            <v>KITSAP CO -REGULATED</v>
          </cell>
          <cell r="D386" t="str">
            <v>COMMERCIAL RECYCLE</v>
          </cell>
          <cell r="E386" t="str">
            <v>R2YDOCCM</v>
          </cell>
          <cell r="F386" t="str">
            <v>2YD OCC-MNTHLY</v>
          </cell>
          <cell r="G386" t="str">
            <v>MONTHLY ARREARS</v>
          </cell>
          <cell r="H386">
            <v>0</v>
          </cell>
        </row>
        <row r="387">
          <cell r="A387" t="str">
            <v>KITSAP CO-UNREGULATEDCOMMERCIAL RECYCLER2YDOCCM</v>
          </cell>
          <cell r="B387" t="str">
            <v>KITSAP CO-UNREGULATED</v>
          </cell>
          <cell r="C387" t="str">
            <v>KITSAP CO-UNREGULATED</v>
          </cell>
          <cell r="D387" t="str">
            <v>COMMERCIAL RECYCLE</v>
          </cell>
          <cell r="E387" t="str">
            <v>R2YDOCCM</v>
          </cell>
          <cell r="F387" t="str">
            <v>2YD OCC-MNTHLY</v>
          </cell>
          <cell r="G387" t="str">
            <v>MONTHLY ARREARS</v>
          </cell>
          <cell r="H387">
            <v>37.880000000000003</v>
          </cell>
        </row>
        <row r="388">
          <cell r="A388" t="str">
            <v>MASON CO-REGULATEDCOMMERCIAL RECYCLER2YDOCCM</v>
          </cell>
          <cell r="B388" t="str">
            <v>MASON CO-REGULATED</v>
          </cell>
          <cell r="C388" t="str">
            <v>MASON CO-REGULATED</v>
          </cell>
          <cell r="D388" t="str">
            <v>COMMERCIAL RECYCLE</v>
          </cell>
          <cell r="E388" t="str">
            <v>R2YDOCCM</v>
          </cell>
          <cell r="F388" t="str">
            <v>2YD OCC-MNTHLY</v>
          </cell>
          <cell r="G388" t="str">
            <v>MONTHLY ARREARS</v>
          </cell>
          <cell r="H388">
            <v>0</v>
          </cell>
        </row>
        <row r="389">
          <cell r="A389" t="str">
            <v>MASON CO-UNREGULATEDCOMMERCIAL RECYCLER2YDOCCM</v>
          </cell>
          <cell r="B389" t="str">
            <v>MASON CO-UNREGULATED</v>
          </cell>
          <cell r="C389" t="str">
            <v>MASON CO-UNREGULATED</v>
          </cell>
          <cell r="D389" t="str">
            <v>COMMERCIAL RECYCLE</v>
          </cell>
          <cell r="E389" t="str">
            <v>R2YDOCCM</v>
          </cell>
          <cell r="F389" t="str">
            <v>2YD OCC-MNTHLY</v>
          </cell>
          <cell r="G389" t="str">
            <v>MONTHLY ARREARS</v>
          </cell>
          <cell r="H389">
            <v>37.880000000000003</v>
          </cell>
        </row>
        <row r="390">
          <cell r="A390" t="str">
            <v>CITY of SHELTON-REGULATEDCOMMERCIAL RECYCLER2YDOCCOC</v>
          </cell>
          <cell r="B390" t="str">
            <v>CITY of SHELTON-REGULATED</v>
          </cell>
          <cell r="C390" t="str">
            <v>CITY of SHELTON-REGULATED</v>
          </cell>
          <cell r="D390" t="str">
            <v>COMMERCIAL RECYCLE</v>
          </cell>
          <cell r="E390" t="str">
            <v>R2YDOCCOC</v>
          </cell>
          <cell r="F390" t="str">
            <v>2YD OCC-ON CALL</v>
          </cell>
          <cell r="G390" t="str">
            <v>ONCALL</v>
          </cell>
          <cell r="H390">
            <v>0</v>
          </cell>
        </row>
        <row r="391">
          <cell r="A391" t="str">
            <v>CITY OF SHELTON-UNREGULATEDCOMMERCIAL RECYCLER2YDOCCOC</v>
          </cell>
          <cell r="B391" t="str">
            <v>CITY OF SHELTON-UNREGULATED</v>
          </cell>
          <cell r="C391" t="str">
            <v>CITY OF SHELTON-UNREGULATED</v>
          </cell>
          <cell r="D391" t="str">
            <v>COMMERCIAL RECYCLE</v>
          </cell>
          <cell r="E391" t="str">
            <v>R2YDOCCOC</v>
          </cell>
          <cell r="F391" t="str">
            <v>2YD OCC-ON CALL</v>
          </cell>
          <cell r="G391" t="str">
            <v>ONCALL</v>
          </cell>
          <cell r="H391">
            <v>37.880000000000003</v>
          </cell>
        </row>
        <row r="392">
          <cell r="A392" t="str">
            <v>KITSAP CO -REGULATEDCOMMERCIAL RECYCLER2YDOCCOC</v>
          </cell>
          <cell r="B392" t="str">
            <v>KITSAP CO -REGULATED</v>
          </cell>
          <cell r="C392" t="str">
            <v>KITSAP CO -REGULATED</v>
          </cell>
          <cell r="D392" t="str">
            <v>COMMERCIAL RECYCLE</v>
          </cell>
          <cell r="E392" t="str">
            <v>R2YDOCCOC</v>
          </cell>
          <cell r="F392" t="str">
            <v>2YD OCC-ON CALL</v>
          </cell>
          <cell r="G392" t="str">
            <v>ONCALL</v>
          </cell>
          <cell r="H392">
            <v>0</v>
          </cell>
        </row>
        <row r="393">
          <cell r="A393" t="str">
            <v>KITSAP CO-UNREGULATEDCOMMERCIAL RECYCLER2YDOCCOC</v>
          </cell>
          <cell r="B393" t="str">
            <v>KITSAP CO-UNREGULATED</v>
          </cell>
          <cell r="C393" t="str">
            <v>KITSAP CO-UNREGULATED</v>
          </cell>
          <cell r="D393" t="str">
            <v>COMMERCIAL RECYCLE</v>
          </cell>
          <cell r="E393" t="str">
            <v>R2YDOCCOC</v>
          </cell>
          <cell r="F393" t="str">
            <v>2YD OCC-ON CALL</v>
          </cell>
          <cell r="G393" t="str">
            <v>ONCALL</v>
          </cell>
          <cell r="H393">
            <v>37.880000000000003</v>
          </cell>
        </row>
        <row r="394">
          <cell r="A394" t="str">
            <v>MASON CO-REGULATEDCOMMERCIAL RECYCLER2YDOCCOC</v>
          </cell>
          <cell r="B394" t="str">
            <v>MASON CO-REGULATED</v>
          </cell>
          <cell r="C394" t="str">
            <v>MASON CO-REGULATED</v>
          </cell>
          <cell r="D394" t="str">
            <v>COMMERCIAL RECYCLE</v>
          </cell>
          <cell r="E394" t="str">
            <v>R2YDOCCOC</v>
          </cell>
          <cell r="F394" t="str">
            <v>2YD OCC-ON CALL</v>
          </cell>
          <cell r="G394" t="str">
            <v>ONCALL</v>
          </cell>
          <cell r="H394">
            <v>0</v>
          </cell>
        </row>
        <row r="395">
          <cell r="A395" t="str">
            <v>MASON CO-UNREGULATEDCOMMERCIAL RECYCLER2YDOCCOC</v>
          </cell>
          <cell r="B395" t="str">
            <v>MASON CO-UNREGULATED</v>
          </cell>
          <cell r="C395" t="str">
            <v>MASON CO-UNREGULATED</v>
          </cell>
          <cell r="D395" t="str">
            <v>COMMERCIAL RECYCLE</v>
          </cell>
          <cell r="E395" t="str">
            <v>R2YDOCCOC</v>
          </cell>
          <cell r="F395" t="str">
            <v>2YD OCC-ON CALL</v>
          </cell>
          <cell r="G395" t="str">
            <v>ONCALL</v>
          </cell>
          <cell r="H395">
            <v>37.880000000000003</v>
          </cell>
        </row>
        <row r="396">
          <cell r="A396" t="str">
            <v>CITY of SHELTON-REGULATEDCOMMERCIAL RECYCLER2YDOCCW</v>
          </cell>
          <cell r="B396" t="str">
            <v>CITY of SHELTON-REGULATED</v>
          </cell>
          <cell r="C396" t="str">
            <v>CITY of SHELTON-REGULATED</v>
          </cell>
          <cell r="D396" t="str">
            <v>COMMERCIAL RECYCLE</v>
          </cell>
          <cell r="E396" t="str">
            <v>R2YDOCCW</v>
          </cell>
          <cell r="F396" t="str">
            <v>2YD OCC-WEEKLY</v>
          </cell>
          <cell r="G396" t="str">
            <v>MONTHLY ARREARS</v>
          </cell>
          <cell r="H396">
            <v>0</v>
          </cell>
        </row>
        <row r="397">
          <cell r="A397" t="str">
            <v>CITY OF SHELTON-UNREGULATEDCOMMERCIAL RECYCLER2YDOCCW</v>
          </cell>
          <cell r="B397" t="str">
            <v>CITY OF SHELTON-UNREGULATED</v>
          </cell>
          <cell r="C397" t="str">
            <v>CITY OF SHELTON-UNREGULATED</v>
          </cell>
          <cell r="D397" t="str">
            <v>COMMERCIAL RECYCLE</v>
          </cell>
          <cell r="E397" t="str">
            <v>R2YDOCCW</v>
          </cell>
          <cell r="F397" t="str">
            <v>2YD OCC-WEEKLY</v>
          </cell>
          <cell r="G397" t="str">
            <v>MONTHLY ARREARS</v>
          </cell>
          <cell r="H397">
            <v>71.37</v>
          </cell>
        </row>
        <row r="398">
          <cell r="A398" t="str">
            <v>KITSAP CO -REGULATEDCOMMERCIAL RECYCLER2YDOCCW</v>
          </cell>
          <cell r="B398" t="str">
            <v>KITSAP CO -REGULATED</v>
          </cell>
          <cell r="C398" t="str">
            <v>KITSAP CO -REGULATED</v>
          </cell>
          <cell r="D398" t="str">
            <v>COMMERCIAL RECYCLE</v>
          </cell>
          <cell r="E398" t="str">
            <v>R2YDOCCW</v>
          </cell>
          <cell r="F398" t="str">
            <v>2YD OCC-WEEKLY</v>
          </cell>
          <cell r="G398" t="str">
            <v>MONTHLY ARREARS</v>
          </cell>
          <cell r="H398">
            <v>0</v>
          </cell>
        </row>
        <row r="399">
          <cell r="A399" t="str">
            <v>KITSAP CO-UNREGULATEDCOMMERCIAL RECYCLER2YDOCCW</v>
          </cell>
          <cell r="B399" t="str">
            <v>KITSAP CO-UNREGULATED</v>
          </cell>
          <cell r="C399" t="str">
            <v>KITSAP CO-UNREGULATED</v>
          </cell>
          <cell r="D399" t="str">
            <v>COMMERCIAL RECYCLE</v>
          </cell>
          <cell r="E399" t="str">
            <v>R2YDOCCW</v>
          </cell>
          <cell r="F399" t="str">
            <v>2YD OCC-WEEKLY</v>
          </cell>
          <cell r="G399" t="str">
            <v>MONTHLY ARREARS</v>
          </cell>
          <cell r="H399">
            <v>71.37</v>
          </cell>
        </row>
        <row r="400">
          <cell r="A400" t="str">
            <v>MASON CO-REGULATEDCOMMERCIAL RECYCLER2YDOCCW</v>
          </cell>
          <cell r="B400" t="str">
            <v>MASON CO-REGULATED</v>
          </cell>
          <cell r="C400" t="str">
            <v>MASON CO-REGULATED</v>
          </cell>
          <cell r="D400" t="str">
            <v>COMMERCIAL RECYCLE</v>
          </cell>
          <cell r="E400" t="str">
            <v>R2YDOCCW</v>
          </cell>
          <cell r="F400" t="str">
            <v>2YD OCC-WEEKLY</v>
          </cell>
          <cell r="G400" t="str">
            <v>MONTHLY ARREARS</v>
          </cell>
          <cell r="H400">
            <v>0</v>
          </cell>
        </row>
        <row r="401">
          <cell r="A401" t="str">
            <v>MASON CO-UNREGULATEDCOMMERCIAL RECYCLER2YDOCCW</v>
          </cell>
          <cell r="B401" t="str">
            <v>MASON CO-UNREGULATED</v>
          </cell>
          <cell r="C401" t="str">
            <v>MASON CO-UNREGULATED</v>
          </cell>
          <cell r="D401" t="str">
            <v>COMMERCIAL RECYCLE</v>
          </cell>
          <cell r="E401" t="str">
            <v>R2YDOCCW</v>
          </cell>
          <cell r="F401" t="str">
            <v>2YD OCC-WEEKLY</v>
          </cell>
          <cell r="G401" t="str">
            <v>MONTHLY ARREARS</v>
          </cell>
          <cell r="H401">
            <v>71.37</v>
          </cell>
        </row>
        <row r="402">
          <cell r="A402" t="str">
            <v>CITY of SHELTON-REGULATEDCOMMERCIAL - REARLOADR2YDPU</v>
          </cell>
          <cell r="B402" t="str">
            <v>CITY of SHELTON-REGULATED</v>
          </cell>
          <cell r="C402" t="str">
            <v>CITY of SHELTON-REGULATED</v>
          </cell>
          <cell r="D402" t="str">
            <v>COMMERCIAL - REARLOAD</v>
          </cell>
          <cell r="E402" t="str">
            <v>R2YDPU</v>
          </cell>
          <cell r="F402" t="str">
            <v>2YD CONTAINER PICKUP</v>
          </cell>
          <cell r="G402" t="str">
            <v>ONCALL</v>
          </cell>
          <cell r="H402">
            <v>25.33</v>
          </cell>
        </row>
        <row r="403">
          <cell r="A403" t="str">
            <v>KITSAP CO -REGULATEDCOMMERCIAL - REARLOADR2YDPU</v>
          </cell>
          <cell r="B403" t="str">
            <v>KITSAP CO -REGULATED</v>
          </cell>
          <cell r="C403" t="str">
            <v>KITSAP CO -REGULATED</v>
          </cell>
          <cell r="D403" t="str">
            <v>COMMERCIAL - REARLOAD</v>
          </cell>
          <cell r="E403" t="str">
            <v>R2YDPU</v>
          </cell>
          <cell r="F403" t="str">
            <v>2YD CONTAINER PICKUP</v>
          </cell>
          <cell r="G403" t="str">
            <v>ONCALL</v>
          </cell>
          <cell r="H403">
            <v>22.18</v>
          </cell>
        </row>
        <row r="404">
          <cell r="A404" t="str">
            <v>MASON CO-REGULATEDCOMMERCIAL - REARLOADR2YDPU</v>
          </cell>
          <cell r="B404" t="str">
            <v>MASON CO-REGULATED</v>
          </cell>
          <cell r="C404" t="str">
            <v>MASON CO-REGULATED</v>
          </cell>
          <cell r="D404" t="str">
            <v>COMMERCIAL - REARLOAD</v>
          </cell>
          <cell r="E404" t="str">
            <v>R2YDPU</v>
          </cell>
          <cell r="F404" t="str">
            <v>2YD CONTAINER PICKUP</v>
          </cell>
          <cell r="G404" t="str">
            <v>ONCALL</v>
          </cell>
          <cell r="H404">
            <v>25.33</v>
          </cell>
        </row>
        <row r="405">
          <cell r="A405" t="str">
            <v>CITY of SHELTON-REGULATEDCOMMERCIAL - REARLOADR2YDRENTM</v>
          </cell>
          <cell r="B405" t="str">
            <v>CITY of SHELTON-REGULATED</v>
          </cell>
          <cell r="C405" t="str">
            <v>CITY of SHELTON-REGULATED</v>
          </cell>
          <cell r="D405" t="str">
            <v>COMMERCIAL - REARLOAD</v>
          </cell>
          <cell r="E405" t="str">
            <v>R2YDRENTM</v>
          </cell>
          <cell r="F405" t="str">
            <v>2YD CONTAINER RENT-MTHLY</v>
          </cell>
          <cell r="G405" t="str">
            <v>MONTHLY ARREARS</v>
          </cell>
          <cell r="H405">
            <v>13.77</v>
          </cell>
        </row>
        <row r="406">
          <cell r="A406" t="str">
            <v>KITSAP CO -REGULATEDCOMMERCIAL - REARLOADR2YDRENTM</v>
          </cell>
          <cell r="B406" t="str">
            <v>KITSAP CO -REGULATED</v>
          </cell>
          <cell r="C406" t="str">
            <v>KITSAP CO -REGULATED</v>
          </cell>
          <cell r="D406" t="str">
            <v>COMMERCIAL - REARLOAD</v>
          </cell>
          <cell r="E406" t="str">
            <v>R2YDRENTM</v>
          </cell>
          <cell r="F406" t="str">
            <v>2YD CONTAINER RENT-MTHLY</v>
          </cell>
          <cell r="G406" t="str">
            <v>MONTHLY ARREARS</v>
          </cell>
          <cell r="H406">
            <v>13.77</v>
          </cell>
        </row>
        <row r="407">
          <cell r="A407" t="str">
            <v>MASON CO-REGULATEDCOMMERCIAL - REARLOADR2YDRENTM</v>
          </cell>
          <cell r="B407" t="str">
            <v>MASON CO-REGULATED</v>
          </cell>
          <cell r="C407" t="str">
            <v>MASON CO-REGULATED</v>
          </cell>
          <cell r="D407" t="str">
            <v>COMMERCIAL - REARLOAD</v>
          </cell>
          <cell r="E407" t="str">
            <v>R2YDRENTM</v>
          </cell>
          <cell r="F407" t="str">
            <v>2YD CONTAINER RENT-MTHLY</v>
          </cell>
          <cell r="G407" t="str">
            <v>MONTHLY ARREARS</v>
          </cell>
          <cell r="H407">
            <v>13.77</v>
          </cell>
        </row>
        <row r="408">
          <cell r="A408" t="str">
            <v>CITY of SHELTON-REGULATEDCOMMERCIAL - REARLOADR2YDRENTT</v>
          </cell>
          <cell r="B408" t="str">
            <v>CITY of SHELTON-REGULATED</v>
          </cell>
          <cell r="C408" t="str">
            <v>CITY of SHELTON-REGULATED</v>
          </cell>
          <cell r="D408" t="str">
            <v>COMMERCIAL - REARLOAD</v>
          </cell>
          <cell r="E408" t="str">
            <v>R2YDRENTT</v>
          </cell>
          <cell r="F408" t="str">
            <v>2YD TEMP CONTAINER RENT</v>
          </cell>
          <cell r="G408" t="str">
            <v>MONTHLY ARREARS</v>
          </cell>
          <cell r="H408">
            <v>20.63</v>
          </cell>
        </row>
        <row r="409">
          <cell r="A409" t="str">
            <v>KITSAP CO -REGULATEDCOMMERCIAL - REARLOADR2YDRENTT</v>
          </cell>
          <cell r="B409" t="str">
            <v>KITSAP CO -REGULATED</v>
          </cell>
          <cell r="C409" t="str">
            <v>KITSAP CO -REGULATED</v>
          </cell>
          <cell r="D409" t="str">
            <v>COMMERCIAL - REARLOAD</v>
          </cell>
          <cell r="E409" t="str">
            <v>R2YDRENTT</v>
          </cell>
          <cell r="F409" t="str">
            <v>2YD TEMP CONTAINER RENT</v>
          </cell>
          <cell r="G409" t="str">
            <v>MONTHLY ARREARS</v>
          </cell>
          <cell r="H409">
            <v>20.7</v>
          </cell>
        </row>
        <row r="410">
          <cell r="A410" t="str">
            <v>MASON CO-REGULATEDCOMMERCIAL - REARLOADR2YDRENTT</v>
          </cell>
          <cell r="B410" t="str">
            <v>MASON CO-REGULATED</v>
          </cell>
          <cell r="C410" t="str">
            <v>MASON CO-REGULATED</v>
          </cell>
          <cell r="D410" t="str">
            <v>COMMERCIAL - REARLOAD</v>
          </cell>
          <cell r="E410" t="str">
            <v>R2YDRENTT</v>
          </cell>
          <cell r="F410" t="str">
            <v>2YD TEMP CONTAINER RENT</v>
          </cell>
          <cell r="G410" t="str">
            <v>MONTHLY ARREARS</v>
          </cell>
          <cell r="H410">
            <v>20.63</v>
          </cell>
        </row>
        <row r="411">
          <cell r="A411" t="str">
            <v>CITY of SHELTON-REGULATEDCOMMERCIAL - REARLOADR2YDRENTTM</v>
          </cell>
          <cell r="B411" t="str">
            <v>CITY of SHELTON-REGULATED</v>
          </cell>
          <cell r="C411" t="str">
            <v>CITY of SHELTON-REGULATED</v>
          </cell>
          <cell r="D411" t="str">
            <v>COMMERCIAL - REARLOAD</v>
          </cell>
          <cell r="E411" t="str">
            <v>R2YDRENTTM</v>
          </cell>
          <cell r="F411" t="str">
            <v>2 YD TEMP CONT RENT MONTH</v>
          </cell>
          <cell r="G411" t="str">
            <v>MONTHLY ARREARS</v>
          </cell>
          <cell r="H411">
            <v>20.63</v>
          </cell>
        </row>
        <row r="412">
          <cell r="A412" t="str">
            <v>KITSAP CO -REGULATEDCOMMERCIAL - REARLOADR2YDRENTTM</v>
          </cell>
          <cell r="B412" t="str">
            <v>KITSAP CO -REGULATED</v>
          </cell>
          <cell r="C412" t="str">
            <v>KITSAP CO -REGULATED</v>
          </cell>
          <cell r="D412" t="str">
            <v>COMMERCIAL - REARLOAD</v>
          </cell>
          <cell r="E412" t="str">
            <v>R2YDRENTTM</v>
          </cell>
          <cell r="F412" t="str">
            <v>2 YD TEMP CONT RENT MONTH</v>
          </cell>
          <cell r="G412" t="str">
            <v>MONTHLY ARREARS</v>
          </cell>
          <cell r="H412">
            <v>20.63</v>
          </cell>
        </row>
        <row r="413">
          <cell r="A413" t="str">
            <v>MASON CO-REGULATEDCOMMERCIAL - REARLOADR2YDRENTTM</v>
          </cell>
          <cell r="B413" t="str">
            <v>MASON CO-REGULATED</v>
          </cell>
          <cell r="C413" t="str">
            <v>MASON CO-REGULATED</v>
          </cell>
          <cell r="D413" t="str">
            <v>COMMERCIAL - REARLOAD</v>
          </cell>
          <cell r="E413" t="str">
            <v>R2YDRENTTM</v>
          </cell>
          <cell r="F413" t="str">
            <v>2 YD TEMP CONT RENT MONTH</v>
          </cell>
          <cell r="G413" t="str">
            <v>MONTHLY ARREARS</v>
          </cell>
          <cell r="H413">
            <v>20.63</v>
          </cell>
        </row>
        <row r="414">
          <cell r="A414" t="str">
            <v>CITY of SHELTON-REGULATEDCOMMERCIAL - REARLOADR2YDTPU</v>
          </cell>
          <cell r="B414" t="str">
            <v>CITY of SHELTON-REGULATED</v>
          </cell>
          <cell r="C414" t="str">
            <v>CITY of SHELTON-REGULATED</v>
          </cell>
          <cell r="D414" t="str">
            <v>COMMERCIAL - REARLOAD</v>
          </cell>
          <cell r="E414" t="str">
            <v>R2YDTPU</v>
          </cell>
          <cell r="F414" t="str">
            <v>2YD TEMP CONTAINER PU</v>
          </cell>
          <cell r="G414" t="str">
            <v>ONCALL</v>
          </cell>
          <cell r="H414">
            <v>25.33</v>
          </cell>
        </row>
        <row r="415">
          <cell r="A415" t="str">
            <v>KITSAP CO -REGULATEDCOMMERCIAL - REARLOADR2YDTPU</v>
          </cell>
          <cell r="B415" t="str">
            <v>KITSAP CO -REGULATED</v>
          </cell>
          <cell r="C415" t="str">
            <v>KITSAP CO -REGULATED</v>
          </cell>
          <cell r="D415" t="str">
            <v>COMMERCIAL - REARLOAD</v>
          </cell>
          <cell r="E415" t="str">
            <v>R2YDTPU</v>
          </cell>
          <cell r="F415" t="str">
            <v>2YD TEMP CONTAINER PU</v>
          </cell>
          <cell r="G415" t="str">
            <v>ONCALL</v>
          </cell>
          <cell r="H415">
            <v>22.18</v>
          </cell>
        </row>
        <row r="416">
          <cell r="A416" t="str">
            <v>MASON CO-REGULATEDCOMMERCIAL - REARLOADR2YDTPU</v>
          </cell>
          <cell r="B416" t="str">
            <v>MASON CO-REGULATED</v>
          </cell>
          <cell r="C416" t="str">
            <v>MASON CO-REGULATED</v>
          </cell>
          <cell r="D416" t="str">
            <v>COMMERCIAL - REARLOAD</v>
          </cell>
          <cell r="E416" t="str">
            <v>R2YDTPU</v>
          </cell>
          <cell r="F416" t="str">
            <v>2YD TEMP CONTAINER PU</v>
          </cell>
          <cell r="G416" t="str">
            <v>ONCALL</v>
          </cell>
          <cell r="H416">
            <v>25.33</v>
          </cell>
        </row>
        <row r="417">
          <cell r="A417" t="str">
            <v>CITY of SHELTON-REGULATEDCOMMERCIAL - REARLOADR2YDWM</v>
          </cell>
          <cell r="B417" t="str">
            <v>CITY of SHELTON-REGULATED</v>
          </cell>
          <cell r="C417" t="str">
            <v>CITY of SHELTON-REGULATED</v>
          </cell>
          <cell r="D417" t="str">
            <v>COMMERCIAL - REARLOAD</v>
          </cell>
          <cell r="E417" t="str">
            <v>R2YDWM</v>
          </cell>
          <cell r="F417" t="str">
            <v>2 YD 1X WEEKLY</v>
          </cell>
          <cell r="G417" t="str">
            <v>MONTHLY ARREARS</v>
          </cell>
          <cell r="H417">
            <v>109.68</v>
          </cell>
        </row>
        <row r="418">
          <cell r="A418" t="str">
            <v>CITY of SHELTON-REGULATEDCOMMERCIAL - REARLOADR2YDW</v>
          </cell>
          <cell r="B418" t="str">
            <v>CITY of SHELTON-REGULATED</v>
          </cell>
          <cell r="C418" t="str">
            <v>CITY of SHELTON-REGULATED</v>
          </cell>
          <cell r="D418" t="str">
            <v>COMMERCIAL - REARLOAD</v>
          </cell>
          <cell r="E418" t="str">
            <v>R2YDW</v>
          </cell>
          <cell r="F418" t="str">
            <v>2 YD 1X WEEKLY</v>
          </cell>
          <cell r="G418" t="str">
            <v>MONTHLY ARREARS</v>
          </cell>
          <cell r="H418">
            <v>109.68</v>
          </cell>
        </row>
        <row r="419">
          <cell r="A419" t="str">
            <v>KITSAP CO -REGULATEDCOMMERCIAL - REARLOADR2YDWK</v>
          </cell>
          <cell r="B419" t="str">
            <v>KITSAP CO -REGULATED</v>
          </cell>
          <cell r="C419" t="str">
            <v>KITSAP CO -REGULATED</v>
          </cell>
          <cell r="D419" t="str">
            <v>COMMERCIAL - REARLOAD</v>
          </cell>
          <cell r="E419" t="str">
            <v>R2YDWK</v>
          </cell>
          <cell r="F419" t="str">
            <v>2 YD 1X WEEKLY</v>
          </cell>
          <cell r="G419" t="str">
            <v>MONTHLY ARREARS</v>
          </cell>
          <cell r="H419">
            <v>96.04</v>
          </cell>
        </row>
        <row r="420">
          <cell r="A420" t="str">
            <v>MASON CO-REGULATEDCOMMERCIAL - REARLOADR2YDWM</v>
          </cell>
          <cell r="B420" t="str">
            <v>MASON CO-REGULATED</v>
          </cell>
          <cell r="C420" t="str">
            <v>MASON CO-REGULATED</v>
          </cell>
          <cell r="D420" t="str">
            <v>COMMERCIAL - REARLOAD</v>
          </cell>
          <cell r="E420" t="str">
            <v>R2YDWM</v>
          </cell>
          <cell r="F420" t="str">
            <v>2 YD 1X WEEKLY</v>
          </cell>
          <cell r="G420" t="str">
            <v>MONTHLY ARREARS</v>
          </cell>
          <cell r="H420">
            <v>109.68</v>
          </cell>
        </row>
        <row r="421">
          <cell r="A421" t="str">
            <v>CITY OF SHELTON-CONTRACTCOMMERCIAL - REARLOADR3YD1W</v>
          </cell>
          <cell r="B421" t="str">
            <v>CITY OF SHELTON-CONTRACT</v>
          </cell>
          <cell r="C421" t="str">
            <v>CITY OF SHELTON-CONTRACT</v>
          </cell>
          <cell r="D421" t="str">
            <v>COMMERCIAL - REARLOAD</v>
          </cell>
          <cell r="E421" t="str">
            <v>R3YD1W</v>
          </cell>
          <cell r="F421" t="str">
            <v>3YD CONT 1XWEEKLY SVC</v>
          </cell>
          <cell r="G421" t="str">
            <v>MONTHLY ARREARS</v>
          </cell>
          <cell r="H421">
            <v>182.06</v>
          </cell>
        </row>
        <row r="422">
          <cell r="A422" t="str">
            <v>CITY OF SHELTON-UNREGULATEDCOMMERCIAL - REARLOADR3YD1W</v>
          </cell>
          <cell r="B422" t="str">
            <v>CITY OF SHELTON-UNREGULATED</v>
          </cell>
          <cell r="C422" t="str">
            <v>CITY OF SHELTON-UNREGULATED</v>
          </cell>
          <cell r="D422" t="str">
            <v>COMMERCIAL - REARLOAD</v>
          </cell>
          <cell r="E422" t="str">
            <v>R3YD1W</v>
          </cell>
          <cell r="F422" t="str">
            <v>3YD CONT 1XWEEKLY SVC</v>
          </cell>
          <cell r="G422" t="str">
            <v>MONTHLY ARREARS</v>
          </cell>
          <cell r="H422">
            <v>224.52</v>
          </cell>
        </row>
        <row r="423">
          <cell r="A423" t="str">
            <v>CITY OF SHELTON-CONTRACTCOMMERCIAL - REARLOADR4YD1W</v>
          </cell>
          <cell r="B423" t="str">
            <v>CITY OF SHELTON-CONTRACT</v>
          </cell>
          <cell r="C423" t="str">
            <v>CITY OF SHELTON-CONTRACT</v>
          </cell>
          <cell r="D423" t="str">
            <v>COMMERCIAL - REARLOAD</v>
          </cell>
          <cell r="E423" t="str">
            <v>R4YD1W</v>
          </cell>
          <cell r="F423" t="str">
            <v>4YD CONT 1XWEEKLY SVC</v>
          </cell>
          <cell r="G423" t="str">
            <v>MONTHLY ARREARS</v>
          </cell>
          <cell r="H423">
            <v>242.14</v>
          </cell>
        </row>
        <row r="424">
          <cell r="A424" t="str">
            <v>CITY OF SHELTON-UNREGULATEDCOMMERCIAL - REARLOADR4YD1W</v>
          </cell>
          <cell r="B424" t="str">
            <v>CITY OF SHELTON-UNREGULATED</v>
          </cell>
          <cell r="C424" t="str">
            <v>CITY OF SHELTON-UNREGULATED</v>
          </cell>
          <cell r="D424" t="str">
            <v>COMMERCIAL - REARLOAD</v>
          </cell>
          <cell r="E424" t="str">
            <v>R4YD1W</v>
          </cell>
          <cell r="F424" t="str">
            <v>4YD CONT 1XWEEKLY SVC</v>
          </cell>
          <cell r="G424" t="str">
            <v>MONTHLY ARREARS</v>
          </cell>
          <cell r="H424">
            <v>298.61</v>
          </cell>
        </row>
        <row r="425">
          <cell r="A425" t="str">
            <v>CITY OF SHELTON-CONTRACTCOMMERCIAL - REARLOADR6YD1W</v>
          </cell>
          <cell r="B425" t="str">
            <v>CITY OF SHELTON-CONTRACT</v>
          </cell>
          <cell r="C425" t="str">
            <v>CITY OF SHELTON-CONTRACT</v>
          </cell>
          <cell r="D425" t="str">
            <v>COMMERCIAL - REARLOAD</v>
          </cell>
          <cell r="E425" t="str">
            <v>R6YD1W</v>
          </cell>
          <cell r="F425" t="str">
            <v>6YD CONT 1XWEEKLY SVC</v>
          </cell>
          <cell r="G425" t="str">
            <v>MONTHLY ARREARS</v>
          </cell>
          <cell r="H425">
            <v>364.14</v>
          </cell>
        </row>
        <row r="426">
          <cell r="A426" t="str">
            <v>CITY OF SHELTON-UNREGULATEDCOMMERCIAL - REARLOADR6YD1W</v>
          </cell>
          <cell r="B426" t="str">
            <v>CITY OF SHELTON-UNREGULATED</v>
          </cell>
          <cell r="C426" t="str">
            <v>CITY OF SHELTON-UNREGULATED</v>
          </cell>
          <cell r="D426" t="str">
            <v>COMMERCIAL - REARLOAD</v>
          </cell>
          <cell r="E426" t="str">
            <v>R6YD1W</v>
          </cell>
          <cell r="F426" t="str">
            <v>6YD CONT 1XWEEKLY SVC</v>
          </cell>
          <cell r="G426" t="str">
            <v>MONTHLY ARREARS</v>
          </cell>
          <cell r="H426">
            <v>449.04</v>
          </cell>
        </row>
        <row r="427">
          <cell r="A427" t="str">
            <v>CITY OF SHELTON-CONTRACTCOMMERCIAL - REARLOADR8YD1W</v>
          </cell>
          <cell r="B427" t="str">
            <v>CITY OF SHELTON-CONTRACT</v>
          </cell>
          <cell r="C427" t="str">
            <v>CITY OF SHELTON-CONTRACT</v>
          </cell>
          <cell r="D427" t="str">
            <v>COMMERCIAL - REARLOAD</v>
          </cell>
          <cell r="E427" t="str">
            <v>R8YD1W</v>
          </cell>
          <cell r="F427" t="str">
            <v>8YD CONT 1XWEEKLY SVC</v>
          </cell>
          <cell r="G427" t="str">
            <v>MONTHLY ARREARS</v>
          </cell>
          <cell r="H427">
            <v>485.21</v>
          </cell>
        </row>
        <row r="428">
          <cell r="A428" t="str">
            <v>CITY OF SHELTON-UNREGULATEDCOMMERCIAL - REARLOADR8YD1W</v>
          </cell>
          <cell r="B428" t="str">
            <v>CITY OF SHELTON-UNREGULATED</v>
          </cell>
          <cell r="C428" t="str">
            <v>CITY OF SHELTON-UNREGULATED</v>
          </cell>
          <cell r="D428" t="str">
            <v>COMMERCIAL - REARLOAD</v>
          </cell>
          <cell r="E428" t="str">
            <v>R8YD1W</v>
          </cell>
          <cell r="F428" t="str">
            <v>8YD CONT 1XWEEKLY SVC</v>
          </cell>
          <cell r="G428" t="str">
            <v>MONTHLY ARREARS</v>
          </cell>
          <cell r="H428">
            <v>598.35</v>
          </cell>
        </row>
        <row r="429">
          <cell r="A429" t="str">
            <v>KITSAP CO -REGULATEDRESIDENTIALRECYCLECR</v>
          </cell>
          <cell r="B429" t="str">
            <v>KITSAP CO -REGULATED</v>
          </cell>
          <cell r="C429" t="str">
            <v>KITSAP CO -REGULATED</v>
          </cell>
          <cell r="D429" t="str">
            <v>RESIDENTIAL</v>
          </cell>
          <cell r="E429" t="str">
            <v>RECYCLECR</v>
          </cell>
          <cell r="F429" t="str">
            <v>VALUE OF RECYCLABLES</v>
          </cell>
          <cell r="G429" t="str">
            <v>BI-MONTHLY SPLIT EVEN</v>
          </cell>
          <cell r="H429">
            <v>2.93</v>
          </cell>
        </row>
        <row r="430">
          <cell r="A430" t="str">
            <v>MASON CO-REGULATEDRESIDENTIALRECYCLECR</v>
          </cell>
          <cell r="B430" t="str">
            <v>MASON CO-REGULATED</v>
          </cell>
          <cell r="C430" t="str">
            <v>MASON CO-REGULATED</v>
          </cell>
          <cell r="D430" t="str">
            <v>RESIDENTIAL</v>
          </cell>
          <cell r="E430" t="str">
            <v>RECYCLECR</v>
          </cell>
          <cell r="F430" t="str">
            <v>VALUE OF RECYCLABLES</v>
          </cell>
          <cell r="G430" t="str">
            <v>BI-MONTHLY SPLIT EVEN</v>
          </cell>
          <cell r="H430">
            <v>2.93</v>
          </cell>
        </row>
        <row r="431">
          <cell r="A431" t="str">
            <v>KITSAP CO -REGULATEDCOMMERCIAL RECYCLERECYCLERMA</v>
          </cell>
          <cell r="B431" t="str">
            <v>KITSAP CO -REGULATED</v>
          </cell>
          <cell r="C431" t="str">
            <v>KITSAP CO -REGULATED</v>
          </cell>
          <cell r="D431" t="str">
            <v>COMMERCIAL RECYCLE</v>
          </cell>
          <cell r="E431" t="str">
            <v>RECYCLERMA</v>
          </cell>
          <cell r="F431" t="str">
            <v>VALUE OF RECYCLEABLES</v>
          </cell>
          <cell r="G431" t="str">
            <v>MONTHLY ARREARS</v>
          </cell>
          <cell r="H431">
            <v>2.93</v>
          </cell>
        </row>
        <row r="432">
          <cell r="A432" t="str">
            <v>MASON CO-REGULATEDCOMMERCIAL RECYCLERECYCLERMA</v>
          </cell>
          <cell r="B432" t="str">
            <v>MASON CO-REGULATED</v>
          </cell>
          <cell r="C432" t="str">
            <v>MASON CO-REGULATED</v>
          </cell>
          <cell r="D432" t="str">
            <v>COMMERCIAL RECYCLE</v>
          </cell>
          <cell r="E432" t="str">
            <v>RECYCLERMA</v>
          </cell>
          <cell r="F432" t="str">
            <v>VALUE OF RECYCLEABLES</v>
          </cell>
          <cell r="G432" t="str">
            <v>MONTHLY ARREARS</v>
          </cell>
          <cell r="H432">
            <v>2.93</v>
          </cell>
        </row>
        <row r="433">
          <cell r="A433" t="str">
            <v>MASON CO-UNREGULATEDCOMMERCIAL RECYCLERECYCLERMA</v>
          </cell>
          <cell r="B433" t="str">
            <v>MASON CO-UNREGULATED</v>
          </cell>
          <cell r="C433" t="str">
            <v>MASON CO-UNREGULATED</v>
          </cell>
          <cell r="D433" t="str">
            <v>COMMERCIAL RECYCLE</v>
          </cell>
          <cell r="E433" t="str">
            <v>RECYCLERMA</v>
          </cell>
          <cell r="F433" t="str">
            <v>VALUE OF RECYCLEABLES</v>
          </cell>
          <cell r="G433" t="str">
            <v>MONTHLY ARREARS</v>
          </cell>
          <cell r="H433">
            <v>-0.61</v>
          </cell>
        </row>
        <row r="434">
          <cell r="A434" t="str">
            <v>KITSAP CO -REGULATEDCOMMERCIAL RECYCLERECYCRMA</v>
          </cell>
          <cell r="B434" t="str">
            <v>KITSAP CO -REGULATED</v>
          </cell>
          <cell r="C434" t="str">
            <v>KITSAP CO -REGULATED</v>
          </cell>
          <cell r="D434" t="str">
            <v>COMMERCIAL RECYCLE</v>
          </cell>
          <cell r="E434" t="str">
            <v>RECYCRMA</v>
          </cell>
          <cell r="F434" t="str">
            <v>RECYCLE MONTHLY ARREARS</v>
          </cell>
          <cell r="G434" t="str">
            <v>MONTHLY ARREARS</v>
          </cell>
          <cell r="H434">
            <v>8.33</v>
          </cell>
        </row>
        <row r="435">
          <cell r="A435" t="str">
            <v>MASON CO-REGULATEDCOMMERCIAL RECYCLERECYCRMA</v>
          </cell>
          <cell r="B435" t="str">
            <v>MASON CO-REGULATED</v>
          </cell>
          <cell r="C435" t="str">
            <v>MASON CO-REGULATED</v>
          </cell>
          <cell r="D435" t="str">
            <v>COMMERCIAL RECYCLE</v>
          </cell>
          <cell r="E435" t="str">
            <v>RECYCRMA</v>
          </cell>
          <cell r="F435" t="str">
            <v>RECYCLE MONTHLY ARREARS</v>
          </cell>
          <cell r="G435" t="str">
            <v>MONTHLY ARREARS</v>
          </cell>
          <cell r="H435">
            <v>8.33</v>
          </cell>
        </row>
        <row r="436">
          <cell r="A436" t="str">
            <v>CITY of SHELTON-REGULATEDCOMMERCIAL RECYCLERECYLOCK</v>
          </cell>
          <cell r="B436" t="str">
            <v>CITY of SHELTON-REGULATED</v>
          </cell>
          <cell r="C436" t="str">
            <v>CITY of SHELTON-REGULATED</v>
          </cell>
          <cell r="D436" t="str">
            <v>COMMERCIAL RECYCLE</v>
          </cell>
          <cell r="E436" t="str">
            <v>RECYLOCK</v>
          </cell>
          <cell r="F436" t="str">
            <v>LOCK/UNLOCK RECYCLING</v>
          </cell>
          <cell r="G436" t="str">
            <v>MONTHLY ADVANCED</v>
          </cell>
          <cell r="H436">
            <v>0</v>
          </cell>
        </row>
        <row r="437">
          <cell r="A437" t="str">
            <v>CITY OF SHELTON-UNREGULATEDCOMMERCIAL RECYCLERECYLOCK</v>
          </cell>
          <cell r="B437" t="str">
            <v>CITY OF SHELTON-UNREGULATED</v>
          </cell>
          <cell r="C437" t="str">
            <v>CITY OF SHELTON-UNREGULATED</v>
          </cell>
          <cell r="D437" t="str">
            <v>COMMERCIAL RECYCLE</v>
          </cell>
          <cell r="E437" t="str">
            <v>RECYLOCK</v>
          </cell>
          <cell r="F437" t="str">
            <v>LOCK/UNLOCK RECYCLING</v>
          </cell>
          <cell r="G437" t="str">
            <v>MONTHLY ADVANCED</v>
          </cell>
          <cell r="H437">
            <v>2.66</v>
          </cell>
        </row>
        <row r="438">
          <cell r="A438" t="str">
            <v>KITSAP CO -REGULATEDCOMMERCIAL RECYCLERECYLOCK</v>
          </cell>
          <cell r="B438" t="str">
            <v>KITSAP CO -REGULATED</v>
          </cell>
          <cell r="C438" t="str">
            <v>KITSAP CO -REGULATED</v>
          </cell>
          <cell r="D438" t="str">
            <v>COMMERCIAL RECYCLE</v>
          </cell>
          <cell r="E438" t="str">
            <v>RECYLOCK</v>
          </cell>
          <cell r="F438" t="str">
            <v>LOCK/UNLOCK RECYCLING</v>
          </cell>
          <cell r="G438" t="str">
            <v>MONTHLY ADVANCED</v>
          </cell>
          <cell r="H438">
            <v>0</v>
          </cell>
        </row>
        <row r="439">
          <cell r="A439" t="str">
            <v>KITSAP CO-UNREGULATEDCOMMERCIAL RECYCLERECYLOCK</v>
          </cell>
          <cell r="B439" t="str">
            <v>KITSAP CO-UNREGULATED</v>
          </cell>
          <cell r="C439" t="str">
            <v>KITSAP CO-UNREGULATED</v>
          </cell>
          <cell r="D439" t="str">
            <v>COMMERCIAL RECYCLE</v>
          </cell>
          <cell r="E439" t="str">
            <v>RECYLOCK</v>
          </cell>
          <cell r="F439" t="str">
            <v>LOCK/UNLOCK RECYCLING</v>
          </cell>
          <cell r="G439" t="str">
            <v>MONTHLY ADVANCED</v>
          </cell>
          <cell r="H439">
            <v>2.66</v>
          </cell>
        </row>
        <row r="440">
          <cell r="A440" t="str">
            <v>MASON CO-REGULATEDCOMMERCIAL RECYCLERECYLOCK</v>
          </cell>
          <cell r="B440" t="str">
            <v>MASON CO-REGULATED</v>
          </cell>
          <cell r="C440" t="str">
            <v>MASON CO-REGULATED</v>
          </cell>
          <cell r="D440" t="str">
            <v>COMMERCIAL RECYCLE</v>
          </cell>
          <cell r="E440" t="str">
            <v>RECYLOCK</v>
          </cell>
          <cell r="F440" t="str">
            <v>LOCK/UNLOCK RECYCLING</v>
          </cell>
          <cell r="G440" t="str">
            <v>MONTHLY ADVANCED</v>
          </cell>
          <cell r="H440">
            <v>0</v>
          </cell>
        </row>
        <row r="441">
          <cell r="A441" t="str">
            <v>MASON CO-UNREGULATEDCOMMERCIAL RECYCLERECYLOCK</v>
          </cell>
          <cell r="B441" t="str">
            <v>MASON CO-UNREGULATED</v>
          </cell>
          <cell r="C441" t="str">
            <v>MASON CO-UNREGULATED</v>
          </cell>
          <cell r="D441" t="str">
            <v>COMMERCIAL RECYCLE</v>
          </cell>
          <cell r="E441" t="str">
            <v>RECYLOCK</v>
          </cell>
          <cell r="F441" t="str">
            <v>LOCK/UNLOCK RECYCLING</v>
          </cell>
          <cell r="G441" t="str">
            <v>MONTHLY ADVANCED</v>
          </cell>
          <cell r="H441">
            <v>2.66</v>
          </cell>
        </row>
        <row r="442">
          <cell r="A442" t="str">
            <v>KITSAP CO -REGULATEDRESIDENTIALRECYONLY</v>
          </cell>
          <cell r="B442" t="str">
            <v>KITSAP CO -REGULATED</v>
          </cell>
          <cell r="C442" t="str">
            <v>KITSAP CO -REGULATED</v>
          </cell>
          <cell r="D442" t="str">
            <v>RESIDENTIAL</v>
          </cell>
          <cell r="E442" t="str">
            <v>RECYONLY</v>
          </cell>
          <cell r="F442" t="str">
            <v>RECYCLE SERVICE ONLY</v>
          </cell>
          <cell r="G442" t="str">
            <v>BI-MONTHLY SPLIT EVEN</v>
          </cell>
          <cell r="H442">
            <v>8.83</v>
          </cell>
        </row>
        <row r="443">
          <cell r="A443" t="str">
            <v>MASON CO-REGULATEDRESIDENTIALRECYONLY</v>
          </cell>
          <cell r="B443" t="str">
            <v>MASON CO-REGULATED</v>
          </cell>
          <cell r="C443" t="str">
            <v>MASON CO-REGULATED</v>
          </cell>
          <cell r="D443" t="str">
            <v>RESIDENTIAL</v>
          </cell>
          <cell r="E443" t="str">
            <v>RECYONLY</v>
          </cell>
          <cell r="F443" t="str">
            <v>RECYCLE SERVICE ONLY</v>
          </cell>
          <cell r="G443" t="str">
            <v>BI-MONTHLY SPLIT EVEN</v>
          </cell>
          <cell r="H443">
            <v>8.83</v>
          </cell>
        </row>
        <row r="444">
          <cell r="A444" t="str">
            <v>CITY of SHELTON-REGULATEDCOMMERCIAL RECYCLERECYONLYMA</v>
          </cell>
          <cell r="B444" t="str">
            <v>CITY of SHELTON-REGULATED</v>
          </cell>
          <cell r="C444" t="str">
            <v>CITY of SHELTON-REGULATED</v>
          </cell>
          <cell r="D444" t="str">
            <v>COMMERCIAL RECYCLE</v>
          </cell>
          <cell r="E444" t="str">
            <v>RECYONLYMA</v>
          </cell>
          <cell r="F444" t="str">
            <v>RECYCLE ONLY MOTNHLY ARRE</v>
          </cell>
          <cell r="G444" t="str">
            <v>MONTHLY ARREARS</v>
          </cell>
          <cell r="H444">
            <v>9.82</v>
          </cell>
        </row>
        <row r="445">
          <cell r="A445" t="str">
            <v>KITSAP CO -REGULATEDCOMMERCIAL RECYCLERECYONLYMA</v>
          </cell>
          <cell r="B445" t="str">
            <v>KITSAP CO -REGULATED</v>
          </cell>
          <cell r="C445" t="str">
            <v>KITSAP CO -REGULATED</v>
          </cell>
          <cell r="D445" t="str">
            <v>COMMERCIAL RECYCLE</v>
          </cell>
          <cell r="E445" t="str">
            <v>RECYONLYMA</v>
          </cell>
          <cell r="F445" t="str">
            <v>RECYCLE ONLY MOTNHLY ARRE</v>
          </cell>
          <cell r="G445" t="str">
            <v>MONTHLY ARREARS</v>
          </cell>
          <cell r="H445">
            <v>8.83</v>
          </cell>
        </row>
        <row r="446">
          <cell r="A446" t="str">
            <v>MASON CO-REGULATEDCOMMERCIAL RECYCLERECYONLYMA</v>
          </cell>
          <cell r="B446" t="str">
            <v>MASON CO-REGULATED</v>
          </cell>
          <cell r="C446" t="str">
            <v>MASON CO-REGULATED</v>
          </cell>
          <cell r="D446" t="str">
            <v>COMMERCIAL RECYCLE</v>
          </cell>
          <cell r="E446" t="str">
            <v>RECYONLYMA</v>
          </cell>
          <cell r="F446" t="str">
            <v>RECYCLE ONLY MOTNHLY ARRE</v>
          </cell>
          <cell r="G446" t="str">
            <v>MONTHLY ARREARS</v>
          </cell>
          <cell r="H446">
            <v>8.83</v>
          </cell>
        </row>
        <row r="447">
          <cell r="A447" t="str">
            <v>KITSAP CO -REGULATEDRESIDENTIALRECYR</v>
          </cell>
          <cell r="B447" t="str">
            <v>KITSAP CO -REGULATED</v>
          </cell>
          <cell r="C447" t="str">
            <v>KITSAP CO -REGULATED</v>
          </cell>
          <cell r="D447" t="str">
            <v>RESIDENTIAL</v>
          </cell>
          <cell r="E447" t="str">
            <v>RECYR</v>
          </cell>
          <cell r="F447" t="str">
            <v>RESIDENTIAL RECYCLE</v>
          </cell>
          <cell r="G447" t="str">
            <v>BI-MONTHLY SPLIT EVEN</v>
          </cell>
          <cell r="H447">
            <v>8.33</v>
          </cell>
        </row>
        <row r="448">
          <cell r="A448" t="str">
            <v>MASON CO-REGULATEDRESIDENTIALRECYR</v>
          </cell>
          <cell r="B448" t="str">
            <v>MASON CO-REGULATED</v>
          </cell>
          <cell r="C448" t="str">
            <v>MASON CO-REGULATED</v>
          </cell>
          <cell r="D448" t="str">
            <v>RESIDENTIAL</v>
          </cell>
          <cell r="E448" t="str">
            <v>RECYR</v>
          </cell>
          <cell r="F448" t="str">
            <v>RESIDENTIAL RECYCLE</v>
          </cell>
          <cell r="G448" t="str">
            <v>BI-MONTHLY SPLIT EVEN</v>
          </cell>
          <cell r="H448">
            <v>8.33</v>
          </cell>
        </row>
        <row r="449">
          <cell r="A449" t="str">
            <v>KITSAP CO -REGULATEDRESIDENTIALRECYRNB</v>
          </cell>
          <cell r="B449" t="str">
            <v>KITSAP CO -REGULATED</v>
          </cell>
          <cell r="C449" t="str">
            <v>KITSAP CO -REGULATED</v>
          </cell>
          <cell r="D449" t="str">
            <v>RESIDENTIAL</v>
          </cell>
          <cell r="E449" t="str">
            <v>RECYRNB</v>
          </cell>
          <cell r="F449" t="str">
            <v>RECYCLE PROGRAM W/O BINS</v>
          </cell>
          <cell r="G449" t="str">
            <v>BI-MONTHLY SPLIT EVEN</v>
          </cell>
          <cell r="H449">
            <v>8.33</v>
          </cell>
        </row>
        <row r="450">
          <cell r="A450" t="str">
            <v>MASON CO-REGULATEDRESIDENTIALRECYRNB</v>
          </cell>
          <cell r="B450" t="str">
            <v>MASON CO-REGULATED</v>
          </cell>
          <cell r="C450" t="str">
            <v>MASON CO-REGULATED</v>
          </cell>
          <cell r="D450" t="str">
            <v>RESIDENTIAL</v>
          </cell>
          <cell r="E450" t="str">
            <v>RECYRNB</v>
          </cell>
          <cell r="F450" t="str">
            <v>RECYCLE PROGRAM W/O BINS</v>
          </cell>
          <cell r="G450" t="str">
            <v>BI-MONTHLY SPLIT EVEN</v>
          </cell>
          <cell r="H450">
            <v>8.33</v>
          </cell>
        </row>
        <row r="451">
          <cell r="A451" t="str">
            <v>CITY of SHELTON-REGULATEDCOMMERCIAL RECYCLERECYRNBMA</v>
          </cell>
          <cell r="B451" t="str">
            <v>CITY of SHELTON-REGULATED</v>
          </cell>
          <cell r="C451" t="str">
            <v>CITY of SHELTON-REGULATED</v>
          </cell>
          <cell r="D451" t="str">
            <v>COMMERCIAL RECYCLE</v>
          </cell>
          <cell r="E451" t="str">
            <v>RECYRNBMA</v>
          </cell>
          <cell r="F451" t="str">
            <v>RECYCLE NO BIN MONTHLY AR</v>
          </cell>
          <cell r="G451" t="str">
            <v>MONTHLY ARREARS</v>
          </cell>
          <cell r="H451">
            <v>9.66</v>
          </cell>
        </row>
        <row r="452">
          <cell r="A452" t="str">
            <v>KITSAP CO -REGULATEDCOMMERCIAL RECYCLERECYRNBMA</v>
          </cell>
          <cell r="B452" t="str">
            <v>KITSAP CO -REGULATED</v>
          </cell>
          <cell r="C452" t="str">
            <v>KITSAP CO -REGULATED</v>
          </cell>
          <cell r="D452" t="str">
            <v>COMMERCIAL RECYCLE</v>
          </cell>
          <cell r="E452" t="str">
            <v>RECYRNBMA</v>
          </cell>
          <cell r="F452" t="str">
            <v>RECYCLE NO BIN MONTHLY AR</v>
          </cell>
          <cell r="G452" t="str">
            <v>MONTHLY ARREARS</v>
          </cell>
          <cell r="H452">
            <v>8.33</v>
          </cell>
        </row>
        <row r="453">
          <cell r="A453" t="str">
            <v>MASON CO-REGULATEDCOMMERCIAL RECYCLERECYRNBMA</v>
          </cell>
          <cell r="B453" t="str">
            <v>MASON CO-REGULATED</v>
          </cell>
          <cell r="C453" t="str">
            <v>MASON CO-REGULATED</v>
          </cell>
          <cell r="D453" t="str">
            <v>COMMERCIAL RECYCLE</v>
          </cell>
          <cell r="E453" t="str">
            <v>RECYRNBMA</v>
          </cell>
          <cell r="F453" t="str">
            <v>RECYCLE NO BIN MONTHLY AR</v>
          </cell>
          <cell r="G453" t="str">
            <v>MONTHLY ARREARS</v>
          </cell>
          <cell r="H453">
            <v>8.33</v>
          </cell>
        </row>
        <row r="454">
          <cell r="A454" t="str">
            <v>CITY OF SHELTON-CONTRACTRESIDENTIALREDELIVER</v>
          </cell>
          <cell r="B454" t="str">
            <v>CITY OF SHELTON-CONTRACT</v>
          </cell>
          <cell r="C454" t="str">
            <v>CITY OF SHELTON-CONTRACT</v>
          </cell>
          <cell r="D454" t="str">
            <v>RESIDENTIAL</v>
          </cell>
          <cell r="E454" t="str">
            <v>REDELIVER</v>
          </cell>
          <cell r="F454" t="str">
            <v>DELIVERY CHARGE</v>
          </cell>
          <cell r="G454" t="str">
            <v>ONCALL</v>
          </cell>
          <cell r="H454">
            <v>8.84</v>
          </cell>
        </row>
        <row r="455">
          <cell r="A455" t="str">
            <v>CITY OF SHELTON-UNREGULATEDRESIDENTIALREDELIVER</v>
          </cell>
          <cell r="B455" t="str">
            <v>CITY OF SHELTON-UNREGULATED</v>
          </cell>
          <cell r="C455" t="str">
            <v>CITY OF SHELTON-UNREGULATED</v>
          </cell>
          <cell r="D455" t="str">
            <v>RESIDENTIAL</v>
          </cell>
          <cell r="E455" t="str">
            <v>REDELIVER</v>
          </cell>
          <cell r="F455" t="str">
            <v>DELIVERY CHARGE</v>
          </cell>
          <cell r="G455" t="str">
            <v>ONCALL</v>
          </cell>
          <cell r="H455">
            <v>11.25</v>
          </cell>
        </row>
        <row r="456">
          <cell r="A456" t="str">
            <v>KITSAP CO -REGULATEDRESIDENTIALREDELIVER</v>
          </cell>
          <cell r="B456" t="str">
            <v>KITSAP CO -REGULATED</v>
          </cell>
          <cell r="C456" t="str">
            <v>KITSAP CO -REGULATED</v>
          </cell>
          <cell r="D456" t="str">
            <v>RESIDENTIAL</v>
          </cell>
          <cell r="E456" t="str">
            <v>REDELIVER</v>
          </cell>
          <cell r="F456" t="str">
            <v>DELIVERY CHARGE</v>
          </cell>
          <cell r="G456" t="str">
            <v>ONCALL</v>
          </cell>
          <cell r="H456">
            <v>16.940000000000001</v>
          </cell>
        </row>
        <row r="457">
          <cell r="A457" t="str">
            <v>MASON CO-REGULATEDRESIDENTIALREDELIVER</v>
          </cell>
          <cell r="B457" t="str">
            <v>MASON CO-REGULATED</v>
          </cell>
          <cell r="C457" t="str">
            <v>MASON CO-REGULATED</v>
          </cell>
          <cell r="D457" t="str">
            <v>RESIDENTIAL</v>
          </cell>
          <cell r="E457" t="str">
            <v>REDELIVER</v>
          </cell>
          <cell r="F457" t="str">
            <v>DELIVERY CHARGE</v>
          </cell>
          <cell r="G457" t="str">
            <v>ONCALL</v>
          </cell>
          <cell r="H457">
            <v>16.940000000000001</v>
          </cell>
        </row>
        <row r="458">
          <cell r="A458" t="str">
            <v>KITSAP CO -REGULATEDRESIDENTIALRESTART</v>
          </cell>
          <cell r="B458" t="str">
            <v>KITSAP CO -REGULATED</v>
          </cell>
          <cell r="C458" t="str">
            <v>KITSAP CO -REGULATED</v>
          </cell>
          <cell r="D458" t="str">
            <v>RESIDENTIAL</v>
          </cell>
          <cell r="E458" t="str">
            <v>RESTART</v>
          </cell>
          <cell r="F458" t="str">
            <v>SERVICE RESTART FEE</v>
          </cell>
          <cell r="G458" t="str">
            <v>ONCALL</v>
          </cell>
          <cell r="H458">
            <v>5.31</v>
          </cell>
        </row>
        <row r="459">
          <cell r="A459" t="str">
            <v>MASON CO-REGULATEDRESIDENTIALRESTART</v>
          </cell>
          <cell r="B459" t="str">
            <v>MASON CO-REGULATED</v>
          </cell>
          <cell r="C459" t="str">
            <v>MASON CO-REGULATED</v>
          </cell>
          <cell r="D459" t="str">
            <v>RESIDENTIAL</v>
          </cell>
          <cell r="E459" t="str">
            <v>RESTART</v>
          </cell>
          <cell r="F459" t="str">
            <v>SERVICE RESTART FEE</v>
          </cell>
          <cell r="G459" t="str">
            <v>ONCALL</v>
          </cell>
          <cell r="H459">
            <v>5.31</v>
          </cell>
        </row>
        <row r="460">
          <cell r="A460" t="str">
            <v>CITY of SHELTON-REGULATEDROLLOFFRODEL</v>
          </cell>
          <cell r="B460" t="str">
            <v>CITY of SHELTON-REGULATED</v>
          </cell>
          <cell r="C460" t="str">
            <v>CITY of SHELTON-REGULATED</v>
          </cell>
          <cell r="D460" t="str">
            <v>ROLLOFF</v>
          </cell>
          <cell r="E460" t="str">
            <v>RODEL</v>
          </cell>
          <cell r="F460" t="str">
            <v>ROLL OFF-DELIVERY</v>
          </cell>
          <cell r="G460" t="str">
            <v>ONCALL</v>
          </cell>
          <cell r="H460">
            <v>77.959999999999994</v>
          </cell>
        </row>
        <row r="461">
          <cell r="A461" t="str">
            <v>KITSAP CO -REGULATEDROLLOFFRODEL</v>
          </cell>
          <cell r="B461" t="str">
            <v>KITSAP CO -REGULATED</v>
          </cell>
          <cell r="C461" t="str">
            <v>KITSAP CO -REGULATED</v>
          </cell>
          <cell r="D461" t="str">
            <v>ROLLOFF</v>
          </cell>
          <cell r="E461" t="str">
            <v>RODEL</v>
          </cell>
          <cell r="F461" t="str">
            <v>ROLL OFF-DELIVERY</v>
          </cell>
          <cell r="G461" t="str">
            <v>ONCALL</v>
          </cell>
          <cell r="H461">
            <v>77.959999999999994</v>
          </cell>
        </row>
        <row r="462">
          <cell r="A462" t="str">
            <v>MASON CO-REGULATEDROLLOFFRODEL</v>
          </cell>
          <cell r="B462" t="str">
            <v>MASON CO-REGULATED</v>
          </cell>
          <cell r="C462" t="str">
            <v>MASON CO-REGULATED</v>
          </cell>
          <cell r="D462" t="str">
            <v>ROLLOFF</v>
          </cell>
          <cell r="E462" t="str">
            <v>RODEL</v>
          </cell>
          <cell r="F462" t="str">
            <v>ROLL OFF-DELIVERY</v>
          </cell>
          <cell r="G462" t="str">
            <v>ONCALL</v>
          </cell>
          <cell r="H462">
            <v>77.959999999999994</v>
          </cell>
        </row>
        <row r="463">
          <cell r="A463" t="str">
            <v>CITY OF SHELTON-UNREGULATEDROLLOFFRODELRECY</v>
          </cell>
          <cell r="B463" t="str">
            <v>CITY OF SHELTON-UNREGULATED</v>
          </cell>
          <cell r="C463" t="str">
            <v>CITY OF SHELTON-UNREGULATED</v>
          </cell>
          <cell r="D463" t="str">
            <v>ROLLOFF</v>
          </cell>
          <cell r="E463" t="str">
            <v>RODELRECY</v>
          </cell>
          <cell r="F463" t="str">
            <v>ROLL OFF DELIVER-RECYCLE</v>
          </cell>
          <cell r="G463" t="str">
            <v>MONTHLY ARREARS</v>
          </cell>
          <cell r="H463">
            <v>77.959999999999994</v>
          </cell>
        </row>
        <row r="464">
          <cell r="A464" t="str">
            <v>KITSAP CO-UNREGULATEDROLLOFFRODELRECY</v>
          </cell>
          <cell r="B464" t="str">
            <v>KITSAP CO-UNREGULATED</v>
          </cell>
          <cell r="C464" t="str">
            <v>KITSAP CO-UNREGULATED</v>
          </cell>
          <cell r="D464" t="str">
            <v>ROLLOFF</v>
          </cell>
          <cell r="E464" t="str">
            <v>RODELRECY</v>
          </cell>
          <cell r="F464" t="str">
            <v>ROLL OFF DELIVER-RECYCLE</v>
          </cell>
          <cell r="G464" t="str">
            <v>MONTHLY ARREARS</v>
          </cell>
          <cell r="H464">
            <v>77.959999999999994</v>
          </cell>
        </row>
        <row r="465">
          <cell r="A465" t="str">
            <v>MASON CO-UNREGULATEDROLLOFFRODELRECY</v>
          </cell>
          <cell r="B465" t="str">
            <v>MASON CO-UNREGULATED</v>
          </cell>
          <cell r="C465" t="str">
            <v>MASON CO-UNREGULATED</v>
          </cell>
          <cell r="D465" t="str">
            <v>ROLLOFF</v>
          </cell>
          <cell r="E465" t="str">
            <v>RODELRECY</v>
          </cell>
          <cell r="F465" t="str">
            <v>ROLL OFF DELIVER-RECYCLE</v>
          </cell>
          <cell r="G465" t="str">
            <v>MONTHLY ARREARS</v>
          </cell>
          <cell r="H465">
            <v>77.959999999999994</v>
          </cell>
        </row>
        <row r="466">
          <cell r="A466" t="str">
            <v>CITY of SHELTON-REGULATEDROLLOFFROHAUL10</v>
          </cell>
          <cell r="B466" t="str">
            <v>CITY of SHELTON-REGULATED</v>
          </cell>
          <cell r="C466" t="str">
            <v>CITY of SHELTON-REGULATED</v>
          </cell>
          <cell r="D466" t="str">
            <v>ROLLOFF</v>
          </cell>
          <cell r="E466" t="str">
            <v>ROHAUL10</v>
          </cell>
          <cell r="F466" t="str">
            <v>10YD ROLL OFF HAUL</v>
          </cell>
          <cell r="G466" t="str">
            <v>ONCALL</v>
          </cell>
          <cell r="H466">
            <v>83.93</v>
          </cell>
        </row>
        <row r="467">
          <cell r="A467" t="str">
            <v>CITY OF SHELTON-UNREGULATEDROLLOFFROHAUL10</v>
          </cell>
          <cell r="B467" t="str">
            <v>CITY OF SHELTON-UNREGULATED</v>
          </cell>
          <cell r="C467" t="str">
            <v>CITY OF SHELTON-UNREGULATED</v>
          </cell>
          <cell r="D467" t="str">
            <v>ROLLOFF</v>
          </cell>
          <cell r="E467" t="str">
            <v>ROHAUL10</v>
          </cell>
          <cell r="F467" t="str">
            <v>10YD ROLL OFF HAUL</v>
          </cell>
          <cell r="G467" t="str">
            <v>ONCALL</v>
          </cell>
          <cell r="H467">
            <v>83</v>
          </cell>
        </row>
        <row r="468">
          <cell r="A468" t="str">
            <v>KITSAP CO -REGULATEDROLLOFFROHAUL10</v>
          </cell>
          <cell r="B468" t="str">
            <v>KITSAP CO -REGULATED</v>
          </cell>
          <cell r="C468" t="str">
            <v>KITSAP CO -REGULATED</v>
          </cell>
          <cell r="D468" t="str">
            <v>ROLLOFF</v>
          </cell>
          <cell r="E468" t="str">
            <v>ROHAUL10</v>
          </cell>
          <cell r="F468" t="str">
            <v>10YD ROLL OFF HAUL</v>
          </cell>
          <cell r="G468" t="str">
            <v>ONCALL</v>
          </cell>
          <cell r="H468">
            <v>83.93</v>
          </cell>
        </row>
        <row r="469">
          <cell r="A469" t="str">
            <v>KITSAP CO-UNREGULATEDROLLOFFROHAUL10</v>
          </cell>
          <cell r="B469" t="str">
            <v>KITSAP CO-UNREGULATED</v>
          </cell>
          <cell r="C469" t="str">
            <v>KITSAP CO-UNREGULATED</v>
          </cell>
          <cell r="D469" t="str">
            <v>ROLLOFF</v>
          </cell>
          <cell r="E469" t="str">
            <v>ROHAUL10</v>
          </cell>
          <cell r="F469" t="str">
            <v>10YD ROLL OFF HAUL</v>
          </cell>
          <cell r="G469" t="str">
            <v>ONCALL</v>
          </cell>
          <cell r="H469">
            <v>83</v>
          </cell>
        </row>
        <row r="470">
          <cell r="A470" t="str">
            <v>MASON CO-REGULATEDROLLOFFROHAUL10</v>
          </cell>
          <cell r="B470" t="str">
            <v>MASON CO-REGULATED</v>
          </cell>
          <cell r="C470" t="str">
            <v>MASON CO-REGULATED</v>
          </cell>
          <cell r="D470" t="str">
            <v>ROLLOFF</v>
          </cell>
          <cell r="E470" t="str">
            <v>ROHAUL10</v>
          </cell>
          <cell r="F470" t="str">
            <v>10YD ROLL OFF HAUL</v>
          </cell>
          <cell r="G470" t="str">
            <v>ONCALL</v>
          </cell>
          <cell r="H470">
            <v>83.93</v>
          </cell>
        </row>
        <row r="471">
          <cell r="A471" t="str">
            <v>MASON CO-UNREGULATEDROLLOFFROHAUL10</v>
          </cell>
          <cell r="B471" t="str">
            <v>MASON CO-UNREGULATED</v>
          </cell>
          <cell r="C471" t="str">
            <v>MASON CO-UNREGULATED</v>
          </cell>
          <cell r="D471" t="str">
            <v>ROLLOFF</v>
          </cell>
          <cell r="E471" t="str">
            <v>ROHAUL10</v>
          </cell>
          <cell r="F471" t="str">
            <v>10YD ROLL OFF HAUL</v>
          </cell>
          <cell r="G471" t="str">
            <v>ONCALL</v>
          </cell>
          <cell r="H471">
            <v>83</v>
          </cell>
        </row>
        <row r="472">
          <cell r="A472" t="str">
            <v>CITY of SHELTON-REGULATEDROLLOFFROHAUL10T</v>
          </cell>
          <cell r="B472" t="str">
            <v>CITY of SHELTON-REGULATED</v>
          </cell>
          <cell r="C472" t="str">
            <v>CITY of SHELTON-REGULATED</v>
          </cell>
          <cell r="D472" t="str">
            <v>ROLLOFF</v>
          </cell>
          <cell r="E472" t="str">
            <v>ROHAUL10T</v>
          </cell>
          <cell r="F472" t="str">
            <v>ROHAUL10T</v>
          </cell>
          <cell r="G472" t="str">
            <v>MONTHLY ARREARS</v>
          </cell>
          <cell r="H472">
            <v>83.93</v>
          </cell>
        </row>
        <row r="473">
          <cell r="A473" t="str">
            <v>CITY OF SHELTON-UNREGULATEDROLLOFFROHAUL10T</v>
          </cell>
          <cell r="B473" t="str">
            <v>CITY OF SHELTON-UNREGULATED</v>
          </cell>
          <cell r="C473" t="str">
            <v>CITY OF SHELTON-UNREGULATED</v>
          </cell>
          <cell r="D473" t="str">
            <v>ROLLOFF</v>
          </cell>
          <cell r="E473" t="str">
            <v>ROHAUL10T</v>
          </cell>
          <cell r="F473" t="str">
            <v>ROHAUL10T</v>
          </cell>
          <cell r="G473" t="str">
            <v>MONTHLY ARREARS</v>
          </cell>
          <cell r="H473">
            <v>83.93</v>
          </cell>
        </row>
        <row r="474">
          <cell r="A474" t="str">
            <v>KITSAP CO -REGULATEDROLLOFFROHAUL10T</v>
          </cell>
          <cell r="B474" t="str">
            <v>KITSAP CO -REGULATED</v>
          </cell>
          <cell r="C474" t="str">
            <v>KITSAP CO -REGULATED</v>
          </cell>
          <cell r="D474" t="str">
            <v>ROLLOFF</v>
          </cell>
          <cell r="E474" t="str">
            <v>ROHAUL10T</v>
          </cell>
          <cell r="F474" t="str">
            <v>ROHAUL10T</v>
          </cell>
          <cell r="G474" t="str">
            <v>MONTHLY ARREARS</v>
          </cell>
          <cell r="H474">
            <v>83.93</v>
          </cell>
        </row>
        <row r="475">
          <cell r="A475" t="str">
            <v>KITSAP CO-UNREGULATEDROLLOFFROHAUL10T</v>
          </cell>
          <cell r="B475" t="str">
            <v>KITSAP CO-UNREGULATED</v>
          </cell>
          <cell r="C475" t="str">
            <v>KITSAP CO-UNREGULATED</v>
          </cell>
          <cell r="D475" t="str">
            <v>ROLLOFF</v>
          </cell>
          <cell r="E475" t="str">
            <v>ROHAUL10T</v>
          </cell>
          <cell r="F475" t="str">
            <v>ROHAUL10T</v>
          </cell>
          <cell r="G475" t="str">
            <v>MONTHLY ARREARS</v>
          </cell>
          <cell r="H475">
            <v>83.93</v>
          </cell>
        </row>
        <row r="476">
          <cell r="A476" t="str">
            <v>MASON CO-REGULATEDROLLOFFROHAUL10T</v>
          </cell>
          <cell r="B476" t="str">
            <v>MASON CO-REGULATED</v>
          </cell>
          <cell r="C476" t="str">
            <v>MASON CO-REGULATED</v>
          </cell>
          <cell r="D476" t="str">
            <v>ROLLOFF</v>
          </cell>
          <cell r="E476" t="str">
            <v>ROHAUL10T</v>
          </cell>
          <cell r="F476" t="str">
            <v>ROHAUL10T</v>
          </cell>
          <cell r="G476" t="str">
            <v>MONTHLY ARREARS</v>
          </cell>
          <cell r="H476">
            <v>83.93</v>
          </cell>
        </row>
        <row r="477">
          <cell r="A477" t="str">
            <v>MASON CO-UNREGULATEDROLLOFFROHAUL10T</v>
          </cell>
          <cell r="B477" t="str">
            <v>MASON CO-UNREGULATED</v>
          </cell>
          <cell r="C477" t="str">
            <v>MASON CO-UNREGULATED</v>
          </cell>
          <cell r="D477" t="str">
            <v>ROLLOFF</v>
          </cell>
          <cell r="E477" t="str">
            <v>ROHAUL10T</v>
          </cell>
          <cell r="F477" t="str">
            <v>ROHAUL10T</v>
          </cell>
          <cell r="G477" t="str">
            <v>MONTHLY ARREARS</v>
          </cell>
          <cell r="H477">
            <v>83.93</v>
          </cell>
        </row>
        <row r="478">
          <cell r="A478" t="str">
            <v>CITY of SHELTON-REGULATEDROLLOFFROHAUL20</v>
          </cell>
          <cell r="B478" t="str">
            <v>CITY of SHELTON-REGULATED</v>
          </cell>
          <cell r="C478" t="str">
            <v>CITY of SHELTON-REGULATED</v>
          </cell>
          <cell r="D478" t="str">
            <v>ROLLOFF</v>
          </cell>
          <cell r="E478" t="str">
            <v>ROHAUL20</v>
          </cell>
          <cell r="F478" t="str">
            <v>20YD ROLL OFF-HAUL</v>
          </cell>
          <cell r="G478" t="str">
            <v>ONCALL</v>
          </cell>
          <cell r="H478">
            <v>97.48</v>
          </cell>
        </row>
        <row r="479">
          <cell r="A479" t="str">
            <v>KITSAP CO -REGULATEDROLLOFFROHAUL20</v>
          </cell>
          <cell r="B479" t="str">
            <v>KITSAP CO -REGULATED</v>
          </cell>
          <cell r="C479" t="str">
            <v>KITSAP CO -REGULATED</v>
          </cell>
          <cell r="D479" t="str">
            <v>ROLLOFF</v>
          </cell>
          <cell r="E479" t="str">
            <v>ROHAUL20</v>
          </cell>
          <cell r="F479" t="str">
            <v>20YD ROLL OFF-HAUL</v>
          </cell>
          <cell r="G479" t="str">
            <v>ONCALL</v>
          </cell>
          <cell r="H479">
            <v>97.48</v>
          </cell>
        </row>
        <row r="480">
          <cell r="A480" t="str">
            <v>MASON CO-REGULATEDROLLOFFROHAUL20</v>
          </cell>
          <cell r="B480" t="str">
            <v>MASON CO-REGULATED</v>
          </cell>
          <cell r="C480" t="str">
            <v>MASON CO-REGULATED</v>
          </cell>
          <cell r="D480" t="str">
            <v>ROLLOFF</v>
          </cell>
          <cell r="E480" t="str">
            <v>ROHAUL20</v>
          </cell>
          <cell r="F480" t="str">
            <v>20YD ROLL OFF-HAUL</v>
          </cell>
          <cell r="G480" t="str">
            <v>ONCALL</v>
          </cell>
          <cell r="H480">
            <v>97.48</v>
          </cell>
        </row>
        <row r="481">
          <cell r="A481" t="str">
            <v>CITY of SHELTON-REGULATEDROLLOFFROHAUL20T</v>
          </cell>
          <cell r="B481" t="str">
            <v>CITY of SHELTON-REGULATED</v>
          </cell>
          <cell r="C481" t="str">
            <v>CITY of SHELTON-REGULATED</v>
          </cell>
          <cell r="D481" t="str">
            <v>ROLLOFF</v>
          </cell>
          <cell r="E481" t="str">
            <v>ROHAUL20T</v>
          </cell>
          <cell r="F481" t="str">
            <v>20YD ROLL OFF TEMP HAUL</v>
          </cell>
          <cell r="G481" t="str">
            <v>ONCALL</v>
          </cell>
          <cell r="H481">
            <v>97.48</v>
          </cell>
        </row>
        <row r="482">
          <cell r="A482" t="str">
            <v>CITY OF SHELTON-UNREGULATEDROLLOFFROHAUL20T</v>
          </cell>
          <cell r="B482" t="str">
            <v>CITY OF SHELTON-UNREGULATED</v>
          </cell>
          <cell r="C482" t="str">
            <v>CITY OF SHELTON-UNREGULATED</v>
          </cell>
          <cell r="D482" t="str">
            <v>ROLLOFF</v>
          </cell>
          <cell r="E482" t="str">
            <v>ROHAUL20T</v>
          </cell>
          <cell r="F482" t="str">
            <v>20YD ROLL OFF TEMP HAUL</v>
          </cell>
          <cell r="G482" t="str">
            <v>ONCALL</v>
          </cell>
          <cell r="H482">
            <v>97.48</v>
          </cell>
        </row>
        <row r="483">
          <cell r="A483" t="str">
            <v>KITSAP CO -REGULATEDROLLOFFROHAUL20T</v>
          </cell>
          <cell r="B483" t="str">
            <v>KITSAP CO -REGULATED</v>
          </cell>
          <cell r="C483" t="str">
            <v>KITSAP CO -REGULATED</v>
          </cell>
          <cell r="D483" t="str">
            <v>ROLLOFF</v>
          </cell>
          <cell r="E483" t="str">
            <v>ROHAUL20T</v>
          </cell>
          <cell r="F483" t="str">
            <v>20YD ROLL OFF TEMP HAUL</v>
          </cell>
          <cell r="G483" t="str">
            <v>ONCALL</v>
          </cell>
          <cell r="H483">
            <v>97.48</v>
          </cell>
        </row>
        <row r="484">
          <cell r="A484" t="str">
            <v>KITSAP CO-UNREGULATEDROLLOFFROHAUL20T</v>
          </cell>
          <cell r="B484" t="str">
            <v>KITSAP CO-UNREGULATED</v>
          </cell>
          <cell r="C484" t="str">
            <v>KITSAP CO-UNREGULATED</v>
          </cell>
          <cell r="D484" t="str">
            <v>ROLLOFF</v>
          </cell>
          <cell r="E484" t="str">
            <v>ROHAUL20T</v>
          </cell>
          <cell r="F484" t="str">
            <v>20YD ROLL OFF TEMP HAUL</v>
          </cell>
          <cell r="G484" t="str">
            <v>ONCALL</v>
          </cell>
          <cell r="H484">
            <v>97.48</v>
          </cell>
        </row>
        <row r="485">
          <cell r="A485" t="str">
            <v>MASON CO-REGULATEDROLLOFFROHAUL20T</v>
          </cell>
          <cell r="B485" t="str">
            <v>MASON CO-REGULATED</v>
          </cell>
          <cell r="C485" t="str">
            <v>MASON CO-REGULATED</v>
          </cell>
          <cell r="D485" t="str">
            <v>ROLLOFF</v>
          </cell>
          <cell r="E485" t="str">
            <v>ROHAUL20T</v>
          </cell>
          <cell r="F485" t="str">
            <v>20YD ROLL OFF TEMP HAUL</v>
          </cell>
          <cell r="G485" t="str">
            <v>ONCALL</v>
          </cell>
          <cell r="H485">
            <v>97.48</v>
          </cell>
        </row>
        <row r="486">
          <cell r="A486" t="str">
            <v>MASON CO-UNREGULATEDROLLOFFROHAUL20T</v>
          </cell>
          <cell r="B486" t="str">
            <v>MASON CO-UNREGULATED</v>
          </cell>
          <cell r="C486" t="str">
            <v>MASON CO-UNREGULATED</v>
          </cell>
          <cell r="D486" t="str">
            <v>ROLLOFF</v>
          </cell>
          <cell r="E486" t="str">
            <v>ROHAUL20T</v>
          </cell>
          <cell r="F486" t="str">
            <v>20YD ROLL OFF TEMP HAUL</v>
          </cell>
          <cell r="G486" t="str">
            <v>ONCALL</v>
          </cell>
          <cell r="H486">
            <v>97.48</v>
          </cell>
        </row>
        <row r="487">
          <cell r="A487" t="str">
            <v>CITY of SHELTON-REGULATEDROLLOFFROHAUL40</v>
          </cell>
          <cell r="B487" t="str">
            <v>CITY of SHELTON-REGULATED</v>
          </cell>
          <cell r="C487" t="str">
            <v>CITY of SHELTON-REGULATED</v>
          </cell>
          <cell r="D487" t="str">
            <v>ROLLOFF</v>
          </cell>
          <cell r="E487" t="str">
            <v>ROHAUL40</v>
          </cell>
          <cell r="F487" t="str">
            <v>40YD ROLL OFF-HAUL</v>
          </cell>
          <cell r="G487" t="str">
            <v>ONCALL</v>
          </cell>
          <cell r="H487">
            <v>165.74</v>
          </cell>
        </row>
        <row r="488">
          <cell r="A488" t="str">
            <v>KITSAP CO -REGULATEDROLLOFFROHAUL40</v>
          </cell>
          <cell r="B488" t="str">
            <v>KITSAP CO -REGULATED</v>
          </cell>
          <cell r="C488" t="str">
            <v>KITSAP CO -REGULATED</v>
          </cell>
          <cell r="D488" t="str">
            <v>ROLLOFF</v>
          </cell>
          <cell r="E488" t="str">
            <v>ROHAUL40</v>
          </cell>
          <cell r="F488" t="str">
            <v>40YD ROLL OFF-HAUL</v>
          </cell>
          <cell r="G488" t="str">
            <v>ONCALL</v>
          </cell>
          <cell r="H488">
            <v>165.74</v>
          </cell>
        </row>
        <row r="489">
          <cell r="A489" t="str">
            <v>MASON CO-REGULATEDROLLOFFROHAUL40</v>
          </cell>
          <cell r="B489" t="str">
            <v>MASON CO-REGULATED</v>
          </cell>
          <cell r="C489" t="str">
            <v>MASON CO-REGULATED</v>
          </cell>
          <cell r="D489" t="str">
            <v>ROLLOFF</v>
          </cell>
          <cell r="E489" t="str">
            <v>ROHAUL40</v>
          </cell>
          <cell r="F489" t="str">
            <v>40YD ROLL OFF-HAUL</v>
          </cell>
          <cell r="G489" t="str">
            <v>ONCALL</v>
          </cell>
          <cell r="H489">
            <v>165.74</v>
          </cell>
        </row>
        <row r="490">
          <cell r="A490" t="str">
            <v>CITY of SHELTON-REGULATEDROLLOFFROHAUL40T</v>
          </cell>
          <cell r="B490" t="str">
            <v>CITY of SHELTON-REGULATED</v>
          </cell>
          <cell r="C490" t="str">
            <v>CITY of SHELTON-REGULATED</v>
          </cell>
          <cell r="D490" t="str">
            <v>ROLLOFF</v>
          </cell>
          <cell r="E490" t="str">
            <v>ROHAUL40T</v>
          </cell>
          <cell r="F490" t="str">
            <v>40YD ROLL OFF TEMP HAUL</v>
          </cell>
          <cell r="G490" t="str">
            <v>ONCALL</v>
          </cell>
          <cell r="H490">
            <v>165.74</v>
          </cell>
        </row>
        <row r="491">
          <cell r="A491" t="str">
            <v>CITY OF SHELTON-UNREGULATEDROLLOFFROHAUL40T</v>
          </cell>
          <cell r="B491" t="str">
            <v>CITY OF SHELTON-UNREGULATED</v>
          </cell>
          <cell r="C491" t="str">
            <v>CITY OF SHELTON-UNREGULATED</v>
          </cell>
          <cell r="D491" t="str">
            <v>ROLLOFF</v>
          </cell>
          <cell r="E491" t="str">
            <v>ROHAUL40T</v>
          </cell>
          <cell r="F491" t="str">
            <v>40YD ROLL OFF TEMP HAUL</v>
          </cell>
          <cell r="G491" t="str">
            <v>ONCALL</v>
          </cell>
          <cell r="H491">
            <v>165.74</v>
          </cell>
        </row>
        <row r="492">
          <cell r="A492" t="str">
            <v>KITSAP CO -REGULATEDROLLOFFROHAUL40T</v>
          </cell>
          <cell r="B492" t="str">
            <v>KITSAP CO -REGULATED</v>
          </cell>
          <cell r="C492" t="str">
            <v>KITSAP CO -REGULATED</v>
          </cell>
          <cell r="D492" t="str">
            <v>ROLLOFF</v>
          </cell>
          <cell r="E492" t="str">
            <v>ROHAUL40T</v>
          </cell>
          <cell r="F492" t="str">
            <v>40YD ROLL OFF TEMP HAUL</v>
          </cell>
          <cell r="G492" t="str">
            <v>ONCALL</v>
          </cell>
          <cell r="H492">
            <v>165.74</v>
          </cell>
        </row>
        <row r="493">
          <cell r="A493" t="str">
            <v>KITSAP CO-UNREGULATEDROLLOFFROHAUL40T</v>
          </cell>
          <cell r="B493" t="str">
            <v>KITSAP CO-UNREGULATED</v>
          </cell>
          <cell r="C493" t="str">
            <v>KITSAP CO-UNREGULATED</v>
          </cell>
          <cell r="D493" t="str">
            <v>ROLLOFF</v>
          </cell>
          <cell r="E493" t="str">
            <v>ROHAUL40T</v>
          </cell>
          <cell r="F493" t="str">
            <v>40YD ROLL OFF TEMP HAUL</v>
          </cell>
          <cell r="G493" t="str">
            <v>ONCALL</v>
          </cell>
          <cell r="H493">
            <v>165.74</v>
          </cell>
        </row>
        <row r="494">
          <cell r="A494" t="str">
            <v>MASON CO-REGULATEDROLLOFFROHAUL40T</v>
          </cell>
          <cell r="B494" t="str">
            <v>MASON CO-REGULATED</v>
          </cell>
          <cell r="C494" t="str">
            <v>MASON CO-REGULATED</v>
          </cell>
          <cell r="D494" t="str">
            <v>ROLLOFF</v>
          </cell>
          <cell r="E494" t="str">
            <v>ROHAUL40T</v>
          </cell>
          <cell r="F494" t="str">
            <v>40YD ROLL OFF TEMP HAUL</v>
          </cell>
          <cell r="G494" t="str">
            <v>ONCALL</v>
          </cell>
          <cell r="H494">
            <v>165.74</v>
          </cell>
        </row>
        <row r="495">
          <cell r="A495" t="str">
            <v>MASON CO-UNREGULATEDROLLOFFROHAUL40T</v>
          </cell>
          <cell r="B495" t="str">
            <v>MASON CO-UNREGULATED</v>
          </cell>
          <cell r="C495" t="str">
            <v>MASON CO-UNREGULATED</v>
          </cell>
          <cell r="D495" t="str">
            <v>ROLLOFF</v>
          </cell>
          <cell r="E495" t="str">
            <v>ROHAUL40T</v>
          </cell>
          <cell r="F495" t="str">
            <v>40YD ROLL OFF TEMP HAUL</v>
          </cell>
          <cell r="G495" t="str">
            <v>ONCALL</v>
          </cell>
          <cell r="H495">
            <v>165.74</v>
          </cell>
        </row>
        <row r="496">
          <cell r="A496" t="str">
            <v>CITY of SHELTON-REGULATEDROLLOFFROLID</v>
          </cell>
          <cell r="B496" t="str">
            <v>CITY of SHELTON-REGULATED</v>
          </cell>
          <cell r="C496" t="str">
            <v>CITY of SHELTON-REGULATED</v>
          </cell>
          <cell r="D496" t="str">
            <v>ROLLOFF</v>
          </cell>
          <cell r="E496" t="str">
            <v>ROLID</v>
          </cell>
          <cell r="F496" t="str">
            <v>ROLL OFF-LID</v>
          </cell>
          <cell r="G496" t="str">
            <v>MONTHLY ARREARS</v>
          </cell>
          <cell r="H496">
            <v>14.56</v>
          </cell>
        </row>
        <row r="497">
          <cell r="A497" t="str">
            <v>KITSAP CO -REGULATEDROLLOFFROLID</v>
          </cell>
          <cell r="B497" t="str">
            <v>KITSAP CO -REGULATED</v>
          </cell>
          <cell r="C497" t="str">
            <v>KITSAP CO -REGULATED</v>
          </cell>
          <cell r="D497" t="str">
            <v>ROLLOFF</v>
          </cell>
          <cell r="E497" t="str">
            <v>ROLID</v>
          </cell>
          <cell r="F497" t="str">
            <v>ROLL OFF-LID</v>
          </cell>
          <cell r="G497" t="str">
            <v>MONTHLY ARREARS</v>
          </cell>
          <cell r="H497">
            <v>14.56</v>
          </cell>
        </row>
        <row r="498">
          <cell r="A498" t="str">
            <v>MASON CO-REGULATEDROLLOFFROLID</v>
          </cell>
          <cell r="B498" t="str">
            <v>MASON CO-REGULATED</v>
          </cell>
          <cell r="C498" t="str">
            <v>MASON CO-REGULATED</v>
          </cell>
          <cell r="D498" t="str">
            <v>ROLLOFF</v>
          </cell>
          <cell r="E498" t="str">
            <v>ROLID</v>
          </cell>
          <cell r="F498" t="str">
            <v>ROLL OFF-LID</v>
          </cell>
          <cell r="G498" t="str">
            <v>MONTHLY ARREARS</v>
          </cell>
          <cell r="H498">
            <v>14.56</v>
          </cell>
        </row>
        <row r="499">
          <cell r="A499" t="str">
            <v>MASON CO-UNREGULATEDROLLOFFROLID</v>
          </cell>
          <cell r="B499" t="str">
            <v>MASON CO-UNREGULATED</v>
          </cell>
          <cell r="C499" t="str">
            <v>MASON CO-UNREGULATED</v>
          </cell>
          <cell r="D499" t="str">
            <v>ROLLOFF</v>
          </cell>
          <cell r="E499" t="str">
            <v>ROLID</v>
          </cell>
          <cell r="F499" t="str">
            <v>ROLL OFF-LID</v>
          </cell>
          <cell r="G499" t="str">
            <v>MONTHLY ARREARS</v>
          </cell>
          <cell r="H499">
            <v>14.56</v>
          </cell>
        </row>
        <row r="500">
          <cell r="A500" t="str">
            <v>CITY OF SHELTON-UNREGULATEDROLLOFFROLIDRECY</v>
          </cell>
          <cell r="B500" t="str">
            <v>CITY OF SHELTON-UNREGULATED</v>
          </cell>
          <cell r="C500" t="str">
            <v>CITY OF SHELTON-UNREGULATED</v>
          </cell>
          <cell r="D500" t="str">
            <v>ROLLOFF</v>
          </cell>
          <cell r="E500" t="str">
            <v>ROLIDRECY</v>
          </cell>
          <cell r="F500" t="str">
            <v>ROLL OFF LID-RECYCLE</v>
          </cell>
          <cell r="G500" t="str">
            <v>MONTHLY ARREARS</v>
          </cell>
          <cell r="H500">
            <v>14.56</v>
          </cell>
        </row>
        <row r="501">
          <cell r="A501" t="str">
            <v>KITSAP CO-UNREGULATEDROLLOFFROLIDRECY</v>
          </cell>
          <cell r="B501" t="str">
            <v>KITSAP CO-UNREGULATED</v>
          </cell>
          <cell r="C501" t="str">
            <v>KITSAP CO-UNREGULATED</v>
          </cell>
          <cell r="D501" t="str">
            <v>ROLLOFF</v>
          </cell>
          <cell r="E501" t="str">
            <v>ROLIDRECY</v>
          </cell>
          <cell r="F501" t="str">
            <v>ROLL OFF LID-RECYCLE</v>
          </cell>
          <cell r="G501" t="str">
            <v>MONTHLY ARREARS</v>
          </cell>
          <cell r="H501">
            <v>14.56</v>
          </cell>
        </row>
        <row r="502">
          <cell r="A502" t="str">
            <v>MASON CO-UNREGULATEDROLLOFFROLIDRECY</v>
          </cell>
          <cell r="B502" t="str">
            <v>MASON CO-UNREGULATED</v>
          </cell>
          <cell r="C502" t="str">
            <v>MASON CO-UNREGULATED</v>
          </cell>
          <cell r="D502" t="str">
            <v>ROLLOFF</v>
          </cell>
          <cell r="E502" t="str">
            <v>ROLIDRECY</v>
          </cell>
          <cell r="F502" t="str">
            <v>ROLL OFF LID-RECYCLE</v>
          </cell>
          <cell r="G502" t="str">
            <v>MONTHLY ARREARS</v>
          </cell>
          <cell r="H502">
            <v>14.56</v>
          </cell>
        </row>
        <row r="503">
          <cell r="A503" t="str">
            <v>CITY OF SHELTON-CONTRACTRESIDENTIALROLLOUT 5-25</v>
          </cell>
          <cell r="B503" t="str">
            <v>CITY OF SHELTON-CONTRACT</v>
          </cell>
          <cell r="C503" t="str">
            <v>CITY OF SHELTON-CONTRACT</v>
          </cell>
          <cell r="D503" t="str">
            <v>RESIDENTIAL</v>
          </cell>
          <cell r="E503" t="str">
            <v>ROLLOUT 5-25</v>
          </cell>
          <cell r="F503" t="str">
            <v>ROLL OUT FEE 5 - 25 FT</v>
          </cell>
          <cell r="G503" t="str">
            <v>MONTHLY ARREARS</v>
          </cell>
          <cell r="H503">
            <v>3.54</v>
          </cell>
        </row>
        <row r="504">
          <cell r="A504" t="str">
            <v>CITY of SHELTON-REGULATEDRESIDENTIALROLLOUT 5-25</v>
          </cell>
          <cell r="B504" t="str">
            <v>CITY of SHELTON-REGULATED</v>
          </cell>
          <cell r="C504" t="str">
            <v>CITY of SHELTON-REGULATED</v>
          </cell>
          <cell r="D504" t="str">
            <v>RESIDENTIAL</v>
          </cell>
          <cell r="E504" t="str">
            <v>ROLLOUT 5-25</v>
          </cell>
          <cell r="F504" t="str">
            <v>ROLL OUT FEE 5 - 25 FT</v>
          </cell>
          <cell r="G504" t="str">
            <v>MONTHLY ARREARS</v>
          </cell>
          <cell r="H504">
            <v>2.66</v>
          </cell>
        </row>
        <row r="505">
          <cell r="A505" t="str">
            <v>CITY OF SHELTON-UNREGULATEDRESIDENTIALROLLOUT 5-25</v>
          </cell>
          <cell r="B505" t="str">
            <v>CITY OF SHELTON-UNREGULATED</v>
          </cell>
          <cell r="C505" t="str">
            <v>CITY OF SHELTON-UNREGULATED</v>
          </cell>
          <cell r="D505" t="str">
            <v>RESIDENTIAL</v>
          </cell>
          <cell r="E505" t="str">
            <v>ROLLOUT 5-25</v>
          </cell>
          <cell r="F505" t="str">
            <v>ROLL OUT FEE 5 - 25 FT</v>
          </cell>
          <cell r="G505" t="str">
            <v>MONTHLY ARREARS</v>
          </cell>
          <cell r="H505">
            <v>4.5</v>
          </cell>
        </row>
        <row r="506">
          <cell r="A506" t="str">
            <v>KITSAP CO -REGULATEDRESIDENTIALROLLOUT 5-25</v>
          </cell>
          <cell r="B506" t="str">
            <v>KITSAP CO -REGULATED</v>
          </cell>
          <cell r="C506" t="str">
            <v>KITSAP CO -REGULATED</v>
          </cell>
          <cell r="D506" t="str">
            <v>RESIDENTIAL</v>
          </cell>
          <cell r="E506" t="str">
            <v>ROLLOUT 5-25</v>
          </cell>
          <cell r="F506" t="str">
            <v>ROLL OUT FEE 5 - 25 FT</v>
          </cell>
          <cell r="G506" t="str">
            <v>MONTHLY ARREARS</v>
          </cell>
          <cell r="H506">
            <v>2.66</v>
          </cell>
        </row>
        <row r="507">
          <cell r="A507" t="str">
            <v>KITSAP CO-UNREGULATEDRESIDENTIALROLLOUT 5-25</v>
          </cell>
          <cell r="B507" t="str">
            <v>KITSAP CO-UNREGULATED</v>
          </cell>
          <cell r="C507" t="str">
            <v>KITSAP CO-UNREGULATED</v>
          </cell>
          <cell r="D507" t="str">
            <v>RESIDENTIAL</v>
          </cell>
          <cell r="E507" t="str">
            <v>ROLLOUT 5-25</v>
          </cell>
          <cell r="F507" t="str">
            <v>ROLL OUT FEE 5 - 25 FT</v>
          </cell>
          <cell r="G507" t="str">
            <v>MONTHLY ARREARS</v>
          </cell>
          <cell r="H507">
            <v>2.66</v>
          </cell>
        </row>
        <row r="508">
          <cell r="A508" t="str">
            <v>MASON CO-REGULATEDRESIDENTIALROLLOUT 5-25</v>
          </cell>
          <cell r="B508" t="str">
            <v>MASON CO-REGULATED</v>
          </cell>
          <cell r="C508" t="str">
            <v>MASON CO-REGULATED</v>
          </cell>
          <cell r="D508" t="str">
            <v>RESIDENTIAL</v>
          </cell>
          <cell r="E508" t="str">
            <v>ROLLOUT 5-25</v>
          </cell>
          <cell r="F508" t="str">
            <v>ROLL OUT FEE 5 - 25 FT</v>
          </cell>
          <cell r="G508" t="str">
            <v>MONTHLY ARREARS</v>
          </cell>
          <cell r="H508">
            <v>2.66</v>
          </cell>
        </row>
        <row r="509">
          <cell r="A509" t="str">
            <v>MASON CO-UNREGULATEDRESIDENTIALROLLOUT 5-25</v>
          </cell>
          <cell r="B509" t="str">
            <v>MASON CO-UNREGULATED</v>
          </cell>
          <cell r="C509" t="str">
            <v>MASON CO-UNREGULATED</v>
          </cell>
          <cell r="D509" t="str">
            <v>RESIDENTIAL</v>
          </cell>
          <cell r="E509" t="str">
            <v>ROLLOUT 5-25</v>
          </cell>
          <cell r="F509" t="str">
            <v>ROLL OUT FEE 5 - 25 FT</v>
          </cell>
          <cell r="G509" t="str">
            <v>MONTHLY ARREARS</v>
          </cell>
          <cell r="H509">
            <v>2.66</v>
          </cell>
        </row>
        <row r="510">
          <cell r="A510" t="str">
            <v>CITY of SHELTON-REGULATEDRESIDENTIALROLLOUT OVER 25</v>
          </cell>
          <cell r="B510" t="str">
            <v>CITY of SHELTON-REGULATED</v>
          </cell>
          <cell r="C510" t="str">
            <v>CITY of SHELTON-REGULATED</v>
          </cell>
          <cell r="D510" t="str">
            <v>RESIDENTIAL</v>
          </cell>
          <cell r="E510" t="str">
            <v>ROLLOUT OVER 25</v>
          </cell>
          <cell r="F510" t="str">
            <v>ROLLOUT OVER 25 FT</v>
          </cell>
          <cell r="G510" t="str">
            <v>MONTHLY ARREARS</v>
          </cell>
          <cell r="H510">
            <v>0.27</v>
          </cell>
        </row>
        <row r="511">
          <cell r="A511" t="str">
            <v>KITSAP CO -REGULATEDRESIDENTIALROLLOUT OVER 25</v>
          </cell>
          <cell r="B511" t="str">
            <v>KITSAP CO -REGULATED</v>
          </cell>
          <cell r="C511" t="str">
            <v>KITSAP CO -REGULATED</v>
          </cell>
          <cell r="D511" t="str">
            <v>RESIDENTIAL</v>
          </cell>
          <cell r="E511" t="str">
            <v>ROLLOUT OVER 25</v>
          </cell>
          <cell r="F511" t="str">
            <v>ROLLOUT OVER 25 FT</v>
          </cell>
          <cell r="G511" t="str">
            <v>MONTHLY ARREARS</v>
          </cell>
          <cell r="H511">
            <v>0.27</v>
          </cell>
        </row>
        <row r="512">
          <cell r="A512" t="str">
            <v>MASON CO-REGULATEDRESIDENTIALROLLOUT OVER 25</v>
          </cell>
          <cell r="B512" t="str">
            <v>MASON CO-REGULATED</v>
          </cell>
          <cell r="C512" t="str">
            <v>MASON CO-REGULATED</v>
          </cell>
          <cell r="D512" t="str">
            <v>RESIDENTIAL</v>
          </cell>
          <cell r="E512" t="str">
            <v>ROLLOUT OVER 25</v>
          </cell>
          <cell r="F512" t="str">
            <v>ROLLOUT OVER 25 FT</v>
          </cell>
          <cell r="G512" t="str">
            <v>MONTHLY ARREARS</v>
          </cell>
          <cell r="H512">
            <v>0.27</v>
          </cell>
        </row>
        <row r="513">
          <cell r="A513" t="str">
            <v>CITY OF SHELTON-CONTRACTCOMMERCIAL - REARLOADROLLOUTOC</v>
          </cell>
          <cell r="B513" t="str">
            <v>CITY OF SHELTON-CONTRACT</v>
          </cell>
          <cell r="C513" t="str">
            <v>CITY OF SHELTON-CONTRACT</v>
          </cell>
          <cell r="D513" t="str">
            <v>COMMERCIAL - REARLOAD</v>
          </cell>
          <cell r="E513" t="str">
            <v>ROLLOUTOC</v>
          </cell>
          <cell r="F513" t="str">
            <v>ROLL OUT</v>
          </cell>
          <cell r="G513" t="str">
            <v>ONCALL</v>
          </cell>
          <cell r="H513">
            <v>3.54</v>
          </cell>
        </row>
        <row r="514">
          <cell r="A514" t="str">
            <v>CITY of SHELTON-REGULATEDCOMMERCIAL - REARLOADROLLOUTOC</v>
          </cell>
          <cell r="B514" t="str">
            <v>CITY of SHELTON-REGULATED</v>
          </cell>
          <cell r="C514" t="str">
            <v>CITY of SHELTON-REGULATED</v>
          </cell>
          <cell r="D514" t="str">
            <v>COMMERCIAL - REARLOAD</v>
          </cell>
          <cell r="E514" t="str">
            <v>ROLLOUTOC</v>
          </cell>
          <cell r="F514" t="str">
            <v>ROLL OUT</v>
          </cell>
          <cell r="G514" t="str">
            <v>ONCALL</v>
          </cell>
          <cell r="H514">
            <v>3.6</v>
          </cell>
        </row>
        <row r="515">
          <cell r="A515" t="str">
            <v>CITY OF SHELTON-UNREGULATEDCOMMERCIAL - REARLOADROLLOUTOC</v>
          </cell>
          <cell r="B515" t="str">
            <v>CITY OF SHELTON-UNREGULATED</v>
          </cell>
          <cell r="C515" t="str">
            <v>CITY OF SHELTON-UNREGULATED</v>
          </cell>
          <cell r="D515" t="str">
            <v>COMMERCIAL - REARLOAD</v>
          </cell>
          <cell r="E515" t="str">
            <v>ROLLOUTOC</v>
          </cell>
          <cell r="F515" t="str">
            <v>ROLL OUT</v>
          </cell>
          <cell r="G515" t="str">
            <v>ONCALL</v>
          </cell>
          <cell r="H515">
            <v>4.5</v>
          </cell>
        </row>
        <row r="516">
          <cell r="A516" t="str">
            <v>KITSAP CO -REGULATEDCOMMERCIAL - REARLOADROLLOUTOC</v>
          </cell>
          <cell r="B516" t="str">
            <v>KITSAP CO -REGULATED</v>
          </cell>
          <cell r="C516" t="str">
            <v>KITSAP CO -REGULATED</v>
          </cell>
          <cell r="D516" t="str">
            <v>COMMERCIAL - REARLOAD</v>
          </cell>
          <cell r="E516" t="str">
            <v>ROLLOUTOC</v>
          </cell>
          <cell r="F516" t="str">
            <v>ROLL OUT</v>
          </cell>
          <cell r="G516" t="str">
            <v>ONCALL</v>
          </cell>
          <cell r="H516">
            <v>3.6</v>
          </cell>
        </row>
        <row r="517">
          <cell r="A517" t="str">
            <v>KITSAP CO-UNREGULATEDCOMMERCIAL - REARLOADROLLOUTOC</v>
          </cell>
          <cell r="B517" t="str">
            <v>KITSAP CO-UNREGULATED</v>
          </cell>
          <cell r="C517" t="str">
            <v>KITSAP CO-UNREGULATED</v>
          </cell>
          <cell r="D517" t="str">
            <v>COMMERCIAL - REARLOAD</v>
          </cell>
          <cell r="E517" t="str">
            <v>ROLLOUTOC</v>
          </cell>
          <cell r="F517" t="str">
            <v>ROLL OUT</v>
          </cell>
          <cell r="G517" t="str">
            <v>ONCALL</v>
          </cell>
          <cell r="H517">
            <v>3.6</v>
          </cell>
        </row>
        <row r="518">
          <cell r="A518" t="str">
            <v>MASON CO-REGULATEDCOMMERCIAL - REARLOADROLLOUTOC</v>
          </cell>
          <cell r="B518" t="str">
            <v>MASON CO-REGULATED</v>
          </cell>
          <cell r="C518" t="str">
            <v>MASON CO-REGULATED</v>
          </cell>
          <cell r="D518" t="str">
            <v>COMMERCIAL - REARLOAD</v>
          </cell>
          <cell r="E518" t="str">
            <v>ROLLOUTOC</v>
          </cell>
          <cell r="F518" t="str">
            <v>ROLL OUT</v>
          </cell>
          <cell r="G518" t="str">
            <v>ONCALL</v>
          </cell>
          <cell r="H518">
            <v>3.6</v>
          </cell>
        </row>
        <row r="519">
          <cell r="A519" t="str">
            <v>MASON CO-UNREGULATEDCOMMERCIAL - REARLOADROLLOUTOC</v>
          </cell>
          <cell r="B519" t="str">
            <v>MASON CO-UNREGULATED</v>
          </cell>
          <cell r="C519" t="str">
            <v>MASON CO-UNREGULATED</v>
          </cell>
          <cell r="D519" t="str">
            <v>COMMERCIAL - REARLOAD</v>
          </cell>
          <cell r="E519" t="str">
            <v>ROLLOUTOC</v>
          </cell>
          <cell r="F519" t="str">
            <v>ROLL OUT</v>
          </cell>
          <cell r="G519" t="str">
            <v>ONCALL</v>
          </cell>
          <cell r="H519">
            <v>3.6</v>
          </cell>
        </row>
        <row r="520">
          <cell r="A520" t="str">
            <v>CITY OF SHELTON-UNREGULATEDCOMMERCIAL RECYCLEROLLOUTOCC</v>
          </cell>
          <cell r="B520" t="str">
            <v>CITY OF SHELTON-UNREGULATED</v>
          </cell>
          <cell r="C520" t="str">
            <v>CITY OF SHELTON-UNREGULATED</v>
          </cell>
          <cell r="D520" t="str">
            <v>COMMERCIAL RECYCLE</v>
          </cell>
          <cell r="E520" t="str">
            <v>ROLLOUTOCC</v>
          </cell>
          <cell r="F520" t="str">
            <v>ROLL OUT FEE - RECYCLE</v>
          </cell>
          <cell r="G520" t="str">
            <v>ONCALL</v>
          </cell>
          <cell r="H520">
            <v>3.78</v>
          </cell>
        </row>
        <row r="521">
          <cell r="A521" t="str">
            <v>KITSAP CO -REGULATEDCOMMERCIAL RECYCLEROLLOUTOCC</v>
          </cell>
          <cell r="B521" t="str">
            <v>KITSAP CO -REGULATED</v>
          </cell>
          <cell r="C521" t="str">
            <v>KITSAP CO -REGULATED</v>
          </cell>
          <cell r="D521" t="str">
            <v>COMMERCIAL RECYCLE</v>
          </cell>
          <cell r="E521" t="str">
            <v>ROLLOUTOCC</v>
          </cell>
          <cell r="F521" t="str">
            <v>ROLL OUT FEE - RECYCLE</v>
          </cell>
          <cell r="G521" t="str">
            <v>ONCALL</v>
          </cell>
          <cell r="H521">
            <v>0</v>
          </cell>
        </row>
        <row r="522">
          <cell r="A522" t="str">
            <v>KITSAP CO-UNREGULATEDCOMMERCIAL RECYCLEROLLOUTOCC</v>
          </cell>
          <cell r="B522" t="str">
            <v>KITSAP CO-UNREGULATED</v>
          </cell>
          <cell r="C522" t="str">
            <v>KITSAP CO-UNREGULATED</v>
          </cell>
          <cell r="D522" t="str">
            <v>COMMERCIAL RECYCLE</v>
          </cell>
          <cell r="E522" t="str">
            <v>ROLLOUTOCC</v>
          </cell>
          <cell r="F522" t="str">
            <v>ROLL OUT FEE - RECYCLE</v>
          </cell>
          <cell r="G522" t="str">
            <v>ONCALL</v>
          </cell>
          <cell r="H522">
            <v>3.78</v>
          </cell>
        </row>
        <row r="523">
          <cell r="A523" t="str">
            <v>MASON CO-REGULATEDCOMMERCIAL RECYCLEROLLOUTOCC</v>
          </cell>
          <cell r="B523" t="str">
            <v>MASON CO-REGULATED</v>
          </cell>
          <cell r="C523" t="str">
            <v>MASON CO-REGULATED</v>
          </cell>
          <cell r="D523" t="str">
            <v>COMMERCIAL RECYCLE</v>
          </cell>
          <cell r="E523" t="str">
            <v>ROLLOUTOCC</v>
          </cell>
          <cell r="F523" t="str">
            <v>ROLL OUT FEE - RECYCLE</v>
          </cell>
          <cell r="G523" t="str">
            <v>ONCALL</v>
          </cell>
          <cell r="H523">
            <v>0</v>
          </cell>
        </row>
        <row r="524">
          <cell r="A524" t="str">
            <v>MASON CO-UNREGULATEDCOMMERCIAL RECYCLEROLLOUTOCC</v>
          </cell>
          <cell r="B524" t="str">
            <v>MASON CO-UNREGULATED</v>
          </cell>
          <cell r="C524" t="str">
            <v>MASON CO-UNREGULATED</v>
          </cell>
          <cell r="D524" t="str">
            <v>COMMERCIAL RECYCLE</v>
          </cell>
          <cell r="E524" t="str">
            <v>ROLLOUTOCC</v>
          </cell>
          <cell r="F524" t="str">
            <v>ROLL OUT FEE - RECYCLE</v>
          </cell>
          <cell r="G524" t="str">
            <v>ONCALL</v>
          </cell>
          <cell r="H524">
            <v>3.78</v>
          </cell>
        </row>
        <row r="525">
          <cell r="A525" t="str">
            <v>CITY of SHELTON-REGULATEDROLLOFFROMILE</v>
          </cell>
          <cell r="B525" t="str">
            <v>CITY of SHELTON-REGULATED</v>
          </cell>
          <cell r="C525" t="str">
            <v>CITY of SHELTON-REGULATED</v>
          </cell>
          <cell r="D525" t="str">
            <v>ROLLOFF</v>
          </cell>
          <cell r="E525" t="str">
            <v>ROMILE</v>
          </cell>
          <cell r="F525" t="str">
            <v>ROLL OFF-MILEAGE</v>
          </cell>
          <cell r="G525" t="str">
            <v>ONCALL</v>
          </cell>
          <cell r="H525">
            <v>2.4300000000000002</v>
          </cell>
        </row>
        <row r="526">
          <cell r="A526" t="str">
            <v>KITSAP CO -REGULATEDROLLOFFROMILE</v>
          </cell>
          <cell r="B526" t="str">
            <v>KITSAP CO -REGULATED</v>
          </cell>
          <cell r="C526" t="str">
            <v>KITSAP CO -REGULATED</v>
          </cell>
          <cell r="D526" t="str">
            <v>ROLLOFF</v>
          </cell>
          <cell r="E526" t="str">
            <v>ROMILE</v>
          </cell>
          <cell r="F526" t="str">
            <v>ROLL OFF-MILEAGE</v>
          </cell>
          <cell r="G526" t="str">
            <v>ONCALL</v>
          </cell>
          <cell r="H526">
            <v>2.4300000000000002</v>
          </cell>
        </row>
        <row r="527">
          <cell r="A527" t="str">
            <v>MASON CO-REGULATEDROLLOFFROMILE</v>
          </cell>
          <cell r="B527" t="str">
            <v>MASON CO-REGULATED</v>
          </cell>
          <cell r="C527" t="str">
            <v>MASON CO-REGULATED</v>
          </cell>
          <cell r="D527" t="str">
            <v>ROLLOFF</v>
          </cell>
          <cell r="E527" t="str">
            <v>ROMILE</v>
          </cell>
          <cell r="F527" t="str">
            <v>ROLL OFF-MILEAGE</v>
          </cell>
          <cell r="G527" t="str">
            <v>ONCALL</v>
          </cell>
          <cell r="H527">
            <v>2.4300000000000002</v>
          </cell>
        </row>
        <row r="528">
          <cell r="A528" t="str">
            <v>CITY OF SHELTON-UNREGULATEDROLLOFFROMILERECY</v>
          </cell>
          <cell r="B528" t="str">
            <v>CITY OF SHELTON-UNREGULATED</v>
          </cell>
          <cell r="C528" t="str">
            <v>CITY OF SHELTON-UNREGULATED</v>
          </cell>
          <cell r="D528" t="str">
            <v>ROLLOFF</v>
          </cell>
          <cell r="E528" t="str">
            <v>ROMILERECY</v>
          </cell>
          <cell r="F528" t="str">
            <v>ROLL OFF MILEAGE RECYCLE</v>
          </cell>
          <cell r="G528" t="str">
            <v>MONTHLY ARREARS</v>
          </cell>
          <cell r="H528">
            <v>2.4300000000000002</v>
          </cell>
        </row>
        <row r="529">
          <cell r="A529" t="str">
            <v>KITSAP CO-UNREGULATEDROLLOFFROMILERECY</v>
          </cell>
          <cell r="B529" t="str">
            <v>KITSAP CO-UNREGULATED</v>
          </cell>
          <cell r="C529" t="str">
            <v>KITSAP CO-UNREGULATED</v>
          </cell>
          <cell r="D529" t="str">
            <v>ROLLOFF</v>
          </cell>
          <cell r="E529" t="str">
            <v>ROMILERECY</v>
          </cell>
          <cell r="F529" t="str">
            <v>ROLL OFF MILEAGE RECYCLE</v>
          </cell>
          <cell r="G529" t="str">
            <v>MONTHLY ARREARS</v>
          </cell>
          <cell r="H529">
            <v>2.4300000000000002</v>
          </cell>
        </row>
        <row r="530">
          <cell r="A530" t="str">
            <v>MASON CO-UNREGULATEDROLLOFFROMILERECY</v>
          </cell>
          <cell r="B530" t="str">
            <v>MASON CO-UNREGULATED</v>
          </cell>
          <cell r="C530" t="str">
            <v>MASON CO-UNREGULATED</v>
          </cell>
          <cell r="D530" t="str">
            <v>ROLLOFF</v>
          </cell>
          <cell r="E530" t="str">
            <v>ROMILERECY</v>
          </cell>
          <cell r="F530" t="str">
            <v>ROLL OFF MILEAGE RECYCLE</v>
          </cell>
          <cell r="G530" t="str">
            <v>MONTHLY ARREARS</v>
          </cell>
          <cell r="H530">
            <v>2.4300000000000002</v>
          </cell>
        </row>
        <row r="531">
          <cell r="A531" t="str">
            <v>CITY of SHELTON-REGULATEDROLLOFFRORENT10D</v>
          </cell>
          <cell r="B531" t="str">
            <v>CITY of SHELTON-REGULATED</v>
          </cell>
          <cell r="C531" t="str">
            <v>CITY of SHELTON-REGULATED</v>
          </cell>
          <cell r="D531" t="str">
            <v>ROLLOFF</v>
          </cell>
          <cell r="E531" t="str">
            <v>RORENT10D</v>
          </cell>
          <cell r="F531" t="str">
            <v>10YD ROLL OFF DAILY RENT</v>
          </cell>
          <cell r="G531" t="str">
            <v>MONTHLY ARREARS</v>
          </cell>
          <cell r="H531">
            <v>139.5</v>
          </cell>
        </row>
        <row r="532">
          <cell r="A532" t="str">
            <v>CITY OF SHELTON-UNREGULATEDROLLOFFRORENT10D</v>
          </cell>
          <cell r="B532" t="str">
            <v>CITY OF SHELTON-UNREGULATED</v>
          </cell>
          <cell r="C532" t="str">
            <v>CITY OF SHELTON-UNREGULATED</v>
          </cell>
          <cell r="D532" t="str">
            <v>ROLLOFF</v>
          </cell>
          <cell r="E532" t="str">
            <v>RORENT10D</v>
          </cell>
          <cell r="F532" t="str">
            <v>10YD ROLL OFF DAILY RENT</v>
          </cell>
          <cell r="G532" t="str">
            <v>MONTHLY ARREARS</v>
          </cell>
          <cell r="H532">
            <v>135</v>
          </cell>
        </row>
        <row r="533">
          <cell r="A533" t="str">
            <v>KITSAP CO -REGULATEDROLLOFFRORENT10D</v>
          </cell>
          <cell r="B533" t="str">
            <v>KITSAP CO -REGULATED</v>
          </cell>
          <cell r="C533" t="str">
            <v>KITSAP CO -REGULATED</v>
          </cell>
          <cell r="D533" t="str">
            <v>ROLLOFF</v>
          </cell>
          <cell r="E533" t="str">
            <v>RORENT10D</v>
          </cell>
          <cell r="F533" t="str">
            <v>10YD ROLL OFF DAILY RENT</v>
          </cell>
          <cell r="G533" t="str">
            <v>MONTHLY ARREARS</v>
          </cell>
          <cell r="H533">
            <v>139.5</v>
          </cell>
        </row>
        <row r="534">
          <cell r="A534" t="str">
            <v>KITSAP CO-UNREGULATEDROLLOFFRORENT10D</v>
          </cell>
          <cell r="B534" t="str">
            <v>KITSAP CO-UNREGULATED</v>
          </cell>
          <cell r="C534" t="str">
            <v>KITSAP CO-UNREGULATED</v>
          </cell>
          <cell r="D534" t="str">
            <v>ROLLOFF</v>
          </cell>
          <cell r="E534" t="str">
            <v>RORENT10D</v>
          </cell>
          <cell r="F534" t="str">
            <v>10YD ROLL OFF DAILY RENT</v>
          </cell>
          <cell r="G534" t="str">
            <v>MONTHLY ARREARS</v>
          </cell>
          <cell r="H534">
            <v>135</v>
          </cell>
        </row>
        <row r="535">
          <cell r="A535" t="str">
            <v>MASON CO-REGULATEDROLLOFFRORENT10D</v>
          </cell>
          <cell r="B535" t="str">
            <v>MASON CO-REGULATED</v>
          </cell>
          <cell r="C535" t="str">
            <v>MASON CO-REGULATED</v>
          </cell>
          <cell r="D535" t="str">
            <v>ROLLOFF</v>
          </cell>
          <cell r="E535" t="str">
            <v>RORENT10D</v>
          </cell>
          <cell r="F535" t="str">
            <v>10YD ROLL OFF DAILY RENT</v>
          </cell>
          <cell r="G535" t="str">
            <v>MONTHLY ARREARS</v>
          </cell>
          <cell r="H535">
            <v>139.5</v>
          </cell>
        </row>
        <row r="536">
          <cell r="A536" t="str">
            <v>MASON CO-UNREGULATEDROLLOFFRORENT10D</v>
          </cell>
          <cell r="B536" t="str">
            <v>MASON CO-UNREGULATED</v>
          </cell>
          <cell r="C536" t="str">
            <v>MASON CO-UNREGULATED</v>
          </cell>
          <cell r="D536" t="str">
            <v>ROLLOFF</v>
          </cell>
          <cell r="E536" t="str">
            <v>RORENT10D</v>
          </cell>
          <cell r="F536" t="str">
            <v>10YD ROLL OFF DAILY RENT</v>
          </cell>
          <cell r="G536" t="str">
            <v>MONTHLY ARREARS</v>
          </cell>
          <cell r="H536">
            <v>135</v>
          </cell>
        </row>
        <row r="537">
          <cell r="A537" t="str">
            <v>CITY OF SHELTON-UNREGULATEDROLLOFFRORENT10DRECY</v>
          </cell>
          <cell r="B537" t="str">
            <v>CITY OF SHELTON-UNREGULATED</v>
          </cell>
          <cell r="C537" t="str">
            <v>CITY OF SHELTON-UNREGULATED</v>
          </cell>
          <cell r="D537" t="str">
            <v>ROLLOFF</v>
          </cell>
          <cell r="E537" t="str">
            <v>RORENT10DRECY</v>
          </cell>
          <cell r="F537" t="str">
            <v>ROLL OFF RENT DAILY-RECYL</v>
          </cell>
          <cell r="G537" t="str">
            <v>MONTHLY ARREARS</v>
          </cell>
          <cell r="H537">
            <v>139.5</v>
          </cell>
        </row>
        <row r="538">
          <cell r="A538" t="str">
            <v>KITSAP CO-UNREGULATEDROLLOFFRORENT10DRECY</v>
          </cell>
          <cell r="B538" t="str">
            <v>KITSAP CO-UNREGULATED</v>
          </cell>
          <cell r="C538" t="str">
            <v>KITSAP CO-UNREGULATED</v>
          </cell>
          <cell r="D538" t="str">
            <v>ROLLOFF</v>
          </cell>
          <cell r="E538" t="str">
            <v>RORENT10DRECY</v>
          </cell>
          <cell r="F538" t="str">
            <v>ROLL OFF RENT DAILY-RECYL</v>
          </cell>
          <cell r="G538" t="str">
            <v>MONTHLY ARREARS</v>
          </cell>
          <cell r="H538">
            <v>139.5</v>
          </cell>
        </row>
        <row r="539">
          <cell r="A539" t="str">
            <v>MASON CO-UNREGULATEDROLLOFFRORENT10DRECY</v>
          </cell>
          <cell r="B539" t="str">
            <v>MASON CO-UNREGULATED</v>
          </cell>
          <cell r="C539" t="str">
            <v>MASON CO-UNREGULATED</v>
          </cell>
          <cell r="D539" t="str">
            <v>ROLLOFF</v>
          </cell>
          <cell r="E539" t="str">
            <v>RORENT10DRECY</v>
          </cell>
          <cell r="F539" t="str">
            <v>ROLL OFF RENT DAILY-RECYL</v>
          </cell>
          <cell r="G539" t="str">
            <v>MONTHLY ARREARS</v>
          </cell>
          <cell r="H539">
            <v>139.5</v>
          </cell>
        </row>
        <row r="540">
          <cell r="A540" t="str">
            <v>CITY of SHELTON-REGULATEDROLLOFFRORENT10M</v>
          </cell>
          <cell r="B540" t="str">
            <v>CITY of SHELTON-REGULATED</v>
          </cell>
          <cell r="C540" t="str">
            <v>CITY of SHELTON-REGULATED</v>
          </cell>
          <cell r="D540" t="str">
            <v>ROLLOFF</v>
          </cell>
          <cell r="E540" t="str">
            <v>RORENT10M</v>
          </cell>
          <cell r="F540" t="str">
            <v>10YD ROLL OFF MTHLY RENT</v>
          </cell>
          <cell r="G540" t="str">
            <v>MONTHLY ARREARS</v>
          </cell>
          <cell r="H540">
            <v>83.93</v>
          </cell>
        </row>
        <row r="541">
          <cell r="A541" t="str">
            <v>CITY OF SHELTON-UNREGULATEDROLLOFFRORENT10M</v>
          </cell>
          <cell r="B541" t="str">
            <v>CITY OF SHELTON-UNREGULATED</v>
          </cell>
          <cell r="C541" t="str">
            <v>CITY OF SHELTON-UNREGULATED</v>
          </cell>
          <cell r="D541" t="str">
            <v>ROLLOFF</v>
          </cell>
          <cell r="E541" t="str">
            <v>RORENT10M</v>
          </cell>
          <cell r="F541" t="str">
            <v>10YD ROLL OFF MTHLY RENT</v>
          </cell>
          <cell r="G541" t="str">
            <v>MONTHLY ARREARS</v>
          </cell>
          <cell r="H541">
            <v>83</v>
          </cell>
        </row>
        <row r="542">
          <cell r="A542" t="str">
            <v>KITSAP CO -REGULATEDROLLOFFRORENT10M</v>
          </cell>
          <cell r="B542" t="str">
            <v>KITSAP CO -REGULATED</v>
          </cell>
          <cell r="C542" t="str">
            <v>KITSAP CO -REGULATED</v>
          </cell>
          <cell r="D542" t="str">
            <v>ROLLOFF</v>
          </cell>
          <cell r="E542" t="str">
            <v>RORENT10M</v>
          </cell>
          <cell r="F542" t="str">
            <v>10YD ROLL OFF MTHLY RENT</v>
          </cell>
          <cell r="G542" t="str">
            <v>MONTHLY ARREARS</v>
          </cell>
          <cell r="H542">
            <v>83.93</v>
          </cell>
        </row>
        <row r="543">
          <cell r="A543" t="str">
            <v>KITSAP CO-UNREGULATEDROLLOFFRORENT10M</v>
          </cell>
          <cell r="B543" t="str">
            <v>KITSAP CO-UNREGULATED</v>
          </cell>
          <cell r="C543" t="str">
            <v>KITSAP CO-UNREGULATED</v>
          </cell>
          <cell r="D543" t="str">
            <v>ROLLOFF</v>
          </cell>
          <cell r="E543" t="str">
            <v>RORENT10M</v>
          </cell>
          <cell r="F543" t="str">
            <v>10YD ROLL OFF MTHLY RENT</v>
          </cell>
          <cell r="G543" t="str">
            <v>MONTHLY ARREARS</v>
          </cell>
          <cell r="H543">
            <v>83</v>
          </cell>
        </row>
        <row r="544">
          <cell r="A544" t="str">
            <v>MASON CO-REGULATEDROLLOFFRORENT10M</v>
          </cell>
          <cell r="B544" t="str">
            <v>MASON CO-REGULATED</v>
          </cell>
          <cell r="C544" t="str">
            <v>MASON CO-REGULATED</v>
          </cell>
          <cell r="D544" t="str">
            <v>ROLLOFF</v>
          </cell>
          <cell r="E544" t="str">
            <v>RORENT10M</v>
          </cell>
          <cell r="F544" t="str">
            <v>10YD ROLL OFF MTHLY RENT</v>
          </cell>
          <cell r="G544" t="str">
            <v>MONTHLY ARREARS</v>
          </cell>
          <cell r="H544">
            <v>83.93</v>
          </cell>
        </row>
        <row r="545">
          <cell r="A545" t="str">
            <v>MASON CO-UNREGULATEDROLLOFFRORENT10M</v>
          </cell>
          <cell r="B545" t="str">
            <v>MASON CO-UNREGULATED</v>
          </cell>
          <cell r="C545" t="str">
            <v>MASON CO-UNREGULATED</v>
          </cell>
          <cell r="D545" t="str">
            <v>ROLLOFF</v>
          </cell>
          <cell r="E545" t="str">
            <v>RORENT10M</v>
          </cell>
          <cell r="F545" t="str">
            <v>10YD ROLL OFF MTHLY RENT</v>
          </cell>
          <cell r="G545" t="str">
            <v>MONTHLY ARREARS</v>
          </cell>
          <cell r="H545">
            <v>83</v>
          </cell>
        </row>
        <row r="546">
          <cell r="A546" t="str">
            <v>CITY OF SHELTON-UNREGULATEDROLLOFFRORENT10MRECY</v>
          </cell>
          <cell r="B546" t="str">
            <v>CITY OF SHELTON-UNREGULATED</v>
          </cell>
          <cell r="C546" t="str">
            <v>CITY OF SHELTON-UNREGULATED</v>
          </cell>
          <cell r="D546" t="str">
            <v>ROLLOFF</v>
          </cell>
          <cell r="E546" t="str">
            <v>RORENT10MRECY</v>
          </cell>
          <cell r="F546" t="str">
            <v>ROLL OFF RENT MONTHLY-REC</v>
          </cell>
          <cell r="G546" t="str">
            <v>MONTHLY ARREARS</v>
          </cell>
          <cell r="H546">
            <v>83.93</v>
          </cell>
        </row>
        <row r="547">
          <cell r="A547" t="str">
            <v>KITSAP CO-UNREGULATEDROLLOFFRORENT10MRECY</v>
          </cell>
          <cell r="B547" t="str">
            <v>KITSAP CO-UNREGULATED</v>
          </cell>
          <cell r="C547" t="str">
            <v>KITSAP CO-UNREGULATED</v>
          </cell>
          <cell r="D547" t="str">
            <v>ROLLOFF</v>
          </cell>
          <cell r="E547" t="str">
            <v>RORENT10MRECY</v>
          </cell>
          <cell r="F547" t="str">
            <v>ROLL OFF RENT MONTHLY-REC</v>
          </cell>
          <cell r="G547" t="str">
            <v>MONTHLY ARREARS</v>
          </cell>
          <cell r="H547">
            <v>83.93</v>
          </cell>
        </row>
        <row r="548">
          <cell r="A548" t="str">
            <v>MASON CO-UNREGULATEDROLLOFFRORENT10MRECY</v>
          </cell>
          <cell r="B548" t="str">
            <v>MASON CO-UNREGULATED</v>
          </cell>
          <cell r="C548" t="str">
            <v>MASON CO-UNREGULATED</v>
          </cell>
          <cell r="D548" t="str">
            <v>ROLLOFF</v>
          </cell>
          <cell r="E548" t="str">
            <v>RORENT10MRECY</v>
          </cell>
          <cell r="F548" t="str">
            <v>ROLL OFF RENT MONTHLY-REC</v>
          </cell>
          <cell r="G548" t="str">
            <v>MONTHLY ARREARS</v>
          </cell>
          <cell r="H548">
            <v>83.93</v>
          </cell>
        </row>
        <row r="549">
          <cell r="A549" t="str">
            <v>CITY of SHELTON-REGULATEDROLLOFFRORENT12D</v>
          </cell>
          <cell r="B549" t="str">
            <v>CITY of SHELTON-REGULATED</v>
          </cell>
          <cell r="C549" t="str">
            <v>CITY of SHELTON-REGULATED</v>
          </cell>
          <cell r="D549" t="str">
            <v>ROLLOFF</v>
          </cell>
          <cell r="E549" t="str">
            <v>RORENT12D</v>
          </cell>
          <cell r="F549" t="str">
            <v>12YD ROLL OFF-DAILY RENT</v>
          </cell>
          <cell r="G549" t="str">
            <v>MONTHLY ARREARS</v>
          </cell>
          <cell r="H549">
            <v>178.2</v>
          </cell>
        </row>
        <row r="550">
          <cell r="A550" t="str">
            <v>KITSAP CO -REGULATEDROLLOFFRORENT12D</v>
          </cell>
          <cell r="B550" t="str">
            <v>KITSAP CO -REGULATED</v>
          </cell>
          <cell r="C550" t="str">
            <v>KITSAP CO -REGULATED</v>
          </cell>
          <cell r="D550" t="str">
            <v>ROLLOFF</v>
          </cell>
          <cell r="E550" t="str">
            <v>RORENT12D</v>
          </cell>
          <cell r="F550" t="str">
            <v>12YD ROLL OFF-DAILY RENT</v>
          </cell>
          <cell r="G550" t="str">
            <v>MONTHLY ARREARS</v>
          </cell>
          <cell r="H550">
            <v>224.1</v>
          </cell>
        </row>
        <row r="551">
          <cell r="A551" t="str">
            <v>MASON CO-REGULATEDROLLOFFRORENT12D</v>
          </cell>
          <cell r="B551" t="str">
            <v>MASON CO-REGULATED</v>
          </cell>
          <cell r="C551" t="str">
            <v>MASON CO-REGULATED</v>
          </cell>
          <cell r="D551" t="str">
            <v>ROLLOFF</v>
          </cell>
          <cell r="E551" t="str">
            <v>RORENT12D</v>
          </cell>
          <cell r="F551" t="str">
            <v>12YD ROLL OFF-DAILY RENT</v>
          </cell>
          <cell r="G551" t="str">
            <v>MONTHLY ARREARS</v>
          </cell>
          <cell r="H551">
            <v>178.2</v>
          </cell>
        </row>
        <row r="552">
          <cell r="A552" t="str">
            <v>CITY OF SHELTON-UNREGULATEDROLLOFFRORENT12DRECY</v>
          </cell>
          <cell r="B552" t="str">
            <v>CITY OF SHELTON-UNREGULATED</v>
          </cell>
          <cell r="C552" t="str">
            <v>CITY OF SHELTON-UNREGULATED</v>
          </cell>
          <cell r="D552" t="str">
            <v>ROLLOFF</v>
          </cell>
          <cell r="E552" t="str">
            <v>RORENT12DRECY</v>
          </cell>
          <cell r="F552" t="str">
            <v>ROLL OFF RENT DAILY-RECYL</v>
          </cell>
          <cell r="G552" t="str">
            <v>MONTHLY ARREARS</v>
          </cell>
          <cell r="H552">
            <v>178.2</v>
          </cell>
        </row>
        <row r="553">
          <cell r="A553" t="str">
            <v>KITSAP CO-UNREGULATEDROLLOFFRORENT12DRECY</v>
          </cell>
          <cell r="B553" t="str">
            <v>KITSAP CO-UNREGULATED</v>
          </cell>
          <cell r="C553" t="str">
            <v>KITSAP CO-UNREGULATED</v>
          </cell>
          <cell r="D553" t="str">
            <v>ROLLOFF</v>
          </cell>
          <cell r="E553" t="str">
            <v>RORENT12DRECY</v>
          </cell>
          <cell r="F553" t="str">
            <v>ROLL OFF RENT DAILY-RECYL</v>
          </cell>
          <cell r="G553" t="str">
            <v>MONTHLY ARREARS</v>
          </cell>
          <cell r="H553">
            <v>178.2</v>
          </cell>
        </row>
        <row r="554">
          <cell r="A554" t="str">
            <v>MASON CO-UNREGULATEDROLLOFFRORENT12DRECY</v>
          </cell>
          <cell r="B554" t="str">
            <v>MASON CO-UNREGULATED</v>
          </cell>
          <cell r="C554" t="str">
            <v>MASON CO-UNREGULATED</v>
          </cell>
          <cell r="D554" t="str">
            <v>ROLLOFF</v>
          </cell>
          <cell r="E554" t="str">
            <v>RORENT12DRECY</v>
          </cell>
          <cell r="F554" t="str">
            <v>ROLL OFF RENT DAILY-RECYL</v>
          </cell>
          <cell r="G554" t="str">
            <v>MONTHLY ARREARS</v>
          </cell>
          <cell r="H554">
            <v>178.2</v>
          </cell>
        </row>
        <row r="555">
          <cell r="A555" t="str">
            <v>CITY of SHELTON-REGULATEDROLLOFFRORENT12M</v>
          </cell>
          <cell r="B555" t="str">
            <v>CITY of SHELTON-REGULATED</v>
          </cell>
          <cell r="C555" t="str">
            <v>CITY of SHELTON-REGULATED</v>
          </cell>
          <cell r="D555" t="str">
            <v>ROLLOFF</v>
          </cell>
          <cell r="E555" t="str">
            <v>RORENT12M</v>
          </cell>
          <cell r="F555" t="str">
            <v>12YD ROLL OFF-MNTHLY RENT</v>
          </cell>
          <cell r="G555" t="str">
            <v>MONTHLY ARREARS</v>
          </cell>
          <cell r="H555">
            <v>86.75</v>
          </cell>
        </row>
        <row r="556">
          <cell r="A556" t="str">
            <v>KITSAP CO -REGULATEDROLLOFFRORENT12M</v>
          </cell>
          <cell r="B556" t="str">
            <v>KITSAP CO -REGULATED</v>
          </cell>
          <cell r="C556" t="str">
            <v>KITSAP CO -REGULATED</v>
          </cell>
          <cell r="D556" t="str">
            <v>ROLLOFF</v>
          </cell>
          <cell r="E556" t="str">
            <v>RORENT12M</v>
          </cell>
          <cell r="F556" t="str">
            <v>12YD ROLL OFF-MNTHLY RENT</v>
          </cell>
          <cell r="G556" t="str">
            <v>MONTHLY ARREARS</v>
          </cell>
          <cell r="H556">
            <v>86.75</v>
          </cell>
        </row>
        <row r="557">
          <cell r="A557" t="str">
            <v>MASON CO-REGULATEDROLLOFFRORENT12M</v>
          </cell>
          <cell r="B557" t="str">
            <v>MASON CO-REGULATED</v>
          </cell>
          <cell r="C557" t="str">
            <v>MASON CO-REGULATED</v>
          </cell>
          <cell r="D557" t="str">
            <v>ROLLOFF</v>
          </cell>
          <cell r="E557" t="str">
            <v>RORENT12M</v>
          </cell>
          <cell r="F557" t="str">
            <v>12YD ROLL OFF-MNTHLY RENT</v>
          </cell>
          <cell r="G557" t="str">
            <v>MONTHLY ARREARS</v>
          </cell>
          <cell r="H557">
            <v>86.75</v>
          </cell>
        </row>
        <row r="558">
          <cell r="A558" t="str">
            <v>CITY OF SHELTON-UNREGULATEDROLLOFFRORENT12MRECY</v>
          </cell>
          <cell r="B558" t="str">
            <v>CITY OF SHELTON-UNREGULATED</v>
          </cell>
          <cell r="C558" t="str">
            <v>CITY OF SHELTON-UNREGULATED</v>
          </cell>
          <cell r="D558" t="str">
            <v>ROLLOFF</v>
          </cell>
          <cell r="E558" t="str">
            <v>RORENT12MRECY</v>
          </cell>
          <cell r="F558" t="str">
            <v>ROLL OFF RENT MONTHLY-REC</v>
          </cell>
          <cell r="G558" t="str">
            <v>MONTHLY ARREARS</v>
          </cell>
          <cell r="H558">
            <v>86.75</v>
          </cell>
        </row>
        <row r="559">
          <cell r="A559" t="str">
            <v>KITSAP CO-UNREGULATEDROLLOFFRORENT12MRECY</v>
          </cell>
          <cell r="B559" t="str">
            <v>KITSAP CO-UNREGULATED</v>
          </cell>
          <cell r="C559" t="str">
            <v>KITSAP CO-UNREGULATED</v>
          </cell>
          <cell r="D559" t="str">
            <v>ROLLOFF</v>
          </cell>
          <cell r="E559" t="str">
            <v>RORENT12MRECY</v>
          </cell>
          <cell r="F559" t="str">
            <v>ROLL OFF RENT MONTHLY-REC</v>
          </cell>
          <cell r="G559" t="str">
            <v>MONTHLY ARREARS</v>
          </cell>
          <cell r="H559">
            <v>86.75</v>
          </cell>
        </row>
        <row r="560">
          <cell r="A560" t="str">
            <v>MASON CO-UNREGULATEDROLLOFFRORENT12MRECY</v>
          </cell>
          <cell r="B560" t="str">
            <v>MASON CO-UNREGULATED</v>
          </cell>
          <cell r="C560" t="str">
            <v>MASON CO-UNREGULATED</v>
          </cell>
          <cell r="D560" t="str">
            <v>ROLLOFF</v>
          </cell>
          <cell r="E560" t="str">
            <v>RORENT12MRECY</v>
          </cell>
          <cell r="F560" t="str">
            <v>ROLL OFF RENT MONTHLY-REC</v>
          </cell>
          <cell r="G560" t="str">
            <v>MONTHLY ARREARS</v>
          </cell>
          <cell r="H560">
            <v>86.75</v>
          </cell>
        </row>
        <row r="561">
          <cell r="A561" t="str">
            <v>CITY of SHELTON-REGULATEDROLLOFFRORENT20D</v>
          </cell>
          <cell r="B561" t="str">
            <v>CITY of SHELTON-REGULATED</v>
          </cell>
          <cell r="C561" t="str">
            <v>CITY of SHELTON-REGULATED</v>
          </cell>
          <cell r="D561" t="str">
            <v>ROLLOFF</v>
          </cell>
          <cell r="E561" t="str">
            <v>RORENT20D</v>
          </cell>
          <cell r="F561" t="str">
            <v>20YD ROLL OFF-DAILY RENT</v>
          </cell>
          <cell r="G561" t="str">
            <v>MONTHLY ARREARS</v>
          </cell>
          <cell r="H561">
            <v>180.3</v>
          </cell>
        </row>
        <row r="562">
          <cell r="A562" t="str">
            <v>KITSAP CO -REGULATEDROLLOFFRORENT20D</v>
          </cell>
          <cell r="B562" t="str">
            <v>KITSAP CO -REGULATED</v>
          </cell>
          <cell r="C562" t="str">
            <v>KITSAP CO -REGULATED</v>
          </cell>
          <cell r="D562" t="str">
            <v>ROLLOFF</v>
          </cell>
          <cell r="E562" t="str">
            <v>RORENT20D</v>
          </cell>
          <cell r="F562" t="str">
            <v>20YD ROLL OFF-DAILY RENT</v>
          </cell>
          <cell r="G562" t="str">
            <v>MONTHLY ARREARS</v>
          </cell>
          <cell r="H562">
            <v>180.3</v>
          </cell>
        </row>
        <row r="563">
          <cell r="A563" t="str">
            <v>MASON CO-REGULATEDROLLOFFRORENT20D</v>
          </cell>
          <cell r="B563" t="str">
            <v>MASON CO-REGULATED</v>
          </cell>
          <cell r="C563" t="str">
            <v>MASON CO-REGULATED</v>
          </cell>
          <cell r="D563" t="str">
            <v>ROLLOFF</v>
          </cell>
          <cell r="E563" t="str">
            <v>RORENT20D</v>
          </cell>
          <cell r="F563" t="str">
            <v>20YD ROLL OFF-DAILY RENT</v>
          </cell>
          <cell r="G563" t="str">
            <v>MONTHLY ARREARS</v>
          </cell>
          <cell r="H563">
            <v>180.3</v>
          </cell>
        </row>
        <row r="564">
          <cell r="A564" t="str">
            <v>CITY OF SHELTON-UNREGULATEDROLLOFFRORENT20DRECY</v>
          </cell>
          <cell r="B564" t="str">
            <v>CITY OF SHELTON-UNREGULATED</v>
          </cell>
          <cell r="C564" t="str">
            <v>CITY OF SHELTON-UNREGULATED</v>
          </cell>
          <cell r="D564" t="str">
            <v>ROLLOFF</v>
          </cell>
          <cell r="E564" t="str">
            <v>RORENT20DRECY</v>
          </cell>
          <cell r="F564" t="str">
            <v>ROLL OFF RENT DAILY-RECYL</v>
          </cell>
          <cell r="G564" t="str">
            <v>MONTHLY ARREARS</v>
          </cell>
          <cell r="H564">
            <v>180.3</v>
          </cell>
        </row>
        <row r="565">
          <cell r="A565" t="str">
            <v>KITSAP CO-UNREGULATEDROLLOFFRORENT20DRECY</v>
          </cell>
          <cell r="B565" t="str">
            <v>KITSAP CO-UNREGULATED</v>
          </cell>
          <cell r="C565" t="str">
            <v>KITSAP CO-UNREGULATED</v>
          </cell>
          <cell r="D565" t="str">
            <v>ROLLOFF</v>
          </cell>
          <cell r="E565" t="str">
            <v>RORENT20DRECY</v>
          </cell>
          <cell r="F565" t="str">
            <v>ROLL OFF RENT DAILY-RECYL</v>
          </cell>
          <cell r="G565" t="str">
            <v>MONTHLY ARREARS</v>
          </cell>
          <cell r="H565">
            <v>180.3</v>
          </cell>
        </row>
        <row r="566">
          <cell r="A566" t="str">
            <v>MASON CO-UNREGULATEDROLLOFFRORENT20DRECY</v>
          </cell>
          <cell r="B566" t="str">
            <v>MASON CO-UNREGULATED</v>
          </cell>
          <cell r="C566" t="str">
            <v>MASON CO-UNREGULATED</v>
          </cell>
          <cell r="D566" t="str">
            <v>ROLLOFF</v>
          </cell>
          <cell r="E566" t="str">
            <v>RORENT20DRECY</v>
          </cell>
          <cell r="F566" t="str">
            <v>ROLL OFF RENT DAILY-RECYL</v>
          </cell>
          <cell r="G566" t="str">
            <v>MONTHLY ARREARS</v>
          </cell>
          <cell r="H566">
            <v>180.3</v>
          </cell>
        </row>
        <row r="567">
          <cell r="A567" t="str">
            <v>CITY of SHELTON-REGULATEDROLLOFFRORENT20M</v>
          </cell>
          <cell r="B567" t="str">
            <v>CITY of SHELTON-REGULATED</v>
          </cell>
          <cell r="C567" t="str">
            <v>CITY of SHELTON-REGULATED</v>
          </cell>
          <cell r="D567" t="str">
            <v>ROLLOFF</v>
          </cell>
          <cell r="E567" t="str">
            <v>RORENT20M</v>
          </cell>
          <cell r="F567" t="str">
            <v>20YD ROLL OFF-MNTHLY RENT</v>
          </cell>
          <cell r="G567" t="str">
            <v>MONTHLY ARREARS</v>
          </cell>
          <cell r="H567">
            <v>97.48</v>
          </cell>
        </row>
        <row r="568">
          <cell r="A568" t="str">
            <v>KITSAP CO -REGULATEDROLLOFFRORENT20M</v>
          </cell>
          <cell r="B568" t="str">
            <v>KITSAP CO -REGULATED</v>
          </cell>
          <cell r="C568" t="str">
            <v>KITSAP CO -REGULATED</v>
          </cell>
          <cell r="D568" t="str">
            <v>ROLLOFF</v>
          </cell>
          <cell r="E568" t="str">
            <v>RORENT20M</v>
          </cell>
          <cell r="F568" t="str">
            <v>20YD ROLL OFF-MNTHLY RENT</v>
          </cell>
          <cell r="G568" t="str">
            <v>MONTHLY ARREARS</v>
          </cell>
          <cell r="H568">
            <v>97.48</v>
          </cell>
        </row>
        <row r="569">
          <cell r="A569" t="str">
            <v>MASON CO-REGULATEDROLLOFFRORENT20M</v>
          </cell>
          <cell r="B569" t="str">
            <v>MASON CO-REGULATED</v>
          </cell>
          <cell r="C569" t="str">
            <v>MASON CO-REGULATED</v>
          </cell>
          <cell r="D569" t="str">
            <v>ROLLOFF</v>
          </cell>
          <cell r="E569" t="str">
            <v>RORENT20M</v>
          </cell>
          <cell r="F569" t="str">
            <v>20YD ROLL OFF-MNTHLY RENT</v>
          </cell>
          <cell r="G569" t="str">
            <v>MONTHLY ARREARS</v>
          </cell>
          <cell r="H569">
            <v>97.48</v>
          </cell>
        </row>
        <row r="570">
          <cell r="A570" t="str">
            <v>CITY OF SHELTON-UNREGULATEDROLLOFFRORENT20MRECY</v>
          </cell>
          <cell r="B570" t="str">
            <v>CITY OF SHELTON-UNREGULATED</v>
          </cell>
          <cell r="C570" t="str">
            <v>CITY OF SHELTON-UNREGULATED</v>
          </cell>
          <cell r="D570" t="str">
            <v>ROLLOFF</v>
          </cell>
          <cell r="E570" t="str">
            <v>RORENT20MRECY</v>
          </cell>
          <cell r="F570" t="str">
            <v>ROLL OFF RENT MONTHLY-REC</v>
          </cell>
          <cell r="G570" t="str">
            <v>MONTHLY ARREARS</v>
          </cell>
          <cell r="H570">
            <v>97.48</v>
          </cell>
        </row>
        <row r="571">
          <cell r="A571" t="str">
            <v>KITSAP CO-UNREGULATEDROLLOFFRORENT20MRECY</v>
          </cell>
          <cell r="B571" t="str">
            <v>KITSAP CO-UNREGULATED</v>
          </cell>
          <cell r="C571" t="str">
            <v>KITSAP CO-UNREGULATED</v>
          </cell>
          <cell r="D571" t="str">
            <v>ROLLOFF</v>
          </cell>
          <cell r="E571" t="str">
            <v>RORENT20MRECY</v>
          </cell>
          <cell r="F571" t="str">
            <v>ROLL OFF RENT MONTHLY-REC</v>
          </cell>
          <cell r="G571" t="str">
            <v>MONTHLY ARREARS</v>
          </cell>
          <cell r="H571">
            <v>97.48</v>
          </cell>
        </row>
        <row r="572">
          <cell r="A572" t="str">
            <v>MASON CO-UNREGULATEDROLLOFFRORENT20MRECY</v>
          </cell>
          <cell r="B572" t="str">
            <v>MASON CO-UNREGULATED</v>
          </cell>
          <cell r="C572" t="str">
            <v>MASON CO-UNREGULATED</v>
          </cell>
          <cell r="D572" t="str">
            <v>ROLLOFF</v>
          </cell>
          <cell r="E572" t="str">
            <v>RORENT20MRECY</v>
          </cell>
          <cell r="F572" t="str">
            <v>ROLL OFF RENT MONTHLY-REC</v>
          </cell>
          <cell r="G572" t="str">
            <v>MONTHLY ARREARS</v>
          </cell>
          <cell r="H572">
            <v>97.48</v>
          </cell>
        </row>
        <row r="573">
          <cell r="A573" t="str">
            <v>CITY of SHELTON-REGULATEDROLLOFFRORENT40D</v>
          </cell>
          <cell r="B573" t="str">
            <v>CITY of SHELTON-REGULATED</v>
          </cell>
          <cell r="C573" t="str">
            <v>CITY of SHELTON-REGULATED</v>
          </cell>
          <cell r="D573" t="str">
            <v>ROLLOFF</v>
          </cell>
          <cell r="E573" t="str">
            <v>RORENT40D</v>
          </cell>
          <cell r="F573" t="str">
            <v>40YD ROLL OFF-DAILY RENT</v>
          </cell>
          <cell r="G573" t="str">
            <v>MONTHLY ARREARS</v>
          </cell>
          <cell r="H573">
            <v>283.8</v>
          </cell>
        </row>
        <row r="574">
          <cell r="A574" t="str">
            <v>KITSAP CO -REGULATEDROLLOFFRORENT40D</v>
          </cell>
          <cell r="B574" t="str">
            <v>KITSAP CO -REGULATED</v>
          </cell>
          <cell r="C574" t="str">
            <v>KITSAP CO -REGULATED</v>
          </cell>
          <cell r="D574" t="str">
            <v>ROLLOFF</v>
          </cell>
          <cell r="E574" t="str">
            <v>RORENT40D</v>
          </cell>
          <cell r="F574" t="str">
            <v>40YD ROLL OFF-DAILY RENT</v>
          </cell>
          <cell r="G574" t="str">
            <v>MONTHLY ARREARS</v>
          </cell>
          <cell r="H574">
            <v>283.8</v>
          </cell>
        </row>
        <row r="575">
          <cell r="A575" t="str">
            <v>MASON CO-REGULATEDROLLOFFRORENT40D</v>
          </cell>
          <cell r="B575" t="str">
            <v>MASON CO-REGULATED</v>
          </cell>
          <cell r="C575" t="str">
            <v>MASON CO-REGULATED</v>
          </cell>
          <cell r="D575" t="str">
            <v>ROLLOFF</v>
          </cell>
          <cell r="E575" t="str">
            <v>RORENT40D</v>
          </cell>
          <cell r="F575" t="str">
            <v>40YD ROLL OFF-DAILY RENT</v>
          </cell>
          <cell r="G575" t="str">
            <v>MONTHLY ARREARS</v>
          </cell>
          <cell r="H575">
            <v>283.8</v>
          </cell>
        </row>
        <row r="576">
          <cell r="A576" t="str">
            <v>CITY OF SHELTON-UNREGULATEDROLLOFFRORENT40DRECY</v>
          </cell>
          <cell r="B576" t="str">
            <v>CITY OF SHELTON-UNREGULATED</v>
          </cell>
          <cell r="C576" t="str">
            <v>CITY OF SHELTON-UNREGULATED</v>
          </cell>
          <cell r="D576" t="str">
            <v>ROLLOFF</v>
          </cell>
          <cell r="E576" t="str">
            <v>RORENT40DRECY</v>
          </cell>
          <cell r="F576" t="str">
            <v>ROLL OFF RENT DAILY-RECYL</v>
          </cell>
          <cell r="G576" t="str">
            <v>MONTHLY ARREARS</v>
          </cell>
          <cell r="H576">
            <v>283.8</v>
          </cell>
        </row>
        <row r="577">
          <cell r="A577" t="str">
            <v>KITSAP CO-UNREGULATEDROLLOFFRORENT40DRECY</v>
          </cell>
          <cell r="B577" t="str">
            <v>KITSAP CO-UNREGULATED</v>
          </cell>
          <cell r="C577" t="str">
            <v>KITSAP CO-UNREGULATED</v>
          </cell>
          <cell r="D577" t="str">
            <v>ROLLOFF</v>
          </cell>
          <cell r="E577" t="str">
            <v>RORENT40DRECY</v>
          </cell>
          <cell r="F577" t="str">
            <v>ROLL OFF RENT DAILY-RECYL</v>
          </cell>
          <cell r="G577" t="str">
            <v>MONTHLY ARREARS</v>
          </cell>
          <cell r="H577">
            <v>283.8</v>
          </cell>
        </row>
        <row r="578">
          <cell r="A578" t="str">
            <v>MASON CO-UNREGULATEDROLLOFFRORENT40DRECY</v>
          </cell>
          <cell r="B578" t="str">
            <v>MASON CO-UNREGULATED</v>
          </cell>
          <cell r="C578" t="str">
            <v>MASON CO-UNREGULATED</v>
          </cell>
          <cell r="D578" t="str">
            <v>ROLLOFF</v>
          </cell>
          <cell r="E578" t="str">
            <v>RORENT40DRECY</v>
          </cell>
          <cell r="F578" t="str">
            <v>ROLL OFF RENT DAILY-RECYL</v>
          </cell>
          <cell r="G578" t="str">
            <v>MONTHLY ARREARS</v>
          </cell>
          <cell r="H578">
            <v>283.8</v>
          </cell>
        </row>
        <row r="579">
          <cell r="A579" t="str">
            <v>CITY of SHELTON-REGULATEDROLLOFFRORENT40M</v>
          </cell>
          <cell r="B579" t="str">
            <v>CITY of SHELTON-REGULATED</v>
          </cell>
          <cell r="C579" t="str">
            <v>CITY of SHELTON-REGULATED</v>
          </cell>
          <cell r="D579" t="str">
            <v>ROLLOFF</v>
          </cell>
          <cell r="E579" t="str">
            <v>RORENT40M</v>
          </cell>
          <cell r="F579" t="str">
            <v>40YD ROLL OFF-MNTHLY RENT</v>
          </cell>
          <cell r="G579" t="str">
            <v>MONTHLY ARREARS</v>
          </cell>
          <cell r="H579">
            <v>165.74</v>
          </cell>
        </row>
        <row r="580">
          <cell r="A580" t="str">
            <v>CITY OF SHELTON-UNREGULATEDROLLOFFRORENT40M</v>
          </cell>
          <cell r="B580" t="str">
            <v>CITY OF SHELTON-UNREGULATED</v>
          </cell>
          <cell r="C580" t="str">
            <v>CITY OF SHELTON-UNREGULATED</v>
          </cell>
          <cell r="D580" t="str">
            <v>ROLLOFF</v>
          </cell>
          <cell r="E580" t="str">
            <v>RORENT40M</v>
          </cell>
          <cell r="F580" t="str">
            <v>40YD ROLL OFF-MNTHLY RENT</v>
          </cell>
          <cell r="G580" t="str">
            <v>MONTHLY ARREARS</v>
          </cell>
          <cell r="H580">
            <v>165.74</v>
          </cell>
        </row>
        <row r="581">
          <cell r="A581" t="str">
            <v>KITSAP CO -REGULATEDROLLOFFRORENT40M</v>
          </cell>
          <cell r="B581" t="str">
            <v>KITSAP CO -REGULATED</v>
          </cell>
          <cell r="C581" t="str">
            <v>KITSAP CO -REGULATED</v>
          </cell>
          <cell r="D581" t="str">
            <v>ROLLOFF</v>
          </cell>
          <cell r="E581" t="str">
            <v>RORENT40M</v>
          </cell>
          <cell r="F581" t="str">
            <v>40YD ROLL OFF-MNTHLY RENT</v>
          </cell>
          <cell r="G581" t="str">
            <v>MONTHLY ARREARS</v>
          </cell>
          <cell r="H581">
            <v>165.74</v>
          </cell>
        </row>
        <row r="582">
          <cell r="A582" t="str">
            <v>KITSAP CO-UNREGULATEDROLLOFFRORENT40M</v>
          </cell>
          <cell r="B582" t="str">
            <v>KITSAP CO-UNREGULATED</v>
          </cell>
          <cell r="C582" t="str">
            <v>KITSAP CO-UNREGULATED</v>
          </cell>
          <cell r="D582" t="str">
            <v>ROLLOFF</v>
          </cell>
          <cell r="E582" t="str">
            <v>RORENT40M</v>
          </cell>
          <cell r="F582" t="str">
            <v>40YD ROLL OFF-MNTHLY RENT</v>
          </cell>
          <cell r="G582" t="str">
            <v>MONTHLY ARREARS</v>
          </cell>
          <cell r="H582">
            <v>165.74</v>
          </cell>
        </row>
        <row r="583">
          <cell r="A583" t="str">
            <v>MASON CO-REGULATEDROLLOFFRORENT40M</v>
          </cell>
          <cell r="B583" t="str">
            <v>MASON CO-REGULATED</v>
          </cell>
          <cell r="C583" t="str">
            <v>MASON CO-REGULATED</v>
          </cell>
          <cell r="D583" t="str">
            <v>ROLLOFF</v>
          </cell>
          <cell r="E583" t="str">
            <v>RORENT40M</v>
          </cell>
          <cell r="F583" t="str">
            <v>40YD ROLL OFF-MNTHLY RENT</v>
          </cell>
          <cell r="G583" t="str">
            <v>MONTHLY ARREARS</v>
          </cell>
          <cell r="H583">
            <v>165.74</v>
          </cell>
        </row>
        <row r="584">
          <cell r="A584" t="str">
            <v>MASON CO-UNREGULATEDROLLOFFRORENT40M</v>
          </cell>
          <cell r="B584" t="str">
            <v>MASON CO-UNREGULATED</v>
          </cell>
          <cell r="C584" t="str">
            <v>MASON CO-UNREGULATED</v>
          </cell>
          <cell r="D584" t="str">
            <v>ROLLOFF</v>
          </cell>
          <cell r="E584" t="str">
            <v>RORENT40M</v>
          </cell>
          <cell r="F584" t="str">
            <v>40YD ROLL OFF-MNTHLY RENT</v>
          </cell>
          <cell r="G584" t="str">
            <v>MONTHLY ARREARS</v>
          </cell>
          <cell r="H584">
            <v>165.74</v>
          </cell>
        </row>
        <row r="585">
          <cell r="A585" t="str">
            <v>CITY OF SHELTON-UNREGULATEDROLLOFFRORENT40MRECY</v>
          </cell>
          <cell r="B585" t="str">
            <v>CITY OF SHELTON-UNREGULATED</v>
          </cell>
          <cell r="C585" t="str">
            <v>CITY OF SHELTON-UNREGULATED</v>
          </cell>
          <cell r="D585" t="str">
            <v>ROLLOFF</v>
          </cell>
          <cell r="E585" t="str">
            <v>RORENT40MRECY</v>
          </cell>
          <cell r="F585" t="str">
            <v>ROLL OFF RENT MONTHLY-REC</v>
          </cell>
          <cell r="G585" t="str">
            <v>MONTHLY ARREARS</v>
          </cell>
          <cell r="H585">
            <v>165.74</v>
          </cell>
        </row>
        <row r="586">
          <cell r="A586" t="str">
            <v>KITSAP CO-UNREGULATEDROLLOFFRORENT40MRECY</v>
          </cell>
          <cell r="B586" t="str">
            <v>KITSAP CO-UNREGULATED</v>
          </cell>
          <cell r="C586" t="str">
            <v>KITSAP CO-UNREGULATED</v>
          </cell>
          <cell r="D586" t="str">
            <v>ROLLOFF</v>
          </cell>
          <cell r="E586" t="str">
            <v>RORENT40MRECY</v>
          </cell>
          <cell r="F586" t="str">
            <v>ROLL OFF RENT MONTHLY-REC</v>
          </cell>
          <cell r="G586" t="str">
            <v>MONTHLY ARREARS</v>
          </cell>
          <cell r="H586">
            <v>165.74</v>
          </cell>
        </row>
        <row r="587">
          <cell r="A587" t="str">
            <v>MASON CO-UNREGULATEDROLLOFFRORENT40MRECY</v>
          </cell>
          <cell r="B587" t="str">
            <v>MASON CO-UNREGULATED</v>
          </cell>
          <cell r="C587" t="str">
            <v>MASON CO-UNREGULATED</v>
          </cell>
          <cell r="D587" t="str">
            <v>ROLLOFF</v>
          </cell>
          <cell r="E587" t="str">
            <v>RORENT40MRECY</v>
          </cell>
          <cell r="F587" t="str">
            <v>ROLL OFF RENT MONTHLY-REC</v>
          </cell>
          <cell r="G587" t="str">
            <v>MONTHLY ARREARS</v>
          </cell>
          <cell r="H587">
            <v>165.74</v>
          </cell>
        </row>
        <row r="588">
          <cell r="A588" t="str">
            <v>CITY of SHELTON-REGULATEDROLLOFFROTARP</v>
          </cell>
          <cell r="B588" t="str">
            <v>CITY of SHELTON-REGULATED</v>
          </cell>
          <cell r="C588" t="str">
            <v>CITY of SHELTON-REGULATED</v>
          </cell>
          <cell r="D588" t="str">
            <v>ROLLOFF</v>
          </cell>
          <cell r="E588" t="str">
            <v>ROTARP</v>
          </cell>
          <cell r="F588" t="str">
            <v>TARPING CHARGE</v>
          </cell>
          <cell r="G588" t="str">
            <v>ONCALL</v>
          </cell>
          <cell r="H588">
            <v>11.12</v>
          </cell>
        </row>
        <row r="589">
          <cell r="A589" t="str">
            <v>KITSAP CO -REGULATEDROLLOFFROTARP</v>
          </cell>
          <cell r="B589" t="str">
            <v>KITSAP CO -REGULATED</v>
          </cell>
          <cell r="C589" t="str">
            <v>KITSAP CO -REGULATED</v>
          </cell>
          <cell r="D589" t="str">
            <v>ROLLOFF</v>
          </cell>
          <cell r="E589" t="str">
            <v>ROTARP</v>
          </cell>
          <cell r="F589" t="str">
            <v>TARPING CHARGE</v>
          </cell>
          <cell r="G589" t="str">
            <v>ONCALL</v>
          </cell>
          <cell r="H589">
            <v>11.12</v>
          </cell>
        </row>
        <row r="590">
          <cell r="A590" t="str">
            <v>MASON CO-REGULATEDROLLOFFROTARP</v>
          </cell>
          <cell r="B590" t="str">
            <v>MASON CO-REGULATED</v>
          </cell>
          <cell r="C590" t="str">
            <v>MASON CO-REGULATED</v>
          </cell>
          <cell r="D590" t="str">
            <v>ROLLOFF</v>
          </cell>
          <cell r="E590" t="str">
            <v>ROTARP</v>
          </cell>
          <cell r="F590" t="str">
            <v>TARPING CHARGE</v>
          </cell>
          <cell r="G590" t="str">
            <v>ONCALL</v>
          </cell>
          <cell r="H590">
            <v>11.12</v>
          </cell>
        </row>
        <row r="591">
          <cell r="A591" t="str">
            <v>CITY of SHELTON-REGULATEDROLLOFFROWAIT</v>
          </cell>
          <cell r="B591" t="str">
            <v>CITY of SHELTON-REGULATED</v>
          </cell>
          <cell r="C591" t="str">
            <v>CITY of SHELTON-REGULATED</v>
          </cell>
          <cell r="D591" t="str">
            <v>ROLLOFF</v>
          </cell>
          <cell r="E591" t="str">
            <v>ROWAIT</v>
          </cell>
          <cell r="F591" t="str">
            <v>TIME/STANDBY CHARGE</v>
          </cell>
          <cell r="G591" t="str">
            <v>ONCALL</v>
          </cell>
          <cell r="H591">
            <v>0</v>
          </cell>
        </row>
        <row r="592">
          <cell r="A592" t="str">
            <v>CITY OF SHELTON-UNREGULATEDROLLOFFROWAIT</v>
          </cell>
          <cell r="B592" t="str">
            <v>CITY OF SHELTON-UNREGULATED</v>
          </cell>
          <cell r="C592" t="str">
            <v>CITY OF SHELTON-UNREGULATED</v>
          </cell>
          <cell r="D592" t="str">
            <v>ROLLOFF</v>
          </cell>
          <cell r="E592" t="str">
            <v>ROWAIT</v>
          </cell>
          <cell r="F592" t="str">
            <v>TIME/STANDBY CHARGE</v>
          </cell>
          <cell r="G592" t="str">
            <v>ONCALL</v>
          </cell>
          <cell r="H592">
            <v>0</v>
          </cell>
        </row>
        <row r="593">
          <cell r="A593" t="str">
            <v>KITSAP CO -REGULATEDROLLOFFROWAIT</v>
          </cell>
          <cell r="B593" t="str">
            <v>KITSAP CO -REGULATED</v>
          </cell>
          <cell r="C593" t="str">
            <v>KITSAP CO -REGULATED</v>
          </cell>
          <cell r="D593" t="str">
            <v>ROLLOFF</v>
          </cell>
          <cell r="E593" t="str">
            <v>ROWAIT</v>
          </cell>
          <cell r="F593" t="str">
            <v>TIME/STANDBY CHARGE</v>
          </cell>
          <cell r="G593" t="str">
            <v>ONCALL</v>
          </cell>
          <cell r="H593">
            <v>0</v>
          </cell>
        </row>
        <row r="594">
          <cell r="A594" t="str">
            <v>KITSAP CO-UNREGULATEDROLLOFFROWAIT</v>
          </cell>
          <cell r="B594" t="str">
            <v>KITSAP CO-UNREGULATED</v>
          </cell>
          <cell r="C594" t="str">
            <v>KITSAP CO-UNREGULATED</v>
          </cell>
          <cell r="D594" t="str">
            <v>ROLLOFF</v>
          </cell>
          <cell r="E594" t="str">
            <v>ROWAIT</v>
          </cell>
          <cell r="F594" t="str">
            <v>TIME/STANDBY CHARGE</v>
          </cell>
          <cell r="G594" t="str">
            <v>ONCALL</v>
          </cell>
          <cell r="H594">
            <v>0</v>
          </cell>
        </row>
        <row r="595">
          <cell r="A595" t="str">
            <v>MASON CO-REGULATEDROLLOFFROWAIT</v>
          </cell>
          <cell r="B595" t="str">
            <v>MASON CO-REGULATED</v>
          </cell>
          <cell r="C595" t="str">
            <v>MASON CO-REGULATED</v>
          </cell>
          <cell r="D595" t="str">
            <v>ROLLOFF</v>
          </cell>
          <cell r="E595" t="str">
            <v>ROWAIT</v>
          </cell>
          <cell r="F595" t="str">
            <v>TIME/STANDBY CHARGE</v>
          </cell>
          <cell r="G595" t="str">
            <v>ONCALL</v>
          </cell>
          <cell r="H595">
            <v>0</v>
          </cell>
        </row>
        <row r="596">
          <cell r="A596" t="str">
            <v>MASON CO-UNREGULATEDROLLOFFROWAIT</v>
          </cell>
          <cell r="B596" t="str">
            <v>MASON CO-UNREGULATED</v>
          </cell>
          <cell r="C596" t="str">
            <v>MASON CO-UNREGULATED</v>
          </cell>
          <cell r="D596" t="str">
            <v>ROLLOFF</v>
          </cell>
          <cell r="E596" t="str">
            <v>ROWAIT</v>
          </cell>
          <cell r="F596" t="str">
            <v>TIME/STANDBY CHARGE</v>
          </cell>
          <cell r="G596" t="str">
            <v>ONCALL</v>
          </cell>
          <cell r="H596">
            <v>155.09</v>
          </cell>
        </row>
        <row r="597">
          <cell r="A597" t="str">
            <v>CITY OF SHELTON-CONTRACTRESIDENTIALRTRNCART300-RES</v>
          </cell>
          <cell r="B597" t="str">
            <v>CITY OF SHELTON-CONTRACT</v>
          </cell>
          <cell r="C597" t="str">
            <v>CITY OF SHELTON-CONTRACT</v>
          </cell>
          <cell r="D597" t="str">
            <v>RESIDENTIAL</v>
          </cell>
          <cell r="E597" t="str">
            <v>RTRNCART300-RES</v>
          </cell>
          <cell r="F597" t="str">
            <v>RETURN TRIP 300 GL</v>
          </cell>
          <cell r="G597" t="str">
            <v>ONCALL</v>
          </cell>
          <cell r="H597">
            <v>16.420000000000002</v>
          </cell>
        </row>
        <row r="598">
          <cell r="A598" t="str">
            <v>CITY OF SHELTON-UNREGULATEDRESIDENTIALRTRNCART300-RES</v>
          </cell>
          <cell r="B598" t="str">
            <v>CITY OF SHELTON-UNREGULATED</v>
          </cell>
          <cell r="C598" t="str">
            <v>CITY OF SHELTON-UNREGULATED</v>
          </cell>
          <cell r="D598" t="str">
            <v>RESIDENTIAL</v>
          </cell>
          <cell r="E598" t="str">
            <v>RTRNCART300-RES</v>
          </cell>
          <cell r="F598" t="str">
            <v>RETURN TRIP 300 GL</v>
          </cell>
          <cell r="G598" t="str">
            <v>ONCALL</v>
          </cell>
          <cell r="H598">
            <v>20.43</v>
          </cell>
        </row>
        <row r="599">
          <cell r="A599" t="str">
            <v>CITY OF SHELTON-CONTRACTRESIDENTIALRTRNCART35-RES</v>
          </cell>
          <cell r="B599" t="str">
            <v>CITY OF SHELTON-CONTRACT</v>
          </cell>
          <cell r="C599" t="str">
            <v>CITY OF SHELTON-CONTRACT</v>
          </cell>
          <cell r="D599" t="str">
            <v>RESIDENTIAL</v>
          </cell>
          <cell r="E599" t="str">
            <v>RTRNCART35-RES</v>
          </cell>
          <cell r="F599" t="str">
            <v>RETURN TRIP 35 GL</v>
          </cell>
          <cell r="G599" t="str">
            <v>ONCALL</v>
          </cell>
          <cell r="H599">
            <v>10.59</v>
          </cell>
        </row>
        <row r="600">
          <cell r="A600" t="str">
            <v>CITY OF SHELTON-UNREGULATEDRESIDENTIALRTRNCART35-RES</v>
          </cell>
          <cell r="B600" t="str">
            <v>CITY OF SHELTON-UNREGULATED</v>
          </cell>
          <cell r="C600" t="str">
            <v>CITY OF SHELTON-UNREGULATED</v>
          </cell>
          <cell r="D600" t="str">
            <v>RESIDENTIAL</v>
          </cell>
          <cell r="E600" t="str">
            <v>RTRNCART35-RES</v>
          </cell>
          <cell r="F600" t="str">
            <v>RETURN TRIP 35 GL</v>
          </cell>
          <cell r="G600" t="str">
            <v>ONCALL</v>
          </cell>
          <cell r="H600">
            <v>13.17</v>
          </cell>
        </row>
        <row r="601">
          <cell r="A601" t="str">
            <v>CITY OF SHELTON-CONTRACTRESIDENTIALRTRNCART64-RES</v>
          </cell>
          <cell r="B601" t="str">
            <v>CITY OF SHELTON-CONTRACT</v>
          </cell>
          <cell r="C601" t="str">
            <v>CITY OF SHELTON-CONTRACT</v>
          </cell>
          <cell r="D601" t="str">
            <v>RESIDENTIAL</v>
          </cell>
          <cell r="E601" t="str">
            <v>RTRNCART64-RES</v>
          </cell>
          <cell r="F601" t="str">
            <v>RETURN TRIP 64 GL</v>
          </cell>
          <cell r="G601" t="str">
            <v>ONCALL</v>
          </cell>
          <cell r="H601">
            <v>13.01</v>
          </cell>
        </row>
        <row r="602">
          <cell r="A602" t="str">
            <v>CITY OF SHELTON-UNREGULATEDRESIDENTIALRTRNCART64-RES</v>
          </cell>
          <cell r="B602" t="str">
            <v>CITY OF SHELTON-UNREGULATED</v>
          </cell>
          <cell r="C602" t="str">
            <v>CITY OF SHELTON-UNREGULATED</v>
          </cell>
          <cell r="D602" t="str">
            <v>RESIDENTIAL</v>
          </cell>
          <cell r="E602" t="str">
            <v>RTRNCART64-RES</v>
          </cell>
          <cell r="F602" t="str">
            <v>RETURN TRIP 64 GL</v>
          </cell>
          <cell r="G602" t="str">
            <v>ONCALL</v>
          </cell>
          <cell r="H602">
            <v>16.190000000000001</v>
          </cell>
        </row>
        <row r="603">
          <cell r="A603" t="str">
            <v>CITY OF SHELTON-CONTRACTRESIDENTIALRTRNCART96-RES</v>
          </cell>
          <cell r="B603" t="str">
            <v>CITY OF SHELTON-CONTRACT</v>
          </cell>
          <cell r="C603" t="str">
            <v>CITY OF SHELTON-CONTRACT</v>
          </cell>
          <cell r="D603" t="str">
            <v>RESIDENTIAL</v>
          </cell>
          <cell r="E603" t="str">
            <v>RTRNCART96-RES</v>
          </cell>
          <cell r="F603" t="str">
            <v>RETURN TRIP 96 GL</v>
          </cell>
          <cell r="G603" t="str">
            <v>ONCALL</v>
          </cell>
          <cell r="H603">
            <v>15.63</v>
          </cell>
        </row>
        <row r="604">
          <cell r="A604" t="str">
            <v>CITY OF SHELTON-UNREGULATEDRESIDENTIALRTRNCART96-RES</v>
          </cell>
          <cell r="B604" t="str">
            <v>CITY OF SHELTON-UNREGULATED</v>
          </cell>
          <cell r="C604" t="str">
            <v>CITY OF SHELTON-UNREGULATED</v>
          </cell>
          <cell r="D604" t="str">
            <v>RESIDENTIAL</v>
          </cell>
          <cell r="E604" t="str">
            <v>RTRNCART96-RES</v>
          </cell>
          <cell r="F604" t="str">
            <v>RETURN TRIP 96 GL</v>
          </cell>
          <cell r="G604" t="str">
            <v>ONCALL</v>
          </cell>
          <cell r="H604">
            <v>19.440000000000001</v>
          </cell>
        </row>
        <row r="605">
          <cell r="A605" t="str">
            <v>CITY OF SHELTON-CONTRACTRESIDENTIALRTRNCART96GW-RES</v>
          </cell>
          <cell r="B605" t="str">
            <v>CITY OF SHELTON-CONTRACT</v>
          </cell>
          <cell r="C605" t="str">
            <v>CITY OF SHELTON-CONTRACT</v>
          </cell>
          <cell r="D605" t="str">
            <v>RESIDENTIAL</v>
          </cell>
          <cell r="E605" t="str">
            <v>RTRNCART96GW-RES</v>
          </cell>
          <cell r="F605" t="str">
            <v>RETURN TRIP YARDWASTE</v>
          </cell>
          <cell r="G605" t="str">
            <v>ONCALL</v>
          </cell>
          <cell r="H605">
            <v>4.32</v>
          </cell>
        </row>
        <row r="606">
          <cell r="A606" t="str">
            <v>CITY OF SHELTON-UNREGULATEDRESIDENTIALRTRNCART96GW-RES</v>
          </cell>
          <cell r="B606" t="str">
            <v>CITY OF SHELTON-UNREGULATED</v>
          </cell>
          <cell r="C606" t="str">
            <v>CITY OF SHELTON-UNREGULATED</v>
          </cell>
          <cell r="D606" t="str">
            <v>RESIDENTIAL</v>
          </cell>
          <cell r="E606" t="str">
            <v>RTRNCART96GW-RES</v>
          </cell>
          <cell r="F606" t="str">
            <v>RETURN TRIP YARDWASTE</v>
          </cell>
          <cell r="G606" t="str">
            <v>ONCALL</v>
          </cell>
          <cell r="H606">
            <v>5.5</v>
          </cell>
        </row>
        <row r="607">
          <cell r="A607" t="str">
            <v>MASON CO-UNREGULATEDROLLOFFSHELTON</v>
          </cell>
          <cell r="B607" t="str">
            <v>MASON CO-UNREGULATED</v>
          </cell>
          <cell r="C607" t="str">
            <v>MASON CO-UNREGULATED</v>
          </cell>
          <cell r="D607" t="str">
            <v>ROLLOFF</v>
          </cell>
          <cell r="E607" t="str">
            <v>SHELTON</v>
          </cell>
          <cell r="F607" t="str">
            <v>SHELTON TRANSFER BOX HAUL</v>
          </cell>
          <cell r="G607" t="str">
            <v>MONTHLY ARREARS</v>
          </cell>
          <cell r="H607">
            <v>47.52</v>
          </cell>
        </row>
        <row r="608">
          <cell r="A608" t="str">
            <v>CITY OF SHELTON-CONTRACTCOMMERCIAL - REARLOADSL096.0GEO001CGW</v>
          </cell>
          <cell r="B608" t="str">
            <v>CITY OF SHELTON-CONTRACT</v>
          </cell>
          <cell r="C608" t="str">
            <v>CITY OF SHELTON-CONTRACT</v>
          </cell>
          <cell r="D608" t="str">
            <v>COMMERCIAL - REARLOAD</v>
          </cell>
          <cell r="E608" t="str">
            <v>SL096.0GEO001CGW</v>
          </cell>
          <cell r="F608" t="str">
            <v>96 GL EOW COM GREENWASTE</v>
          </cell>
          <cell r="G608" t="str">
            <v>MONTHLY ARREARS</v>
          </cell>
          <cell r="H608">
            <v>4.32</v>
          </cell>
        </row>
        <row r="609">
          <cell r="A609" t="str">
            <v>CITY OF SHELTON-UNREGULATEDCOMMERCIAL - REARLOADSL096.0GEO001CGW</v>
          </cell>
          <cell r="B609" t="str">
            <v>CITY OF SHELTON-UNREGULATED</v>
          </cell>
          <cell r="C609" t="str">
            <v>CITY OF SHELTON-UNREGULATED</v>
          </cell>
          <cell r="D609" t="str">
            <v>COMMERCIAL - REARLOAD</v>
          </cell>
          <cell r="E609" t="str">
            <v>SL096.0GEO001CGW</v>
          </cell>
          <cell r="F609" t="str">
            <v>96 GL EOW COM GREENWASTE</v>
          </cell>
          <cell r="G609" t="str">
            <v>MONTHLY ARREARS</v>
          </cell>
          <cell r="H609">
            <v>5.5</v>
          </cell>
        </row>
        <row r="610">
          <cell r="A610" t="str">
            <v>CITY OF SHELTON-CONTRACTRESIDENTIALSL096.0GEO001GW</v>
          </cell>
          <cell r="B610" t="str">
            <v>CITY OF SHELTON-CONTRACT</v>
          </cell>
          <cell r="C610" t="str">
            <v>CITY OF SHELTON-CONTRACT</v>
          </cell>
          <cell r="D610" t="str">
            <v>RESIDENTIAL</v>
          </cell>
          <cell r="E610" t="str">
            <v>SL096.0GEO001GW</v>
          </cell>
          <cell r="F610" t="str">
            <v>SL 96 GL EOW GREENWASTE 1</v>
          </cell>
          <cell r="G610" t="str">
            <v>BI-MONTHLY SPLIT EVEN</v>
          </cell>
          <cell r="H610">
            <v>4.32</v>
          </cell>
        </row>
        <row r="611">
          <cell r="A611" t="str">
            <v>CITY OF SHELTON-UNREGULATEDRESIDENTIALSL096.0GEO001GW</v>
          </cell>
          <cell r="B611" t="str">
            <v>CITY OF SHELTON-UNREGULATED</v>
          </cell>
          <cell r="C611" t="str">
            <v>CITY OF SHELTON-UNREGULATED</v>
          </cell>
          <cell r="D611" t="str">
            <v>RESIDENTIAL</v>
          </cell>
          <cell r="E611" t="str">
            <v>SL096.0GEO001GW</v>
          </cell>
          <cell r="F611" t="str">
            <v>SL 96 GL EOW GREENWASTE 1</v>
          </cell>
          <cell r="G611" t="str">
            <v>BI-MONTHLY SPLIT EVEN</v>
          </cell>
          <cell r="H611">
            <v>2.75</v>
          </cell>
        </row>
        <row r="612">
          <cell r="A612" t="str">
            <v>CITY of SHELTON-REGULATEDRESIDENTIALSTAIR-RES</v>
          </cell>
          <cell r="B612" t="str">
            <v>CITY of SHELTON-REGULATED</v>
          </cell>
          <cell r="C612" t="str">
            <v>CITY of SHELTON-REGULATED</v>
          </cell>
          <cell r="D612" t="str">
            <v>RESIDENTIAL</v>
          </cell>
          <cell r="E612" t="str">
            <v>STAIR-RES</v>
          </cell>
          <cell r="F612" t="str">
            <v>PER STAIR - RES</v>
          </cell>
          <cell r="G612" t="str">
            <v>ONCALL</v>
          </cell>
          <cell r="H612">
            <v>0.1</v>
          </cell>
        </row>
        <row r="613">
          <cell r="A613" t="str">
            <v>KITSAP CO -REGULATEDRESIDENTIALSTAIR-RES</v>
          </cell>
          <cell r="B613" t="str">
            <v>KITSAP CO -REGULATED</v>
          </cell>
          <cell r="C613" t="str">
            <v>KITSAP CO -REGULATED</v>
          </cell>
          <cell r="D613" t="str">
            <v>RESIDENTIAL</v>
          </cell>
          <cell r="E613" t="str">
            <v>STAIR-RES</v>
          </cell>
          <cell r="F613" t="str">
            <v>PER STAIR - RES</v>
          </cell>
          <cell r="G613" t="str">
            <v>ONCALL</v>
          </cell>
          <cell r="H613">
            <v>0.1</v>
          </cell>
        </row>
        <row r="614">
          <cell r="A614" t="str">
            <v>KITSAP CO-UNREGULATEDRESIDENTIALSTAIR-RES</v>
          </cell>
          <cell r="B614" t="str">
            <v>KITSAP CO-UNREGULATED</v>
          </cell>
          <cell r="C614" t="str">
            <v>KITSAP CO-UNREGULATED</v>
          </cell>
          <cell r="D614" t="str">
            <v>RESIDENTIAL</v>
          </cell>
          <cell r="E614" t="str">
            <v>STAIR-RES</v>
          </cell>
          <cell r="F614" t="str">
            <v>PER STAIR - RES</v>
          </cell>
          <cell r="G614" t="str">
            <v>ONCALL</v>
          </cell>
          <cell r="H614">
            <v>0.1</v>
          </cell>
        </row>
        <row r="615">
          <cell r="A615" t="str">
            <v>MASON CO-REGULATEDRESIDENTIALSTAIR-RES</v>
          </cell>
          <cell r="B615" t="str">
            <v>MASON CO-REGULATED</v>
          </cell>
          <cell r="C615" t="str">
            <v>MASON CO-REGULATED</v>
          </cell>
          <cell r="D615" t="str">
            <v>RESIDENTIAL</v>
          </cell>
          <cell r="E615" t="str">
            <v>STAIR-RES</v>
          </cell>
          <cell r="F615" t="str">
            <v>PER STAIR - RES</v>
          </cell>
          <cell r="G615" t="str">
            <v>ONCALL</v>
          </cell>
          <cell r="H615">
            <v>0.1</v>
          </cell>
        </row>
        <row r="616">
          <cell r="A616" t="str">
            <v>MASON CO-UNREGULATEDRESIDENTIALSTAIR-RES</v>
          </cell>
          <cell r="B616" t="str">
            <v>MASON CO-UNREGULATED</v>
          </cell>
          <cell r="C616" t="str">
            <v>MASON CO-UNREGULATED</v>
          </cell>
          <cell r="D616" t="str">
            <v>RESIDENTIAL</v>
          </cell>
          <cell r="E616" t="str">
            <v>STAIR-RES</v>
          </cell>
          <cell r="F616" t="str">
            <v>PER STAIR - RES</v>
          </cell>
          <cell r="G616" t="str">
            <v>ONCALL</v>
          </cell>
          <cell r="H616">
            <v>0.1</v>
          </cell>
        </row>
        <row r="617">
          <cell r="A617" t="str">
            <v>CITY of SHELTON-REGULATEDRESIDENTIALSTMCLNRECY</v>
          </cell>
          <cell r="B617" t="str">
            <v>CITY of SHELTON-REGULATED</v>
          </cell>
          <cell r="C617" t="str">
            <v>CITY of SHELTON-REGULATED</v>
          </cell>
          <cell r="D617" t="str">
            <v>RESIDENTIAL</v>
          </cell>
          <cell r="E617" t="str">
            <v>STMCLNRECY</v>
          </cell>
          <cell r="F617" t="str">
            <v>STEAM CLEANING RECY</v>
          </cell>
          <cell r="G617" t="str">
            <v>ONCALL</v>
          </cell>
          <cell r="H617">
            <v>15</v>
          </cell>
        </row>
        <row r="618">
          <cell r="A618" t="str">
            <v>KITSAP CO -REGULATEDRESIDENTIALSTMCLNRECY</v>
          </cell>
          <cell r="B618" t="str">
            <v>KITSAP CO -REGULATED</v>
          </cell>
          <cell r="C618" t="str">
            <v>KITSAP CO -REGULATED</v>
          </cell>
          <cell r="D618" t="str">
            <v>RESIDENTIAL</v>
          </cell>
          <cell r="E618" t="str">
            <v>STMCLNRECY</v>
          </cell>
          <cell r="F618" t="str">
            <v>STEAM CLEANING RECY</v>
          </cell>
          <cell r="G618" t="str">
            <v>ONCALL</v>
          </cell>
          <cell r="H618">
            <v>15.17</v>
          </cell>
        </row>
        <row r="619">
          <cell r="A619" t="str">
            <v>KITSAP CO-UNREGULATEDRESIDENTIALSTMCLNRECY</v>
          </cell>
          <cell r="B619" t="str">
            <v>KITSAP CO-UNREGULATED</v>
          </cell>
          <cell r="C619" t="str">
            <v>KITSAP CO-UNREGULATED</v>
          </cell>
          <cell r="D619" t="str">
            <v>RESIDENTIAL</v>
          </cell>
          <cell r="E619" t="str">
            <v>STMCLNRECY</v>
          </cell>
          <cell r="F619" t="str">
            <v>STEAM CLEANING RECY</v>
          </cell>
          <cell r="G619" t="str">
            <v>ONCALL</v>
          </cell>
          <cell r="H619">
            <v>15.17</v>
          </cell>
        </row>
        <row r="620">
          <cell r="A620" t="str">
            <v>MASON CO-REGULATEDRESIDENTIALSTMCLNRECY</v>
          </cell>
          <cell r="B620" t="str">
            <v>MASON CO-REGULATED</v>
          </cell>
          <cell r="C620" t="str">
            <v>MASON CO-REGULATED</v>
          </cell>
          <cell r="D620" t="str">
            <v>RESIDENTIAL</v>
          </cell>
          <cell r="E620" t="str">
            <v>STMCLNRECY</v>
          </cell>
          <cell r="F620" t="str">
            <v>STEAM CLEANING RECY</v>
          </cell>
          <cell r="G620" t="str">
            <v>ONCALL</v>
          </cell>
          <cell r="H620">
            <v>15</v>
          </cell>
        </row>
        <row r="621">
          <cell r="A621" t="str">
            <v>MASON CO-UNREGULATEDRESIDENTIALSTMCLNRECY</v>
          </cell>
          <cell r="B621" t="str">
            <v>MASON CO-UNREGULATED</v>
          </cell>
          <cell r="C621" t="str">
            <v>MASON CO-UNREGULATED</v>
          </cell>
          <cell r="D621" t="str">
            <v>RESIDENTIAL</v>
          </cell>
          <cell r="E621" t="str">
            <v>STMCLNRECY</v>
          </cell>
          <cell r="F621" t="str">
            <v>STEAM CLEANING RECY</v>
          </cell>
          <cell r="G621" t="str">
            <v>ONCALL</v>
          </cell>
          <cell r="H621">
            <v>15</v>
          </cell>
        </row>
        <row r="622">
          <cell r="A622" t="str">
            <v>CITY of SHELTON-REGULATEDRESIDENTIALSTMCLNREF</v>
          </cell>
          <cell r="B622" t="str">
            <v>CITY of SHELTON-REGULATED</v>
          </cell>
          <cell r="C622" t="str">
            <v>CITY of SHELTON-REGULATED</v>
          </cell>
          <cell r="D622" t="str">
            <v>RESIDENTIAL</v>
          </cell>
          <cell r="E622" t="str">
            <v>STMCLNREF</v>
          </cell>
          <cell r="F622" t="str">
            <v>STEAM CLEANING REFUSE</v>
          </cell>
          <cell r="G622" t="str">
            <v>ONCALL</v>
          </cell>
          <cell r="H622">
            <v>15</v>
          </cell>
        </row>
        <row r="623">
          <cell r="A623" t="str">
            <v>KITSAP CO -REGULATEDRESIDENTIALSTMCLNREF</v>
          </cell>
          <cell r="B623" t="str">
            <v>KITSAP CO -REGULATED</v>
          </cell>
          <cell r="C623" t="str">
            <v>KITSAP CO -REGULATED</v>
          </cell>
          <cell r="D623" t="str">
            <v>RESIDENTIAL</v>
          </cell>
          <cell r="E623" t="str">
            <v>STMCLNREF</v>
          </cell>
          <cell r="F623" t="str">
            <v>STEAM CLEANING REFUSE</v>
          </cell>
          <cell r="G623" t="str">
            <v>ONCALL</v>
          </cell>
          <cell r="H623">
            <v>15.17</v>
          </cell>
        </row>
        <row r="624">
          <cell r="A624" t="str">
            <v>KITSAP CO-UNREGULATEDRESIDENTIALSTMCLNREF</v>
          </cell>
          <cell r="B624" t="str">
            <v>KITSAP CO-UNREGULATED</v>
          </cell>
          <cell r="C624" t="str">
            <v>KITSAP CO-UNREGULATED</v>
          </cell>
          <cell r="D624" t="str">
            <v>RESIDENTIAL</v>
          </cell>
          <cell r="E624" t="str">
            <v>STMCLNREF</v>
          </cell>
          <cell r="F624" t="str">
            <v>STEAM CLEANING REFUSE</v>
          </cell>
          <cell r="G624" t="str">
            <v>ONCALL</v>
          </cell>
          <cell r="H624">
            <v>15.17</v>
          </cell>
        </row>
        <row r="625">
          <cell r="A625" t="str">
            <v>MASON CO-REGULATEDRESIDENTIALSTMCLNREF</v>
          </cell>
          <cell r="B625" t="str">
            <v>MASON CO-REGULATED</v>
          </cell>
          <cell r="C625" t="str">
            <v>MASON CO-REGULATED</v>
          </cell>
          <cell r="D625" t="str">
            <v>RESIDENTIAL</v>
          </cell>
          <cell r="E625" t="str">
            <v>STMCLNREF</v>
          </cell>
          <cell r="F625" t="str">
            <v>STEAM CLEANING REFUSE</v>
          </cell>
          <cell r="G625" t="str">
            <v>ONCALL</v>
          </cell>
          <cell r="H625">
            <v>15</v>
          </cell>
        </row>
        <row r="626">
          <cell r="A626" t="str">
            <v>MASON CO-UNREGULATEDRESIDENTIALSTMCLNREF</v>
          </cell>
          <cell r="B626" t="str">
            <v>MASON CO-UNREGULATED</v>
          </cell>
          <cell r="C626" t="str">
            <v>MASON CO-UNREGULATED</v>
          </cell>
          <cell r="D626" t="str">
            <v>RESIDENTIAL</v>
          </cell>
          <cell r="E626" t="str">
            <v>STMCLNREF</v>
          </cell>
          <cell r="F626" t="str">
            <v>STEAM CLEANING REFUSE</v>
          </cell>
          <cell r="G626" t="str">
            <v>ONCALL</v>
          </cell>
          <cell r="H626">
            <v>15</v>
          </cell>
        </row>
        <row r="627">
          <cell r="A627" t="str">
            <v>CITY of SHELTON-REGULATEDSTORAGESTODEL</v>
          </cell>
          <cell r="B627" t="str">
            <v>CITY of SHELTON-REGULATED</v>
          </cell>
          <cell r="C627" t="str">
            <v>CITY of SHELTON-REGULATED</v>
          </cell>
          <cell r="D627" t="str">
            <v>STORAGE</v>
          </cell>
          <cell r="E627" t="str">
            <v>STODEL</v>
          </cell>
          <cell r="F627" t="str">
            <v>STORAGE CONT DELIVERY</v>
          </cell>
          <cell r="G627" t="str">
            <v>ONCALL</v>
          </cell>
          <cell r="H627">
            <v>56.75</v>
          </cell>
        </row>
        <row r="628">
          <cell r="A628" t="str">
            <v>KITSAP CO -REGULATEDSTORAGESTODEL</v>
          </cell>
          <cell r="B628" t="str">
            <v>KITSAP CO -REGULATED</v>
          </cell>
          <cell r="C628" t="str">
            <v>KITSAP CO -REGULATED</v>
          </cell>
          <cell r="D628" t="str">
            <v>STORAGE</v>
          </cell>
          <cell r="E628" t="str">
            <v>STODEL</v>
          </cell>
          <cell r="F628" t="str">
            <v>STORAGE CONT DELIVERY</v>
          </cell>
          <cell r="G628" t="str">
            <v>ONCALL</v>
          </cell>
          <cell r="H628">
            <v>56.75</v>
          </cell>
        </row>
        <row r="629">
          <cell r="A629" t="str">
            <v>MASON CO-REGULATEDSTORAGESTODEL</v>
          </cell>
          <cell r="B629" t="str">
            <v>MASON CO-REGULATED</v>
          </cell>
          <cell r="C629" t="str">
            <v>MASON CO-REGULATED</v>
          </cell>
          <cell r="D629" t="str">
            <v>STORAGE</v>
          </cell>
          <cell r="E629" t="str">
            <v>STODEL</v>
          </cell>
          <cell r="F629" t="str">
            <v>STORAGE CONT DELIVERY</v>
          </cell>
          <cell r="G629" t="str">
            <v>ONCALL</v>
          </cell>
          <cell r="H629">
            <v>56.75</v>
          </cell>
        </row>
        <row r="630">
          <cell r="A630" t="str">
            <v>CITY of SHELTON-REGULATEDRESIDENTIALSUNKENR</v>
          </cell>
          <cell r="B630" t="str">
            <v>CITY of SHELTON-REGULATED</v>
          </cell>
          <cell r="C630" t="str">
            <v>CITY of SHELTON-REGULATED</v>
          </cell>
          <cell r="D630" t="str">
            <v>RESIDENTIAL</v>
          </cell>
          <cell r="E630" t="str">
            <v>SUNKENR</v>
          </cell>
          <cell r="F630" t="str">
            <v>SUNKEN CAN CHARGE</v>
          </cell>
          <cell r="G630" t="str">
            <v>BI-MONTHLY SPLIT EVEN</v>
          </cell>
          <cell r="H630">
            <v>0.16500000000000001</v>
          </cell>
        </row>
        <row r="631">
          <cell r="A631" t="str">
            <v>KITSAP CO -REGULATEDRESIDENTIALSUNKENR</v>
          </cell>
          <cell r="B631" t="str">
            <v>KITSAP CO -REGULATED</v>
          </cell>
          <cell r="C631" t="str">
            <v>KITSAP CO -REGULATED</v>
          </cell>
          <cell r="D631" t="str">
            <v>RESIDENTIAL</v>
          </cell>
          <cell r="E631" t="str">
            <v>SUNKENR</v>
          </cell>
          <cell r="F631" t="str">
            <v>SUNKEN CAN CHARGE</v>
          </cell>
          <cell r="G631" t="str">
            <v>BI-MONTHLY SPLIT EVEN</v>
          </cell>
          <cell r="H631">
            <v>0.16500000000000001</v>
          </cell>
        </row>
        <row r="632">
          <cell r="A632" t="str">
            <v>MASON CO-REGULATEDRESIDENTIALSUNKENR</v>
          </cell>
          <cell r="B632" t="str">
            <v>MASON CO-REGULATED</v>
          </cell>
          <cell r="C632" t="str">
            <v>MASON CO-REGULATED</v>
          </cell>
          <cell r="D632" t="str">
            <v>RESIDENTIAL</v>
          </cell>
          <cell r="E632" t="str">
            <v>SUNKENR</v>
          </cell>
          <cell r="F632" t="str">
            <v>SUNKEN CAN CHARGE</v>
          </cell>
          <cell r="G632" t="str">
            <v>BI-MONTHLY SPLIT EVEN</v>
          </cell>
          <cell r="H632">
            <v>0.16500000000000001</v>
          </cell>
        </row>
        <row r="633">
          <cell r="A633" t="str">
            <v>CITY of SHELTON-REGULATEDCOMMERCIAL RECYCLETARPRECY</v>
          </cell>
          <cell r="B633" t="str">
            <v>CITY of SHELTON-REGULATED</v>
          </cell>
          <cell r="C633" t="str">
            <v>CITY of SHELTON-REGULATED</v>
          </cell>
          <cell r="D633" t="str">
            <v>COMMERCIAL RECYCLE</v>
          </cell>
          <cell r="E633" t="str">
            <v>TARPRECY</v>
          </cell>
          <cell r="F633" t="str">
            <v>TARPING FEE RECY</v>
          </cell>
          <cell r="G633" t="str">
            <v>ONCALL</v>
          </cell>
          <cell r="H633">
            <v>0</v>
          </cell>
        </row>
        <row r="634">
          <cell r="A634" t="str">
            <v>CITY OF SHELTON-UNREGULATEDCOMMERCIAL RECYCLETARPRECY</v>
          </cell>
          <cell r="B634" t="str">
            <v>CITY OF SHELTON-UNREGULATED</v>
          </cell>
          <cell r="C634" t="str">
            <v>CITY OF SHELTON-UNREGULATED</v>
          </cell>
          <cell r="D634" t="str">
            <v>COMMERCIAL RECYCLE</v>
          </cell>
          <cell r="E634" t="str">
            <v>TARPRECY</v>
          </cell>
          <cell r="F634" t="str">
            <v>TARPING FEE RECY</v>
          </cell>
          <cell r="G634" t="str">
            <v>ONCALL</v>
          </cell>
          <cell r="H634">
            <v>11.68</v>
          </cell>
        </row>
        <row r="635">
          <cell r="A635" t="str">
            <v>KITSAP CO -REGULATEDCOMMERCIAL RECYCLETARPRECY</v>
          </cell>
          <cell r="B635" t="str">
            <v>KITSAP CO -REGULATED</v>
          </cell>
          <cell r="C635" t="str">
            <v>KITSAP CO -REGULATED</v>
          </cell>
          <cell r="D635" t="str">
            <v>COMMERCIAL RECYCLE</v>
          </cell>
          <cell r="E635" t="str">
            <v>TARPRECY</v>
          </cell>
          <cell r="F635" t="str">
            <v>TARPING FEE RECY</v>
          </cell>
          <cell r="G635" t="str">
            <v>ONCALL</v>
          </cell>
          <cell r="H635">
            <v>0</v>
          </cell>
        </row>
        <row r="636">
          <cell r="A636" t="str">
            <v>KITSAP CO-UNREGULATEDCOMMERCIAL RECYCLETARPRECY</v>
          </cell>
          <cell r="B636" t="str">
            <v>KITSAP CO-UNREGULATED</v>
          </cell>
          <cell r="C636" t="str">
            <v>KITSAP CO-UNREGULATED</v>
          </cell>
          <cell r="D636" t="str">
            <v>COMMERCIAL RECYCLE</v>
          </cell>
          <cell r="E636" t="str">
            <v>TARPRECY</v>
          </cell>
          <cell r="F636" t="str">
            <v>TARPING FEE RECY</v>
          </cell>
          <cell r="G636" t="str">
            <v>ONCALL</v>
          </cell>
          <cell r="H636">
            <v>11.68</v>
          </cell>
        </row>
        <row r="637">
          <cell r="A637" t="str">
            <v>MASON CO-REGULATEDCOMMERCIAL RECYCLETARPRECY</v>
          </cell>
          <cell r="B637" t="str">
            <v>MASON CO-REGULATED</v>
          </cell>
          <cell r="C637" t="str">
            <v>MASON CO-REGULATED</v>
          </cell>
          <cell r="D637" t="str">
            <v>COMMERCIAL RECYCLE</v>
          </cell>
          <cell r="E637" t="str">
            <v>TARPRECY</v>
          </cell>
          <cell r="F637" t="str">
            <v>TARPING FEE RECY</v>
          </cell>
          <cell r="G637" t="str">
            <v>ONCALL</v>
          </cell>
          <cell r="H637">
            <v>0</v>
          </cell>
        </row>
        <row r="638">
          <cell r="A638" t="str">
            <v>MASON CO-UNREGULATEDCOMMERCIAL RECYCLETARPRECY</v>
          </cell>
          <cell r="B638" t="str">
            <v>MASON CO-UNREGULATED</v>
          </cell>
          <cell r="C638" t="str">
            <v>MASON CO-UNREGULATED</v>
          </cell>
          <cell r="D638" t="str">
            <v>COMMERCIAL RECYCLE</v>
          </cell>
          <cell r="E638" t="str">
            <v>TARPRECY</v>
          </cell>
          <cell r="F638" t="str">
            <v>TARPING FEE RECY</v>
          </cell>
          <cell r="G638" t="str">
            <v>ONCALL</v>
          </cell>
          <cell r="H638">
            <v>11.68</v>
          </cell>
        </row>
        <row r="639">
          <cell r="A639" t="str">
            <v>CITY of SHELTON-REGULATEDCOMMERCIAL  FRONTLOADTARPREF</v>
          </cell>
          <cell r="B639" t="str">
            <v>CITY of SHELTON-REGULATED</v>
          </cell>
          <cell r="C639" t="str">
            <v>CITY of SHELTON-REGULATED</v>
          </cell>
          <cell r="D639" t="str">
            <v>COMMERCIAL  FRONTLOAD</v>
          </cell>
          <cell r="E639" t="str">
            <v>TARPREF</v>
          </cell>
          <cell r="F639" t="str">
            <v>TARPING FEE REFUSE</v>
          </cell>
          <cell r="G639" t="str">
            <v>ONCALL</v>
          </cell>
          <cell r="H639">
            <v>11.12</v>
          </cell>
        </row>
        <row r="640">
          <cell r="A640" t="str">
            <v>CITY OF SHELTON-UNREGULATEDCOMMERCIAL  FRONTLOADTARPREF</v>
          </cell>
          <cell r="B640" t="str">
            <v>CITY OF SHELTON-UNREGULATED</v>
          </cell>
          <cell r="C640" t="str">
            <v>CITY OF SHELTON-UNREGULATED</v>
          </cell>
          <cell r="D640" t="str">
            <v>COMMERCIAL  FRONTLOAD</v>
          </cell>
          <cell r="E640" t="str">
            <v>TARPREF</v>
          </cell>
          <cell r="F640" t="str">
            <v>TARPING FEE REFUSE</v>
          </cell>
          <cell r="G640" t="str">
            <v>ONCALL</v>
          </cell>
          <cell r="H640">
            <v>11</v>
          </cell>
        </row>
        <row r="641">
          <cell r="A641" t="str">
            <v>KITSAP CO -REGULATEDCOMMERCIAL  FRONTLOADTARPREF</v>
          </cell>
          <cell r="B641" t="str">
            <v>KITSAP CO -REGULATED</v>
          </cell>
          <cell r="C641" t="str">
            <v>KITSAP CO -REGULATED</v>
          </cell>
          <cell r="D641" t="str">
            <v>COMMERCIAL  FRONTLOAD</v>
          </cell>
          <cell r="E641" t="str">
            <v>TARPREF</v>
          </cell>
          <cell r="F641" t="str">
            <v>TARPING FEE REFUSE</v>
          </cell>
          <cell r="G641" t="str">
            <v>ONCALL</v>
          </cell>
          <cell r="H641">
            <v>11.12</v>
          </cell>
        </row>
        <row r="642">
          <cell r="A642" t="str">
            <v>KITSAP CO-UNREGULATEDCOMMERCIAL  FRONTLOADTARPREF</v>
          </cell>
          <cell r="B642" t="str">
            <v>KITSAP CO-UNREGULATED</v>
          </cell>
          <cell r="C642" t="str">
            <v>KITSAP CO-UNREGULATED</v>
          </cell>
          <cell r="D642" t="str">
            <v>COMMERCIAL  FRONTLOAD</v>
          </cell>
          <cell r="E642" t="str">
            <v>TARPREF</v>
          </cell>
          <cell r="F642" t="str">
            <v>TARPING FEE REFUSE</v>
          </cell>
          <cell r="G642" t="str">
            <v>ONCALL</v>
          </cell>
          <cell r="H642">
            <v>11</v>
          </cell>
        </row>
        <row r="643">
          <cell r="A643" t="str">
            <v>MASON CO-REGULATEDCOMMERCIAL  FRONTLOADTARPREF</v>
          </cell>
          <cell r="B643" t="str">
            <v>MASON CO-REGULATED</v>
          </cell>
          <cell r="C643" t="str">
            <v>MASON CO-REGULATED</v>
          </cell>
          <cell r="D643" t="str">
            <v>COMMERCIAL  FRONTLOAD</v>
          </cell>
          <cell r="E643" t="str">
            <v>TARPREF</v>
          </cell>
          <cell r="F643" t="str">
            <v>TARPING FEE REFUSE</v>
          </cell>
          <cell r="G643" t="str">
            <v>ONCALL</v>
          </cell>
          <cell r="H643">
            <v>11.12</v>
          </cell>
        </row>
        <row r="644">
          <cell r="A644" t="str">
            <v>MASON CO-UNREGULATEDCOMMERCIAL  FRONTLOADTARPREF</v>
          </cell>
          <cell r="B644" t="str">
            <v>MASON CO-UNREGULATED</v>
          </cell>
          <cell r="C644" t="str">
            <v>MASON CO-UNREGULATED</v>
          </cell>
          <cell r="D644" t="str">
            <v>COMMERCIAL  FRONTLOAD</v>
          </cell>
          <cell r="E644" t="str">
            <v>TARPREF</v>
          </cell>
          <cell r="F644" t="str">
            <v>TARPING FEE REFUSE</v>
          </cell>
          <cell r="G644" t="str">
            <v>ONCALL</v>
          </cell>
          <cell r="H644">
            <v>11</v>
          </cell>
        </row>
        <row r="645">
          <cell r="A645" t="str">
            <v>CITY of SHELTON-REGULATEDRESIDENTIALTRIPRCANS</v>
          </cell>
          <cell r="B645" t="str">
            <v>CITY of SHELTON-REGULATED</v>
          </cell>
          <cell r="C645" t="str">
            <v>CITY of SHELTON-REGULATED</v>
          </cell>
          <cell r="D645" t="str">
            <v>RESIDENTIAL</v>
          </cell>
          <cell r="E645" t="str">
            <v>TRIPRCANS</v>
          </cell>
          <cell r="F645" t="str">
            <v>RETURN TRIP CHARGE - CANS</v>
          </cell>
          <cell r="G645" t="str">
            <v>ONCALL</v>
          </cell>
          <cell r="H645">
            <v>8.75</v>
          </cell>
        </row>
        <row r="646">
          <cell r="A646" t="str">
            <v>KITSAP CO -REGULATEDRESIDENTIALTRIPRCANS</v>
          </cell>
          <cell r="B646" t="str">
            <v>KITSAP CO -REGULATED</v>
          </cell>
          <cell r="C646" t="str">
            <v>KITSAP CO -REGULATED</v>
          </cell>
          <cell r="D646" t="str">
            <v>RESIDENTIAL</v>
          </cell>
          <cell r="E646" t="str">
            <v>TRIPRCANS</v>
          </cell>
          <cell r="F646" t="str">
            <v>RETURN TRIP CHARGE - CANS</v>
          </cell>
          <cell r="G646" t="str">
            <v>ONCALL</v>
          </cell>
          <cell r="H646">
            <v>8.75</v>
          </cell>
        </row>
        <row r="647">
          <cell r="A647" t="str">
            <v>MASON CO-REGULATEDRESIDENTIALTRIPRCANS</v>
          </cell>
          <cell r="B647" t="str">
            <v>MASON CO-REGULATED</v>
          </cell>
          <cell r="C647" t="str">
            <v>MASON CO-REGULATED</v>
          </cell>
          <cell r="D647" t="str">
            <v>RESIDENTIAL</v>
          </cell>
          <cell r="E647" t="str">
            <v>TRIPRCANS</v>
          </cell>
          <cell r="F647" t="str">
            <v>RETURN TRIP CHARGE - CANS</v>
          </cell>
          <cell r="G647" t="str">
            <v>ONCALL</v>
          </cell>
          <cell r="H647">
            <v>8.75</v>
          </cell>
        </row>
        <row r="648">
          <cell r="A648" t="str">
            <v>KITSAP CO -REGULATEDRESIDENTIALTRIPRCARTS</v>
          </cell>
          <cell r="B648" t="str">
            <v>KITSAP CO -REGULATED</v>
          </cell>
          <cell r="C648" t="str">
            <v>KITSAP CO -REGULATED</v>
          </cell>
          <cell r="D648" t="str">
            <v>RESIDENTIAL</v>
          </cell>
          <cell r="E648" t="str">
            <v>TRIPRCARTS</v>
          </cell>
          <cell r="F648" t="str">
            <v>RESI TRIP CHARGE - CARTS</v>
          </cell>
          <cell r="G648" t="str">
            <v>ONCALL</v>
          </cell>
          <cell r="H648">
            <v>9.25</v>
          </cell>
        </row>
        <row r="649">
          <cell r="A649" t="str">
            <v>KITSAP CO-UNREGULATEDRESIDENTIALTRIPRCARTS</v>
          </cell>
          <cell r="B649" t="str">
            <v>KITSAP CO-UNREGULATED</v>
          </cell>
          <cell r="C649" t="str">
            <v>KITSAP CO-UNREGULATED</v>
          </cell>
          <cell r="D649" t="str">
            <v>RESIDENTIAL</v>
          </cell>
          <cell r="E649" t="str">
            <v>TRIPRCARTS</v>
          </cell>
          <cell r="F649" t="str">
            <v>RESI TRIP CHARGE - CARTS</v>
          </cell>
          <cell r="G649" t="str">
            <v>ONCALL</v>
          </cell>
          <cell r="H649">
            <v>9.25</v>
          </cell>
        </row>
        <row r="650">
          <cell r="A650" t="str">
            <v>MASON CO-REGULATEDRESIDENTIALTRIPRCARTS</v>
          </cell>
          <cell r="B650" t="str">
            <v>MASON CO-REGULATED</v>
          </cell>
          <cell r="C650" t="str">
            <v>MASON CO-REGULATED</v>
          </cell>
          <cell r="D650" t="str">
            <v>RESIDENTIAL</v>
          </cell>
          <cell r="E650" t="str">
            <v>TRIPRCARTS</v>
          </cell>
          <cell r="F650" t="str">
            <v>RESI TRIP CHARGE - CARTS</v>
          </cell>
          <cell r="G650" t="str">
            <v>ONCALL</v>
          </cell>
          <cell r="H650">
            <v>9.25</v>
          </cell>
        </row>
        <row r="651">
          <cell r="A651" t="str">
            <v>MASON CO-UNREGULATEDRESIDENTIALTRIPRCARTS</v>
          </cell>
          <cell r="B651" t="str">
            <v>MASON CO-UNREGULATED</v>
          </cell>
          <cell r="C651" t="str">
            <v>MASON CO-UNREGULATED</v>
          </cell>
          <cell r="D651" t="str">
            <v>RESIDENTIAL</v>
          </cell>
          <cell r="E651" t="str">
            <v>TRIPRCARTS</v>
          </cell>
          <cell r="F651" t="str">
            <v>RESI TRIP CHARGE - CARTS</v>
          </cell>
          <cell r="G651" t="str">
            <v>ONCALL</v>
          </cell>
          <cell r="H651">
            <v>9.25</v>
          </cell>
        </row>
        <row r="652">
          <cell r="A652" t="str">
            <v>MASON CO-UNREGULATEDROLLOFFUNION</v>
          </cell>
          <cell r="B652" t="str">
            <v>MASON CO-UNREGULATED</v>
          </cell>
          <cell r="C652" t="str">
            <v>MASON CO-UNREGULATED</v>
          </cell>
          <cell r="D652" t="str">
            <v>ROLLOFF</v>
          </cell>
          <cell r="E652" t="str">
            <v>UNION</v>
          </cell>
          <cell r="F652" t="str">
            <v>UNION TRANSFER BOX HAUL</v>
          </cell>
          <cell r="G652" t="str">
            <v>MONTHLY ARREARS</v>
          </cell>
          <cell r="H652">
            <v>183.81</v>
          </cell>
        </row>
        <row r="653">
          <cell r="A653" t="str">
            <v>CITY of SHELTON-REGULATEDCOMMERCIAL - REARLOADUNLOCKRECY</v>
          </cell>
          <cell r="B653" t="str">
            <v>CITY of SHELTON-REGULATED</v>
          </cell>
          <cell r="C653" t="str">
            <v>CITY of SHELTON-REGULATED</v>
          </cell>
          <cell r="D653" t="str">
            <v>COMMERCIAL - REARLOAD</v>
          </cell>
          <cell r="E653" t="str">
            <v>UNLOCKRECY</v>
          </cell>
          <cell r="F653" t="str">
            <v>UNLOCK / UNLATCH RECY</v>
          </cell>
          <cell r="G653" t="str">
            <v>MONTHLY ARREARS</v>
          </cell>
          <cell r="H653">
            <v>2.5299999999999998</v>
          </cell>
        </row>
        <row r="654">
          <cell r="A654" t="str">
            <v>KITSAP CO -REGULATEDCOMMERCIAL - REARLOADUNLOCKRECY</v>
          </cell>
          <cell r="B654" t="str">
            <v>KITSAP CO -REGULATED</v>
          </cell>
          <cell r="C654" t="str">
            <v>KITSAP CO -REGULATED</v>
          </cell>
          <cell r="D654" t="str">
            <v>COMMERCIAL - REARLOAD</v>
          </cell>
          <cell r="E654" t="str">
            <v>UNLOCKRECY</v>
          </cell>
          <cell r="F654" t="str">
            <v>UNLOCK / UNLATCH RECY</v>
          </cell>
          <cell r="G654" t="str">
            <v>MONTHLY ARREARS</v>
          </cell>
          <cell r="H654">
            <v>2.5299999999999998</v>
          </cell>
        </row>
        <row r="655">
          <cell r="A655" t="str">
            <v>KITSAP CO-UNREGULATEDCOMMERCIAL - REARLOADUNLOCKRECY</v>
          </cell>
          <cell r="B655" t="str">
            <v>KITSAP CO-UNREGULATED</v>
          </cell>
          <cell r="C655" t="str">
            <v>KITSAP CO-UNREGULATED</v>
          </cell>
          <cell r="D655" t="str">
            <v>COMMERCIAL - REARLOAD</v>
          </cell>
          <cell r="E655" t="str">
            <v>UNLOCKRECY</v>
          </cell>
          <cell r="F655" t="str">
            <v>UNLOCK / UNLATCH RECY</v>
          </cell>
          <cell r="G655" t="str">
            <v>MONTHLY ARREARS</v>
          </cell>
          <cell r="H655">
            <v>2.5299999999999998</v>
          </cell>
        </row>
        <row r="656">
          <cell r="A656" t="str">
            <v>MASON CO-REGULATEDCOMMERCIAL - REARLOADUNLOCKRECY</v>
          </cell>
          <cell r="B656" t="str">
            <v>MASON CO-REGULATED</v>
          </cell>
          <cell r="C656" t="str">
            <v>MASON CO-REGULATED</v>
          </cell>
          <cell r="D656" t="str">
            <v>COMMERCIAL - REARLOAD</v>
          </cell>
          <cell r="E656" t="str">
            <v>UNLOCKRECY</v>
          </cell>
          <cell r="F656" t="str">
            <v>UNLOCK / UNLATCH RECY</v>
          </cell>
          <cell r="G656" t="str">
            <v>MONTHLY ARREARS</v>
          </cell>
          <cell r="H656">
            <v>2.5299999999999998</v>
          </cell>
        </row>
        <row r="657">
          <cell r="A657" t="str">
            <v>MASON CO-UNREGULATEDCOMMERCIAL - REARLOADUNLOCKRECY</v>
          </cell>
          <cell r="B657" t="str">
            <v>MASON CO-UNREGULATED</v>
          </cell>
          <cell r="C657" t="str">
            <v>MASON CO-UNREGULATED</v>
          </cell>
          <cell r="D657" t="str">
            <v>COMMERCIAL - REARLOAD</v>
          </cell>
          <cell r="E657" t="str">
            <v>UNLOCKRECY</v>
          </cell>
          <cell r="F657" t="str">
            <v>UNLOCK / UNLATCH RECY</v>
          </cell>
          <cell r="G657" t="str">
            <v>MONTHLY ARREARS</v>
          </cell>
          <cell r="H657">
            <v>2.5299999999999998</v>
          </cell>
        </row>
        <row r="658">
          <cell r="A658" t="str">
            <v>CITY OF SHELTON-CONTRACTCOMMERCIAL - REARLOADUNLOCKREF</v>
          </cell>
          <cell r="B658" t="str">
            <v>CITY OF SHELTON-CONTRACT</v>
          </cell>
          <cell r="C658" t="str">
            <v>CITY OF SHELTON-CONTRACT</v>
          </cell>
          <cell r="D658" t="str">
            <v>COMMERCIAL - REARLOAD</v>
          </cell>
          <cell r="E658" t="str">
            <v>UNLOCKREF</v>
          </cell>
          <cell r="F658" t="str">
            <v>UNLOCK / UNLATCH REFUSE</v>
          </cell>
          <cell r="G658" t="str">
            <v>MONTHLY ARREARS</v>
          </cell>
          <cell r="H658">
            <v>3.54</v>
          </cell>
        </row>
        <row r="659">
          <cell r="A659" t="str">
            <v>CITY of SHELTON-REGULATEDCOMMERCIAL - REARLOADUNLOCKREF</v>
          </cell>
          <cell r="B659" t="str">
            <v>CITY of SHELTON-REGULATED</v>
          </cell>
          <cell r="C659" t="str">
            <v>CITY of SHELTON-REGULATED</v>
          </cell>
          <cell r="D659" t="str">
            <v>COMMERCIAL - REARLOAD</v>
          </cell>
          <cell r="E659" t="str">
            <v>UNLOCKREF</v>
          </cell>
          <cell r="F659" t="str">
            <v>UNLOCK / UNLATCH REFUSE</v>
          </cell>
          <cell r="G659" t="str">
            <v>MONTHLY ARREARS</v>
          </cell>
          <cell r="H659">
            <v>2.5299999999999998</v>
          </cell>
        </row>
        <row r="660">
          <cell r="A660" t="str">
            <v>CITY OF SHELTON-UNREGULATEDCOMMERCIAL - REARLOADUNLOCKREF</v>
          </cell>
          <cell r="B660" t="str">
            <v>CITY OF SHELTON-UNREGULATED</v>
          </cell>
          <cell r="C660" t="str">
            <v>CITY OF SHELTON-UNREGULATED</v>
          </cell>
          <cell r="D660" t="str">
            <v>COMMERCIAL - REARLOAD</v>
          </cell>
          <cell r="E660" t="str">
            <v>UNLOCKREF</v>
          </cell>
          <cell r="F660" t="str">
            <v>UNLOCK / UNLATCH REFUSE</v>
          </cell>
          <cell r="G660" t="str">
            <v>MONTHLY ARREARS</v>
          </cell>
          <cell r="H660">
            <v>4.5</v>
          </cell>
        </row>
        <row r="661">
          <cell r="A661" t="str">
            <v>KITSAP CO -REGULATEDCOMMERCIAL - REARLOADUNLOCKREF</v>
          </cell>
          <cell r="B661" t="str">
            <v>KITSAP CO -REGULATED</v>
          </cell>
          <cell r="C661" t="str">
            <v>KITSAP CO -REGULATED</v>
          </cell>
          <cell r="D661" t="str">
            <v>COMMERCIAL - REARLOAD</v>
          </cell>
          <cell r="E661" t="str">
            <v>UNLOCKREF</v>
          </cell>
          <cell r="F661" t="str">
            <v>UNLOCK / UNLATCH REFUSE</v>
          </cell>
          <cell r="G661" t="str">
            <v>MONTHLY ARREARS</v>
          </cell>
          <cell r="H661">
            <v>2.5299999999999998</v>
          </cell>
        </row>
        <row r="662">
          <cell r="A662" t="str">
            <v>KITSAP CO-UNREGULATEDCOMMERCIAL - REARLOADUNLOCKREF</v>
          </cell>
          <cell r="B662" t="str">
            <v>KITSAP CO-UNREGULATED</v>
          </cell>
          <cell r="C662" t="str">
            <v>KITSAP CO-UNREGULATED</v>
          </cell>
          <cell r="D662" t="str">
            <v>COMMERCIAL - REARLOAD</v>
          </cell>
          <cell r="E662" t="str">
            <v>UNLOCKREF</v>
          </cell>
          <cell r="F662" t="str">
            <v>UNLOCK / UNLATCH REFUSE</v>
          </cell>
          <cell r="G662" t="str">
            <v>MONTHLY ARREARS</v>
          </cell>
          <cell r="H662">
            <v>2.5</v>
          </cell>
        </row>
        <row r="663">
          <cell r="A663" t="str">
            <v>MASON CO-REGULATEDCOMMERCIAL - REARLOADUNLOCKREF</v>
          </cell>
          <cell r="B663" t="str">
            <v>MASON CO-REGULATED</v>
          </cell>
          <cell r="C663" t="str">
            <v>MASON CO-REGULATED</v>
          </cell>
          <cell r="D663" t="str">
            <v>COMMERCIAL - REARLOAD</v>
          </cell>
          <cell r="E663" t="str">
            <v>UNLOCKREF</v>
          </cell>
          <cell r="F663" t="str">
            <v>UNLOCK / UNLATCH REFUSE</v>
          </cell>
          <cell r="G663" t="str">
            <v>MONTHLY ARREARS</v>
          </cell>
          <cell r="H663">
            <v>2.5299999999999998</v>
          </cell>
        </row>
        <row r="664">
          <cell r="A664" t="str">
            <v>MASON CO-UNREGULATEDCOMMERCIAL - REARLOADUNLOCKREF</v>
          </cell>
          <cell r="B664" t="str">
            <v>MASON CO-UNREGULATED</v>
          </cell>
          <cell r="C664" t="str">
            <v>MASON CO-UNREGULATED</v>
          </cell>
          <cell r="D664" t="str">
            <v>COMMERCIAL - REARLOAD</v>
          </cell>
          <cell r="E664" t="str">
            <v>UNLOCKREF</v>
          </cell>
          <cell r="F664" t="str">
            <v>UNLOCK / UNLATCH REFUSE</v>
          </cell>
          <cell r="G664" t="str">
            <v>MONTHLY ARREARS</v>
          </cell>
          <cell r="H664">
            <v>2.5</v>
          </cell>
        </row>
        <row r="665">
          <cell r="A665" t="str">
            <v>CITY OF SHELTON-CONTRACTRESIDENTIALUNLOCKRES</v>
          </cell>
          <cell r="B665" t="str">
            <v>CITY OF SHELTON-CONTRACT</v>
          </cell>
          <cell r="C665" t="str">
            <v>CITY OF SHELTON-CONTRACT</v>
          </cell>
          <cell r="D665" t="str">
            <v>RESIDENTIAL</v>
          </cell>
          <cell r="E665" t="str">
            <v>UNLOCKRES</v>
          </cell>
          <cell r="F665" t="str">
            <v>UNLOCK/UNLATCH REFUSE</v>
          </cell>
          <cell r="G665" t="str">
            <v>MONTHLY ARREARS</v>
          </cell>
          <cell r="H665">
            <v>3.54</v>
          </cell>
        </row>
        <row r="666">
          <cell r="A666" t="str">
            <v>CITY OF SHELTON-UNREGULATEDRESIDENTIALUNLOCKRES</v>
          </cell>
          <cell r="B666" t="str">
            <v>CITY OF SHELTON-UNREGULATED</v>
          </cell>
          <cell r="C666" t="str">
            <v>CITY OF SHELTON-UNREGULATED</v>
          </cell>
          <cell r="D666" t="str">
            <v>RESIDENTIAL</v>
          </cell>
          <cell r="E666" t="str">
            <v>UNLOCKRES</v>
          </cell>
          <cell r="F666" t="str">
            <v>UNLOCK/UNLATCH REFUSE</v>
          </cell>
          <cell r="G666" t="str">
            <v>MONTHLY ARREARS</v>
          </cell>
          <cell r="H666">
            <v>4.5</v>
          </cell>
        </row>
        <row r="667">
          <cell r="A667" t="str">
            <v>CITY of SHELTON-REGULATEDROLLOFFWASHOUT</v>
          </cell>
          <cell r="B667" t="str">
            <v>CITY of SHELTON-REGULATED</v>
          </cell>
          <cell r="C667" t="str">
            <v>CITY of SHELTON-REGULATED</v>
          </cell>
          <cell r="D667" t="str">
            <v>ROLLOFF</v>
          </cell>
          <cell r="E667" t="str">
            <v>WASHOUT</v>
          </cell>
          <cell r="F667" t="str">
            <v>WASHING FEE</v>
          </cell>
          <cell r="G667" t="str">
            <v>MONTHLY ARREARS</v>
          </cell>
          <cell r="H667">
            <v>10.11</v>
          </cell>
        </row>
        <row r="668">
          <cell r="A668" t="str">
            <v>CITY OF SHELTON-UNREGULATEDROLLOFFWASHOUT</v>
          </cell>
          <cell r="B668" t="str">
            <v>CITY OF SHELTON-UNREGULATED</v>
          </cell>
          <cell r="C668" t="str">
            <v>CITY OF SHELTON-UNREGULATED</v>
          </cell>
          <cell r="D668" t="str">
            <v>ROLLOFF</v>
          </cell>
          <cell r="E668" t="str">
            <v>WASHOUT</v>
          </cell>
          <cell r="F668" t="str">
            <v>WASHING FEE</v>
          </cell>
          <cell r="G668" t="str">
            <v>MONTHLY ARREARS</v>
          </cell>
          <cell r="H668">
            <v>10.11</v>
          </cell>
        </row>
        <row r="669">
          <cell r="A669" t="str">
            <v>KITSAP CO -REGULATEDROLLOFFWASHOUT</v>
          </cell>
          <cell r="B669" t="str">
            <v>KITSAP CO -REGULATED</v>
          </cell>
          <cell r="C669" t="str">
            <v>KITSAP CO -REGULATED</v>
          </cell>
          <cell r="D669" t="str">
            <v>ROLLOFF</v>
          </cell>
          <cell r="E669" t="str">
            <v>WASHOUT</v>
          </cell>
          <cell r="F669" t="str">
            <v>WASHING FEE</v>
          </cell>
          <cell r="G669" t="str">
            <v>MONTHLY ARREARS</v>
          </cell>
          <cell r="H669">
            <v>10.11</v>
          </cell>
        </row>
        <row r="670">
          <cell r="A670" t="str">
            <v>KITSAP CO-UNREGULATEDROLLOFFWASHOUT</v>
          </cell>
          <cell r="B670" t="str">
            <v>KITSAP CO-UNREGULATED</v>
          </cell>
          <cell r="C670" t="str">
            <v>KITSAP CO-UNREGULATED</v>
          </cell>
          <cell r="D670" t="str">
            <v>ROLLOFF</v>
          </cell>
          <cell r="E670" t="str">
            <v>WASHOUT</v>
          </cell>
          <cell r="F670" t="str">
            <v>WASHING FEE</v>
          </cell>
          <cell r="G670" t="str">
            <v>MONTHLY ARREARS</v>
          </cell>
          <cell r="H670">
            <v>10.11</v>
          </cell>
        </row>
        <row r="671">
          <cell r="A671" t="str">
            <v>MASON CO-REGULATEDROLLOFFWASHOUT</v>
          </cell>
          <cell r="B671" t="str">
            <v>MASON CO-REGULATED</v>
          </cell>
          <cell r="C671" t="str">
            <v>MASON CO-REGULATED</v>
          </cell>
          <cell r="D671" t="str">
            <v>ROLLOFF</v>
          </cell>
          <cell r="E671" t="str">
            <v>WASHOUT</v>
          </cell>
          <cell r="F671" t="str">
            <v>WASHING FEE</v>
          </cell>
          <cell r="G671" t="str">
            <v>MONTHLY ARREARS</v>
          </cell>
          <cell r="H671">
            <v>10.11</v>
          </cell>
        </row>
        <row r="672">
          <cell r="A672" t="str">
            <v>MASON CO-UNREGULATEDROLLOFFWASHOUT</v>
          </cell>
          <cell r="B672" t="str">
            <v>MASON CO-UNREGULATED</v>
          </cell>
          <cell r="C672" t="str">
            <v>MASON CO-UNREGULATED</v>
          </cell>
          <cell r="D672" t="str">
            <v>ROLLOFF</v>
          </cell>
          <cell r="E672" t="str">
            <v>WASHOUT</v>
          </cell>
          <cell r="F672" t="str">
            <v>WASHING FEE</v>
          </cell>
          <cell r="G672" t="str">
            <v>MONTHLY ARREARS</v>
          </cell>
          <cell r="H672">
            <v>10.11</v>
          </cell>
        </row>
        <row r="673">
          <cell r="A673" t="str">
            <v>CITY OF SHELTON-CONTRACTCOMMERCIAL RECYCLEWASHRECY</v>
          </cell>
          <cell r="B673" t="str">
            <v>CITY OF SHELTON-CONTRACT</v>
          </cell>
          <cell r="C673" t="str">
            <v>CITY OF SHELTON-CONTRACT</v>
          </cell>
          <cell r="D673" t="str">
            <v>COMMERCIAL RECYCLE</v>
          </cell>
          <cell r="E673" t="str">
            <v>WASHRECY</v>
          </cell>
          <cell r="F673" t="str">
            <v>WASHING AUTOMATED RECY</v>
          </cell>
          <cell r="G673" t="str">
            <v>ONCALL</v>
          </cell>
          <cell r="H673">
            <v>8.35</v>
          </cell>
        </row>
        <row r="674">
          <cell r="A674" t="str">
            <v>CITY of SHELTON-REGULATEDCOMMERCIAL RECYCLEWASHRECY</v>
          </cell>
          <cell r="B674" t="str">
            <v>CITY of SHELTON-REGULATED</v>
          </cell>
          <cell r="C674" t="str">
            <v>CITY of SHELTON-REGULATED</v>
          </cell>
          <cell r="D674" t="str">
            <v>COMMERCIAL RECYCLE</v>
          </cell>
          <cell r="E674" t="str">
            <v>WASHRECY</v>
          </cell>
          <cell r="F674" t="str">
            <v>WASHING AUTOMATED RECY</v>
          </cell>
          <cell r="G674" t="str">
            <v>ONCALL</v>
          </cell>
          <cell r="H674">
            <v>0</v>
          </cell>
        </row>
        <row r="675">
          <cell r="A675" t="str">
            <v>CITY OF SHELTON-UNREGULATEDCOMMERCIAL RECYCLEWASHRECY</v>
          </cell>
          <cell r="B675" t="str">
            <v>CITY OF SHELTON-UNREGULATED</v>
          </cell>
          <cell r="C675" t="str">
            <v>CITY OF SHELTON-UNREGULATED</v>
          </cell>
          <cell r="D675" t="str">
            <v>COMMERCIAL RECYCLE</v>
          </cell>
          <cell r="E675" t="str">
            <v>WASHRECY</v>
          </cell>
          <cell r="F675" t="str">
            <v>WASHING AUTOMATED RECY</v>
          </cell>
          <cell r="G675" t="str">
            <v>ONCALL</v>
          </cell>
          <cell r="H675">
            <v>11.68</v>
          </cell>
        </row>
        <row r="676">
          <cell r="A676" t="str">
            <v>KITSAP CO -REGULATEDCOMMERCIAL RECYCLEWASHRECY</v>
          </cell>
          <cell r="B676" t="str">
            <v>KITSAP CO -REGULATED</v>
          </cell>
          <cell r="C676" t="str">
            <v>KITSAP CO -REGULATED</v>
          </cell>
          <cell r="D676" t="str">
            <v>COMMERCIAL RECYCLE</v>
          </cell>
          <cell r="E676" t="str">
            <v>WASHRECY</v>
          </cell>
          <cell r="F676" t="str">
            <v>WASHING AUTOMATED RECY</v>
          </cell>
          <cell r="G676" t="str">
            <v>ONCALL</v>
          </cell>
          <cell r="H676">
            <v>0</v>
          </cell>
        </row>
        <row r="677">
          <cell r="A677" t="str">
            <v>KITSAP CO-UNREGULATEDCOMMERCIAL RECYCLEWASHRECY</v>
          </cell>
          <cell r="B677" t="str">
            <v>KITSAP CO-UNREGULATED</v>
          </cell>
          <cell r="C677" t="str">
            <v>KITSAP CO-UNREGULATED</v>
          </cell>
          <cell r="D677" t="str">
            <v>COMMERCIAL RECYCLE</v>
          </cell>
          <cell r="E677" t="str">
            <v>WASHRECY</v>
          </cell>
          <cell r="F677" t="str">
            <v>WASHING AUTOMATED RECY</v>
          </cell>
          <cell r="G677" t="str">
            <v>ONCALL</v>
          </cell>
          <cell r="H677">
            <v>11.68</v>
          </cell>
        </row>
        <row r="678">
          <cell r="A678" t="str">
            <v>MASON CO-REGULATEDCOMMERCIAL RECYCLEWASHRECY</v>
          </cell>
          <cell r="B678" t="str">
            <v>MASON CO-REGULATED</v>
          </cell>
          <cell r="C678" t="str">
            <v>MASON CO-REGULATED</v>
          </cell>
          <cell r="D678" t="str">
            <v>COMMERCIAL RECYCLE</v>
          </cell>
          <cell r="E678" t="str">
            <v>WASHRECY</v>
          </cell>
          <cell r="F678" t="str">
            <v>WASHING AUTOMATED RECY</v>
          </cell>
          <cell r="G678" t="str">
            <v>ONCALL</v>
          </cell>
          <cell r="H678">
            <v>0</v>
          </cell>
        </row>
        <row r="679">
          <cell r="A679" t="str">
            <v>MASON CO-UNREGULATEDCOMMERCIAL RECYCLEWASHRECY</v>
          </cell>
          <cell r="B679" t="str">
            <v>MASON CO-UNREGULATED</v>
          </cell>
          <cell r="C679" t="str">
            <v>MASON CO-UNREGULATED</v>
          </cell>
          <cell r="D679" t="str">
            <v>COMMERCIAL RECYCLE</v>
          </cell>
          <cell r="E679" t="str">
            <v>WASHRECY</v>
          </cell>
          <cell r="F679" t="str">
            <v>WASHING AUTOMATED RECY</v>
          </cell>
          <cell r="G679" t="str">
            <v>ONCALL</v>
          </cell>
          <cell r="H679">
            <v>11.68</v>
          </cell>
        </row>
        <row r="680">
          <cell r="A680" t="str">
            <v>CITY of SHELTON-REGULATEDCOMMERCIAL - REARLOADWASHREF</v>
          </cell>
          <cell r="B680" t="str">
            <v>CITY of SHELTON-REGULATED</v>
          </cell>
          <cell r="C680" t="str">
            <v>CITY of SHELTON-REGULATED</v>
          </cell>
          <cell r="D680" t="str">
            <v>COMMERCIAL - REARLOAD</v>
          </cell>
          <cell r="E680" t="str">
            <v>WASHREF</v>
          </cell>
          <cell r="F680" t="str">
            <v>WASHING AUTOMATED REFUSE</v>
          </cell>
          <cell r="G680" t="str">
            <v>ONCALL</v>
          </cell>
          <cell r="H680">
            <v>10.62</v>
          </cell>
        </row>
        <row r="681">
          <cell r="A681" t="str">
            <v>KITSAP CO -REGULATEDCOMMERCIAL - REARLOADWASHREF</v>
          </cell>
          <cell r="B681" t="str">
            <v>KITSAP CO -REGULATED</v>
          </cell>
          <cell r="C681" t="str">
            <v>KITSAP CO -REGULATED</v>
          </cell>
          <cell r="D681" t="str">
            <v>COMMERCIAL - REARLOAD</v>
          </cell>
          <cell r="E681" t="str">
            <v>WASHREF</v>
          </cell>
          <cell r="F681" t="str">
            <v>WASHING AUTOMATED REFUSE</v>
          </cell>
          <cell r="G681" t="str">
            <v>ONCALL</v>
          </cell>
          <cell r="H681">
            <v>10.62</v>
          </cell>
        </row>
        <row r="682">
          <cell r="A682" t="str">
            <v>MASON CO-REGULATEDCOMMERCIAL - REARLOADWASHREF</v>
          </cell>
          <cell r="B682" t="str">
            <v>MASON CO-REGULATED</v>
          </cell>
          <cell r="C682" t="str">
            <v>MASON CO-REGULATED</v>
          </cell>
          <cell r="D682" t="str">
            <v>COMMERCIAL - REARLOAD</v>
          </cell>
          <cell r="E682" t="str">
            <v>WASHREF</v>
          </cell>
          <cell r="F682" t="str">
            <v>WASHING AUTOMATED REFUSE</v>
          </cell>
          <cell r="G682" t="str">
            <v>ONCALL</v>
          </cell>
          <cell r="H682">
            <v>10.62</v>
          </cell>
        </row>
        <row r="683">
          <cell r="A683" t="str">
            <v>CITY of SHELTON-REGULATEDRESIDENTIALWLKNRE1</v>
          </cell>
          <cell r="B683" t="str">
            <v>CITY of SHELTON-REGULATED</v>
          </cell>
          <cell r="C683" t="str">
            <v>CITY of SHELTON-REGULATED</v>
          </cell>
          <cell r="D683" t="str">
            <v>RESIDENTIAL</v>
          </cell>
          <cell r="E683" t="str">
            <v>WLKNRE1</v>
          </cell>
          <cell r="F683" t="str">
            <v>WALK IN 5'-25'-EOW</v>
          </cell>
          <cell r="G683" t="str">
            <v>BI-MONTHLY SPLIT EVEN</v>
          </cell>
          <cell r="H683">
            <v>1.28</v>
          </cell>
        </row>
        <row r="684">
          <cell r="A684" t="str">
            <v>KITSAP CO -REGULATEDRESIDENTIALWLKNRE1</v>
          </cell>
          <cell r="B684" t="str">
            <v>KITSAP CO -REGULATED</v>
          </cell>
          <cell r="C684" t="str">
            <v>KITSAP CO -REGULATED</v>
          </cell>
          <cell r="D684" t="str">
            <v>RESIDENTIAL</v>
          </cell>
          <cell r="E684" t="str">
            <v>WLKNRE1</v>
          </cell>
          <cell r="F684" t="str">
            <v>WALK IN 5'-25'-EOW</v>
          </cell>
          <cell r="G684" t="str">
            <v>BI-MONTHLY SPLIT EVEN</v>
          </cell>
          <cell r="H684">
            <v>1.2749999999999999</v>
          </cell>
        </row>
        <row r="685">
          <cell r="A685" t="str">
            <v>MASON CO-REGULATEDRESIDENTIALWLKNRE1</v>
          </cell>
          <cell r="B685" t="str">
            <v>MASON CO-REGULATED</v>
          </cell>
          <cell r="C685" t="str">
            <v>MASON CO-REGULATED</v>
          </cell>
          <cell r="D685" t="str">
            <v>RESIDENTIAL</v>
          </cell>
          <cell r="E685" t="str">
            <v>WLKNRE1</v>
          </cell>
          <cell r="F685" t="str">
            <v>WALK IN 5'-25'-EOW</v>
          </cell>
          <cell r="G685" t="str">
            <v>BI-MONTHLY SPLIT EVEN</v>
          </cell>
          <cell r="H685">
            <v>1.28</v>
          </cell>
        </row>
        <row r="686">
          <cell r="A686" t="str">
            <v>CITY OF SHELTON-UNREGULATEDCOMMERCIAL RECYCLEWLKNRE1RECY</v>
          </cell>
          <cell r="B686" t="str">
            <v>CITY OF SHELTON-UNREGULATED</v>
          </cell>
          <cell r="C686" t="str">
            <v>CITY OF SHELTON-UNREGULATED</v>
          </cell>
          <cell r="D686" t="str">
            <v>COMMERCIAL RECYCLE</v>
          </cell>
          <cell r="E686" t="str">
            <v>WLKNRE1RECY</v>
          </cell>
          <cell r="F686" t="str">
            <v>WALK IN 5-25FT EOW-RECYCL</v>
          </cell>
          <cell r="G686" t="str">
            <v>BI-MONTHLY SPLIT EVEN</v>
          </cell>
          <cell r="H686">
            <v>1.2549999999999999</v>
          </cell>
        </row>
        <row r="687">
          <cell r="A687" t="str">
            <v>KITSAP CO-UNREGULATEDCOMMERCIAL RECYCLEWLKNRE1RECY</v>
          </cell>
          <cell r="B687" t="str">
            <v>KITSAP CO-UNREGULATED</v>
          </cell>
          <cell r="C687" t="str">
            <v>KITSAP CO-UNREGULATED</v>
          </cell>
          <cell r="D687" t="str">
            <v>COMMERCIAL RECYCLE</v>
          </cell>
          <cell r="E687" t="str">
            <v>WLKNRE1RECY</v>
          </cell>
          <cell r="F687" t="str">
            <v>WALK IN 5-25FT EOW-RECYCL</v>
          </cell>
          <cell r="G687" t="str">
            <v>BI-MONTHLY SPLIT EVEN</v>
          </cell>
          <cell r="H687">
            <v>1.2549999999999999</v>
          </cell>
        </row>
        <row r="688">
          <cell r="A688" t="str">
            <v>MASON CO-UNREGULATEDCOMMERCIAL RECYCLEWLKNRE1RECY</v>
          </cell>
          <cell r="B688" t="str">
            <v>MASON CO-UNREGULATED</v>
          </cell>
          <cell r="C688" t="str">
            <v>MASON CO-UNREGULATED</v>
          </cell>
          <cell r="D688" t="str">
            <v>COMMERCIAL RECYCLE</v>
          </cell>
          <cell r="E688" t="str">
            <v>WLKNRE1RECY</v>
          </cell>
          <cell r="F688" t="str">
            <v>WALK IN 5-25FT EOW-RECYCL</v>
          </cell>
          <cell r="G688" t="str">
            <v>BI-MONTHLY SPLIT EVEN</v>
          </cell>
          <cell r="H688">
            <v>1.28</v>
          </cell>
        </row>
        <row r="689">
          <cell r="A689" t="str">
            <v>CITY of SHELTON-REGULATEDCOMMERCIAL RECYCLEWLKNRECY</v>
          </cell>
          <cell r="B689" t="str">
            <v>CITY of SHELTON-REGULATED</v>
          </cell>
          <cell r="C689" t="str">
            <v>CITY of SHELTON-REGULATED</v>
          </cell>
          <cell r="D689" t="str">
            <v>COMMERCIAL RECYCLE</v>
          </cell>
          <cell r="E689" t="str">
            <v>WLKNRECY</v>
          </cell>
          <cell r="F689" t="str">
            <v>WALK IN RECYCLE</v>
          </cell>
          <cell r="G689" t="str">
            <v>MONTHLY ADVANCED</v>
          </cell>
          <cell r="H689">
            <v>0</v>
          </cell>
        </row>
        <row r="690">
          <cell r="A690" t="str">
            <v>CITY OF SHELTON-UNREGULATEDCOMMERCIAL RECYCLEWLKNRECY</v>
          </cell>
          <cell r="B690" t="str">
            <v>CITY OF SHELTON-UNREGULATED</v>
          </cell>
          <cell r="C690" t="str">
            <v>CITY OF SHELTON-UNREGULATED</v>
          </cell>
          <cell r="D690" t="str">
            <v>COMMERCIAL RECYCLE</v>
          </cell>
          <cell r="E690" t="str">
            <v>WLKNRECY</v>
          </cell>
          <cell r="F690" t="str">
            <v>WALK IN RECYCLE</v>
          </cell>
          <cell r="G690" t="str">
            <v>MONTHLY ADVANCED</v>
          </cell>
          <cell r="H690">
            <v>2.93</v>
          </cell>
        </row>
        <row r="691">
          <cell r="A691" t="str">
            <v>KITSAP CO -REGULATEDCOMMERCIAL RECYCLEWLKNRECY</v>
          </cell>
          <cell r="B691" t="str">
            <v>KITSAP CO -REGULATED</v>
          </cell>
          <cell r="C691" t="str">
            <v>KITSAP CO -REGULATED</v>
          </cell>
          <cell r="D691" t="str">
            <v>COMMERCIAL RECYCLE</v>
          </cell>
          <cell r="E691" t="str">
            <v>WLKNRECY</v>
          </cell>
          <cell r="F691" t="str">
            <v>WALK IN RECYCLE</v>
          </cell>
          <cell r="G691" t="str">
            <v>MONTHLY ADVANCED</v>
          </cell>
          <cell r="H691">
            <v>0</v>
          </cell>
        </row>
        <row r="692">
          <cell r="A692" t="str">
            <v>KITSAP CO-UNREGULATEDCOMMERCIAL RECYCLEWLKNRECY</v>
          </cell>
          <cell r="B692" t="str">
            <v>KITSAP CO-UNREGULATED</v>
          </cell>
          <cell r="C692" t="str">
            <v>KITSAP CO-UNREGULATED</v>
          </cell>
          <cell r="D692" t="str">
            <v>COMMERCIAL RECYCLE</v>
          </cell>
          <cell r="E692" t="str">
            <v>WLKNRECY</v>
          </cell>
          <cell r="F692" t="str">
            <v>WALK IN RECYCLE</v>
          </cell>
          <cell r="G692" t="str">
            <v>MONTHLY ADVANCED</v>
          </cell>
          <cell r="H692">
            <v>2.93</v>
          </cell>
        </row>
        <row r="693">
          <cell r="A693" t="str">
            <v>MASON CO-REGULATEDCOMMERCIAL RECYCLEWLKNRECY</v>
          </cell>
          <cell r="B693" t="str">
            <v>MASON CO-REGULATED</v>
          </cell>
          <cell r="C693" t="str">
            <v>MASON CO-REGULATED</v>
          </cell>
          <cell r="D693" t="str">
            <v>COMMERCIAL RECYCLE</v>
          </cell>
          <cell r="E693" t="str">
            <v>WLKNRECY</v>
          </cell>
          <cell r="F693" t="str">
            <v>WALK IN RECYCLE</v>
          </cell>
          <cell r="G693" t="str">
            <v>MONTHLY ADVANCED</v>
          </cell>
          <cell r="H693">
            <v>0</v>
          </cell>
        </row>
        <row r="694">
          <cell r="A694" t="str">
            <v>MASON CO-UNREGULATEDCOMMERCIAL RECYCLEWLKNRECY</v>
          </cell>
          <cell r="B694" t="str">
            <v>MASON CO-UNREGULATED</v>
          </cell>
          <cell r="C694" t="str">
            <v>MASON CO-UNREGULATED</v>
          </cell>
          <cell r="D694" t="str">
            <v>COMMERCIAL RECYCLE</v>
          </cell>
          <cell r="E694" t="str">
            <v>WLKNRECY</v>
          </cell>
          <cell r="F694" t="str">
            <v>WALK IN RECYCLE</v>
          </cell>
          <cell r="G694" t="str">
            <v>MONTHLY ADVANCED</v>
          </cell>
          <cell r="H694">
            <v>2.93</v>
          </cell>
        </row>
        <row r="695">
          <cell r="A695" t="str">
            <v>CITY of SHELTON-REGULATEDRESIDENTIALWLKNRM1</v>
          </cell>
          <cell r="B695" t="str">
            <v>CITY of SHELTON-REGULATED</v>
          </cell>
          <cell r="C695" t="str">
            <v>CITY of SHELTON-REGULATED</v>
          </cell>
          <cell r="D695" t="str">
            <v>RESIDENTIAL</v>
          </cell>
          <cell r="E695" t="str">
            <v>WLKNRM1</v>
          </cell>
          <cell r="F695" t="str">
            <v>WALK IN 5'-25'-MTHLY</v>
          </cell>
          <cell r="G695" t="str">
            <v>BI-MONTHLY SPLIT EVEN</v>
          </cell>
          <cell r="H695">
            <v>0.59</v>
          </cell>
        </row>
        <row r="696">
          <cell r="A696" t="str">
            <v>KITSAP CO -REGULATEDRESIDENTIALWLKNRM1</v>
          </cell>
          <cell r="B696" t="str">
            <v>KITSAP CO -REGULATED</v>
          </cell>
          <cell r="C696" t="str">
            <v>KITSAP CO -REGULATED</v>
          </cell>
          <cell r="D696" t="str">
            <v>RESIDENTIAL</v>
          </cell>
          <cell r="E696" t="str">
            <v>WLKNRM1</v>
          </cell>
          <cell r="F696" t="str">
            <v>WALK IN 5'-25'-MTHLY</v>
          </cell>
          <cell r="G696" t="str">
            <v>BI-MONTHLY SPLIT EVEN</v>
          </cell>
          <cell r="H696">
            <v>0.64</v>
          </cell>
        </row>
        <row r="697">
          <cell r="A697" t="str">
            <v>MASON CO-REGULATEDRESIDENTIALWLKNRM1</v>
          </cell>
          <cell r="B697" t="str">
            <v>MASON CO-REGULATED</v>
          </cell>
          <cell r="C697" t="str">
            <v>MASON CO-REGULATED</v>
          </cell>
          <cell r="D697" t="str">
            <v>RESIDENTIAL</v>
          </cell>
          <cell r="E697" t="str">
            <v>WLKNRM1</v>
          </cell>
          <cell r="F697" t="str">
            <v>WALK IN 5'-25'-MTHLY</v>
          </cell>
          <cell r="G697" t="str">
            <v>BI-MONTHLY SPLIT EVEN</v>
          </cell>
          <cell r="H697">
            <v>0.59</v>
          </cell>
        </row>
        <row r="698">
          <cell r="A698" t="str">
            <v>CITY of SHELTON-REGULATEDRESIDENTIALWLKNRW1</v>
          </cell>
          <cell r="B698" t="str">
            <v>CITY of SHELTON-REGULATED</v>
          </cell>
          <cell r="C698" t="str">
            <v>CITY of SHELTON-REGULATED</v>
          </cell>
          <cell r="D698" t="str">
            <v>RESIDENTIAL</v>
          </cell>
          <cell r="E698" t="str">
            <v>WLKNRW1</v>
          </cell>
          <cell r="F698" t="str">
            <v>WALK IN 5'-25'</v>
          </cell>
          <cell r="G698" t="str">
            <v>BI-MONTHLY SPLIT EVEN</v>
          </cell>
          <cell r="H698">
            <v>2.5499999999999998</v>
          </cell>
        </row>
        <row r="699">
          <cell r="A699" t="str">
            <v>KITSAP CO -REGULATEDRESIDENTIALWLKNRW1</v>
          </cell>
          <cell r="B699" t="str">
            <v>KITSAP CO -REGULATED</v>
          </cell>
          <cell r="C699" t="str">
            <v>KITSAP CO -REGULATED</v>
          </cell>
          <cell r="D699" t="str">
            <v>RESIDENTIAL</v>
          </cell>
          <cell r="E699" t="str">
            <v>WLKNRW1</v>
          </cell>
          <cell r="F699" t="str">
            <v>WALK IN 5'-25'</v>
          </cell>
          <cell r="G699" t="str">
            <v>BI-MONTHLY SPLIT EVEN</v>
          </cell>
          <cell r="H699">
            <v>2.5499999999999998</v>
          </cell>
        </row>
        <row r="700">
          <cell r="A700" t="str">
            <v>MASON CO-REGULATEDRESIDENTIALWLKNRW1</v>
          </cell>
          <cell r="B700" t="str">
            <v>MASON CO-REGULATED</v>
          </cell>
          <cell r="C700" t="str">
            <v>MASON CO-REGULATED</v>
          </cell>
          <cell r="D700" t="str">
            <v>RESIDENTIAL</v>
          </cell>
          <cell r="E700" t="str">
            <v>WLKNRW1</v>
          </cell>
          <cell r="F700" t="str">
            <v>WALK IN 5'-25'</v>
          </cell>
          <cell r="G700" t="str">
            <v>BI-MONTHLY SPLIT EVEN</v>
          </cell>
          <cell r="H700">
            <v>2.5499999999999998</v>
          </cell>
        </row>
        <row r="701">
          <cell r="A701" t="str">
            <v>CITY of SHELTON-REGULATEDCOMMERCIAL RECYCLEWLKNRW1RECYMA</v>
          </cell>
          <cell r="B701" t="str">
            <v>CITY of SHELTON-REGULATED</v>
          </cell>
          <cell r="C701" t="str">
            <v>CITY of SHELTON-REGULATED</v>
          </cell>
          <cell r="D701" t="str">
            <v>COMMERCIAL RECYCLE</v>
          </cell>
          <cell r="E701" t="str">
            <v>WLKNRW1RECYMA</v>
          </cell>
          <cell r="F701" t="str">
            <v>WALK IN 5-25FT WEEKLY-REC</v>
          </cell>
          <cell r="G701" t="str">
            <v>MONTHLY ARREARS</v>
          </cell>
          <cell r="H701">
            <v>0</v>
          </cell>
        </row>
        <row r="702">
          <cell r="A702" t="str">
            <v>KITSAP CO -REGULATEDCOMMERCIAL RECYCLEWLKNRW1RECYMA</v>
          </cell>
          <cell r="B702" t="str">
            <v>KITSAP CO -REGULATED</v>
          </cell>
          <cell r="C702" t="str">
            <v>KITSAP CO -REGULATED</v>
          </cell>
          <cell r="D702" t="str">
            <v>COMMERCIAL RECYCLE</v>
          </cell>
          <cell r="E702" t="str">
            <v>WLKNRW1RECYMA</v>
          </cell>
          <cell r="F702" t="str">
            <v>WALK IN 5-25FT WEEKLY-REC</v>
          </cell>
          <cell r="G702" t="str">
            <v>MONTHLY ARREARS</v>
          </cell>
          <cell r="H702">
            <v>0</v>
          </cell>
        </row>
        <row r="703">
          <cell r="A703" t="str">
            <v>MASON CO-REGULATEDCOMMERCIAL RECYCLEWLKNRW1RECYMA</v>
          </cell>
          <cell r="B703" t="str">
            <v>MASON CO-REGULATED</v>
          </cell>
          <cell r="C703" t="str">
            <v>MASON CO-REGULATED</v>
          </cell>
          <cell r="D703" t="str">
            <v>COMMERCIAL RECYCLE</v>
          </cell>
          <cell r="E703" t="str">
            <v>WLKNRW1RECYMA</v>
          </cell>
          <cell r="F703" t="str">
            <v>WALK IN 5-25FT WEEKLY-REC</v>
          </cell>
          <cell r="G703" t="str">
            <v>MONTHLY ARREARS</v>
          </cell>
          <cell r="H703">
            <v>0</v>
          </cell>
        </row>
        <row r="704">
          <cell r="A704" t="str">
            <v>CITY of SHELTON-REGULATEDRESIDENTIALWLKNRW2</v>
          </cell>
          <cell r="B704" t="str">
            <v>CITY of SHELTON-REGULATED</v>
          </cell>
          <cell r="C704" t="str">
            <v>CITY of SHELTON-REGULATED</v>
          </cell>
          <cell r="D704" t="str">
            <v>RESIDENTIAL</v>
          </cell>
          <cell r="E704" t="str">
            <v>WLKNRW2</v>
          </cell>
          <cell r="F704" t="str">
            <v>WALK IN OVER 25'</v>
          </cell>
          <cell r="G704" t="str">
            <v>BI-MONTHLY SPLIT EVEN</v>
          </cell>
          <cell r="H704">
            <v>0.17</v>
          </cell>
        </row>
        <row r="705">
          <cell r="A705" t="str">
            <v>KITSAP CO -REGULATEDRESIDENTIALWLKNRW2</v>
          </cell>
          <cell r="B705" t="str">
            <v>KITSAP CO -REGULATED</v>
          </cell>
          <cell r="C705" t="str">
            <v>KITSAP CO -REGULATED</v>
          </cell>
          <cell r="D705" t="str">
            <v>RESIDENTIAL</v>
          </cell>
          <cell r="E705" t="str">
            <v>WLKNRW2</v>
          </cell>
          <cell r="F705" t="str">
            <v>WALK IN OVER 25'</v>
          </cell>
          <cell r="G705" t="str">
            <v>BI-MONTHLY SPLIT EVEN</v>
          </cell>
          <cell r="H705">
            <v>0.17</v>
          </cell>
        </row>
        <row r="706">
          <cell r="A706" t="str">
            <v>MASON CO-REGULATEDRESIDENTIALWLKNRW2</v>
          </cell>
          <cell r="B706" t="str">
            <v>MASON CO-REGULATED</v>
          </cell>
          <cell r="C706" t="str">
            <v>MASON CO-REGULATED</v>
          </cell>
          <cell r="D706" t="str">
            <v>RESIDENTIAL</v>
          </cell>
          <cell r="E706" t="str">
            <v>WLKNRW2</v>
          </cell>
          <cell r="F706" t="str">
            <v>WALK IN OVER 25'</v>
          </cell>
          <cell r="G706" t="str">
            <v>BI-MONTHLY SPLIT EVEN</v>
          </cell>
          <cell r="H706">
            <v>0.17</v>
          </cell>
        </row>
        <row r="707">
          <cell r="A707" t="str">
            <v>CITY of SHELTON-REGULATEDCOMMERCIAL  FRONTLOADWLKNRW2RECY</v>
          </cell>
          <cell r="B707" t="str">
            <v>CITY of SHELTON-REGULATED</v>
          </cell>
          <cell r="C707" t="str">
            <v>CITY of SHELTON-REGULATED</v>
          </cell>
          <cell r="D707" t="str">
            <v>COMMERCIAL  FRONTLOAD</v>
          </cell>
          <cell r="E707" t="str">
            <v>WLKNRW2RECY</v>
          </cell>
          <cell r="F707" t="str">
            <v>WALK IN OVER 25 ADDITIONA</v>
          </cell>
          <cell r="G707" t="str">
            <v>BI-MONTHLY SPLIT EVEN</v>
          </cell>
          <cell r="H707">
            <v>0.17</v>
          </cell>
        </row>
        <row r="708">
          <cell r="A708" t="str">
            <v>KITSAP CO -REGULATEDCOMMERCIAL  FRONTLOADWLKNRW2RECY</v>
          </cell>
          <cell r="B708" t="str">
            <v>KITSAP CO -REGULATED</v>
          </cell>
          <cell r="C708" t="str">
            <v>KITSAP CO -REGULATED</v>
          </cell>
          <cell r="D708" t="str">
            <v>COMMERCIAL  FRONTLOAD</v>
          </cell>
          <cell r="E708" t="str">
            <v>WLKNRW2RECY</v>
          </cell>
          <cell r="F708" t="str">
            <v>WALK IN OVER 25 ADDITIONA</v>
          </cell>
          <cell r="G708" t="str">
            <v>BI-MONTHLY SPLIT EVEN</v>
          </cell>
          <cell r="H708">
            <v>0.17</v>
          </cell>
        </row>
        <row r="709">
          <cell r="A709" t="str">
            <v>MASON CO-REGULATEDCOMMERCIAL  FRONTLOADWLKNRW2RECY</v>
          </cell>
          <cell r="B709" t="str">
            <v>MASON CO-REGULATED</v>
          </cell>
          <cell r="C709" t="str">
            <v>MASON CO-REGULATED</v>
          </cell>
          <cell r="D709" t="str">
            <v>COMMERCIAL  FRONTLOAD</v>
          </cell>
          <cell r="E709" t="str">
            <v>WLKNRW2RECY</v>
          </cell>
          <cell r="F709" t="str">
            <v>WALK IN OVER 25 ADDITIONA</v>
          </cell>
          <cell r="G709" t="str">
            <v>BI-MONTHLY SPLIT EVEN</v>
          </cell>
          <cell r="H709">
            <v>0.17</v>
          </cell>
        </row>
        <row r="710">
          <cell r="A710" t="str">
            <v>CITY of SHELTON-REGULATEDCOMMERCIAL  FRONTLOADWLKNRW2RECYMA</v>
          </cell>
          <cell r="B710" t="str">
            <v>CITY of SHELTON-REGULATED</v>
          </cell>
          <cell r="C710" t="str">
            <v>CITY of SHELTON-REGULATED</v>
          </cell>
          <cell r="D710" t="str">
            <v>COMMERCIAL  FRONTLOAD</v>
          </cell>
          <cell r="E710" t="str">
            <v>WLKNRW2RECYMA</v>
          </cell>
          <cell r="F710" t="str">
            <v>WALK IN OVER 25 ADDITIONA</v>
          </cell>
          <cell r="G710" t="str">
            <v>MONTHLY ARREARS</v>
          </cell>
          <cell r="H710">
            <v>0.34</v>
          </cell>
        </row>
        <row r="711">
          <cell r="A711" t="str">
            <v>KITSAP CO -REGULATEDCOMMERCIAL  FRONTLOADWLKNRW2RECYMA</v>
          </cell>
          <cell r="B711" t="str">
            <v>KITSAP CO -REGULATED</v>
          </cell>
          <cell r="C711" t="str">
            <v>KITSAP CO -REGULATED</v>
          </cell>
          <cell r="D711" t="str">
            <v>COMMERCIAL  FRONTLOAD</v>
          </cell>
          <cell r="E711" t="str">
            <v>WLKNRW2RECYMA</v>
          </cell>
          <cell r="F711" t="str">
            <v>WALK IN OVER 25 ADDITIONA</v>
          </cell>
          <cell r="G711" t="str">
            <v>MONTHLY ARREARS</v>
          </cell>
          <cell r="H711">
            <v>0.34</v>
          </cell>
        </row>
        <row r="712">
          <cell r="A712" t="str">
            <v>MASON CO-REGULATEDCOMMERCIAL  FRONTLOADWLKNRW2RECYMA</v>
          </cell>
          <cell r="B712" t="str">
            <v>MASON CO-REGULATED</v>
          </cell>
          <cell r="C712" t="str">
            <v>MASON CO-REGULATED</v>
          </cell>
          <cell r="D712" t="str">
            <v>COMMERCIAL  FRONTLOAD</v>
          </cell>
          <cell r="E712" t="str">
            <v>WLKNRW2RECYMA</v>
          </cell>
          <cell r="F712" t="str">
            <v>WALK IN OVER 25 ADDITIONA</v>
          </cell>
          <cell r="G712" t="str">
            <v>MONTHLY ARREARS</v>
          </cell>
          <cell r="H712">
            <v>0.34</v>
          </cell>
        </row>
        <row r="713">
          <cell r="A713" t="str">
            <v>000</v>
          </cell>
          <cell r="B713">
            <v>0</v>
          </cell>
          <cell r="C713">
            <v>0</v>
          </cell>
          <cell r="D713">
            <v>0</v>
          </cell>
          <cell r="E713">
            <v>0</v>
          </cell>
          <cell r="F713">
            <v>0</v>
          </cell>
          <cell r="G713">
            <v>0</v>
          </cell>
          <cell r="H713">
            <v>0</v>
          </cell>
        </row>
        <row r="714">
          <cell r="A714" t="str">
            <v>000</v>
          </cell>
          <cell r="B714">
            <v>0</v>
          </cell>
          <cell r="C714">
            <v>0</v>
          </cell>
          <cell r="D714">
            <v>0</v>
          </cell>
          <cell r="E714">
            <v>0</v>
          </cell>
          <cell r="F714">
            <v>0</v>
          </cell>
          <cell r="G714">
            <v>0</v>
          </cell>
          <cell r="H714">
            <v>0</v>
          </cell>
        </row>
        <row r="715">
          <cell r="A715" t="str">
            <v>000</v>
          </cell>
          <cell r="B715">
            <v>0</v>
          </cell>
          <cell r="C715">
            <v>0</v>
          </cell>
          <cell r="D715">
            <v>0</v>
          </cell>
          <cell r="E715">
            <v>0</v>
          </cell>
          <cell r="F715">
            <v>0</v>
          </cell>
          <cell r="G715">
            <v>0</v>
          </cell>
          <cell r="H715">
            <v>0</v>
          </cell>
        </row>
        <row r="716">
          <cell r="A716" t="str">
            <v>000</v>
          </cell>
          <cell r="B716">
            <v>0</v>
          </cell>
          <cell r="C716">
            <v>0</v>
          </cell>
          <cell r="D716">
            <v>0</v>
          </cell>
          <cell r="E716">
            <v>0</v>
          </cell>
          <cell r="F716">
            <v>0</v>
          </cell>
          <cell r="G716">
            <v>0</v>
          </cell>
          <cell r="H716">
            <v>0</v>
          </cell>
        </row>
        <row r="717">
          <cell r="A717" t="str">
            <v>000</v>
          </cell>
          <cell r="B717">
            <v>0</v>
          </cell>
          <cell r="C717">
            <v>0</v>
          </cell>
          <cell r="D717">
            <v>0</v>
          </cell>
          <cell r="E717">
            <v>0</v>
          </cell>
          <cell r="F717">
            <v>0</v>
          </cell>
          <cell r="G717">
            <v>0</v>
          </cell>
          <cell r="H717">
            <v>0</v>
          </cell>
        </row>
        <row r="718">
          <cell r="A718" t="str">
            <v>000</v>
          </cell>
          <cell r="B718">
            <v>0</v>
          </cell>
          <cell r="C718">
            <v>0</v>
          </cell>
          <cell r="D718">
            <v>0</v>
          </cell>
          <cell r="E718">
            <v>0</v>
          </cell>
          <cell r="F718">
            <v>0</v>
          </cell>
          <cell r="G718">
            <v>0</v>
          </cell>
          <cell r="H718">
            <v>0</v>
          </cell>
        </row>
        <row r="719">
          <cell r="A719" t="str">
            <v>000</v>
          </cell>
          <cell r="B719">
            <v>0</v>
          </cell>
          <cell r="C719">
            <v>0</v>
          </cell>
          <cell r="D719">
            <v>0</v>
          </cell>
          <cell r="E719">
            <v>0</v>
          </cell>
          <cell r="F719">
            <v>0</v>
          </cell>
          <cell r="G719">
            <v>0</v>
          </cell>
          <cell r="H719">
            <v>0</v>
          </cell>
        </row>
        <row r="720">
          <cell r="A720" t="str">
            <v>000</v>
          </cell>
          <cell r="B720">
            <v>0</v>
          </cell>
          <cell r="C720">
            <v>0</v>
          </cell>
          <cell r="D720">
            <v>0</v>
          </cell>
          <cell r="E720">
            <v>0</v>
          </cell>
          <cell r="F720">
            <v>0</v>
          </cell>
          <cell r="G720">
            <v>0</v>
          </cell>
          <cell r="H720">
            <v>0</v>
          </cell>
        </row>
        <row r="721">
          <cell r="A721" t="str">
            <v>000</v>
          </cell>
          <cell r="B721">
            <v>0</v>
          </cell>
          <cell r="C721">
            <v>0</v>
          </cell>
          <cell r="D721">
            <v>0</v>
          </cell>
          <cell r="E721">
            <v>0</v>
          </cell>
          <cell r="F721">
            <v>0</v>
          </cell>
          <cell r="G721">
            <v>0</v>
          </cell>
          <cell r="H721">
            <v>0</v>
          </cell>
        </row>
        <row r="722">
          <cell r="A722" t="str">
            <v>000</v>
          </cell>
          <cell r="B722">
            <v>0</v>
          </cell>
          <cell r="C722">
            <v>0</v>
          </cell>
          <cell r="D722">
            <v>0</v>
          </cell>
          <cell r="E722">
            <v>0</v>
          </cell>
          <cell r="F722">
            <v>0</v>
          </cell>
          <cell r="G722">
            <v>0</v>
          </cell>
          <cell r="H722">
            <v>0</v>
          </cell>
        </row>
        <row r="723">
          <cell r="A723" t="str">
            <v>000</v>
          </cell>
          <cell r="B723">
            <v>0</v>
          </cell>
          <cell r="C723">
            <v>0</v>
          </cell>
          <cell r="D723">
            <v>0</v>
          </cell>
          <cell r="E723">
            <v>0</v>
          </cell>
          <cell r="F723">
            <v>0</v>
          </cell>
          <cell r="G723">
            <v>0</v>
          </cell>
          <cell r="H723">
            <v>0</v>
          </cell>
        </row>
        <row r="724">
          <cell r="A724" t="str">
            <v>000</v>
          </cell>
          <cell r="B724">
            <v>0</v>
          </cell>
          <cell r="C724">
            <v>0</v>
          </cell>
          <cell r="D724">
            <v>0</v>
          </cell>
          <cell r="E724">
            <v>0</v>
          </cell>
          <cell r="F724">
            <v>0</v>
          </cell>
          <cell r="G724">
            <v>0</v>
          </cell>
          <cell r="H724">
            <v>0</v>
          </cell>
        </row>
        <row r="725">
          <cell r="A725" t="str">
            <v>000</v>
          </cell>
          <cell r="B725">
            <v>0</v>
          </cell>
          <cell r="C725">
            <v>0</v>
          </cell>
          <cell r="D725">
            <v>0</v>
          </cell>
          <cell r="E725">
            <v>0</v>
          </cell>
          <cell r="F725">
            <v>0</v>
          </cell>
          <cell r="G725">
            <v>0</v>
          </cell>
          <cell r="H725">
            <v>0</v>
          </cell>
        </row>
        <row r="726">
          <cell r="A726" t="str">
            <v>000</v>
          </cell>
          <cell r="B726">
            <v>0</v>
          </cell>
          <cell r="C726">
            <v>0</v>
          </cell>
          <cell r="D726">
            <v>0</v>
          </cell>
          <cell r="E726">
            <v>0</v>
          </cell>
          <cell r="F726">
            <v>0</v>
          </cell>
          <cell r="G726">
            <v>0</v>
          </cell>
          <cell r="H726">
            <v>0</v>
          </cell>
        </row>
        <row r="727">
          <cell r="A727" t="str">
            <v>000</v>
          </cell>
          <cell r="B727">
            <v>0</v>
          </cell>
          <cell r="C727">
            <v>0</v>
          </cell>
          <cell r="D727">
            <v>0</v>
          </cell>
          <cell r="E727">
            <v>0</v>
          </cell>
          <cell r="F727">
            <v>0</v>
          </cell>
          <cell r="G727">
            <v>0</v>
          </cell>
          <cell r="H727">
            <v>0</v>
          </cell>
        </row>
        <row r="728">
          <cell r="A728" t="str">
            <v>000</v>
          </cell>
          <cell r="B728">
            <v>0</v>
          </cell>
          <cell r="C728">
            <v>0</v>
          </cell>
          <cell r="D728">
            <v>0</v>
          </cell>
          <cell r="E728">
            <v>0</v>
          </cell>
          <cell r="F728">
            <v>0</v>
          </cell>
          <cell r="G728">
            <v>0</v>
          </cell>
          <cell r="H728">
            <v>0</v>
          </cell>
        </row>
        <row r="729">
          <cell r="A729" t="str">
            <v>000</v>
          </cell>
          <cell r="B729">
            <v>0</v>
          </cell>
          <cell r="C729">
            <v>0</v>
          </cell>
          <cell r="D729">
            <v>0</v>
          </cell>
          <cell r="E729">
            <v>0</v>
          </cell>
          <cell r="F729">
            <v>0</v>
          </cell>
          <cell r="G729">
            <v>0</v>
          </cell>
          <cell r="H729">
            <v>0</v>
          </cell>
        </row>
        <row r="730">
          <cell r="A730" t="str">
            <v>000</v>
          </cell>
          <cell r="B730">
            <v>0</v>
          </cell>
          <cell r="C730">
            <v>0</v>
          </cell>
          <cell r="D730">
            <v>0</v>
          </cell>
          <cell r="E730">
            <v>0</v>
          </cell>
          <cell r="F730">
            <v>0</v>
          </cell>
          <cell r="G730">
            <v>0</v>
          </cell>
          <cell r="H730">
            <v>0</v>
          </cell>
        </row>
        <row r="731">
          <cell r="A731" t="str">
            <v>000</v>
          </cell>
          <cell r="B731">
            <v>0</v>
          </cell>
          <cell r="C731">
            <v>0</v>
          </cell>
          <cell r="D731">
            <v>0</v>
          </cell>
          <cell r="E731">
            <v>0</v>
          </cell>
          <cell r="F731">
            <v>0</v>
          </cell>
          <cell r="G731">
            <v>0</v>
          </cell>
          <cell r="H731">
            <v>0</v>
          </cell>
        </row>
        <row r="732">
          <cell r="A732" t="str">
            <v>000</v>
          </cell>
          <cell r="B732">
            <v>0</v>
          </cell>
          <cell r="C732">
            <v>0</v>
          </cell>
          <cell r="D732">
            <v>0</v>
          </cell>
          <cell r="E732">
            <v>0</v>
          </cell>
          <cell r="F732">
            <v>0</v>
          </cell>
          <cell r="G732">
            <v>0</v>
          </cell>
          <cell r="H732">
            <v>0</v>
          </cell>
        </row>
        <row r="733">
          <cell r="A733" t="str">
            <v>000</v>
          </cell>
          <cell r="B733">
            <v>0</v>
          </cell>
          <cell r="C733">
            <v>0</v>
          </cell>
          <cell r="D733">
            <v>0</v>
          </cell>
          <cell r="E733">
            <v>0</v>
          </cell>
          <cell r="F733">
            <v>0</v>
          </cell>
          <cell r="G733">
            <v>0</v>
          </cell>
          <cell r="H733">
            <v>0</v>
          </cell>
        </row>
        <row r="734">
          <cell r="A734" t="str">
            <v>000</v>
          </cell>
          <cell r="B734">
            <v>0</v>
          </cell>
          <cell r="C734">
            <v>0</v>
          </cell>
          <cell r="D734">
            <v>0</v>
          </cell>
          <cell r="E734">
            <v>0</v>
          </cell>
          <cell r="F734">
            <v>0</v>
          </cell>
          <cell r="G734">
            <v>0</v>
          </cell>
          <cell r="H734">
            <v>0</v>
          </cell>
        </row>
        <row r="735">
          <cell r="A735" t="str">
            <v>000</v>
          </cell>
          <cell r="B735">
            <v>0</v>
          </cell>
          <cell r="C735">
            <v>0</v>
          </cell>
          <cell r="D735">
            <v>0</v>
          </cell>
          <cell r="E735">
            <v>0</v>
          </cell>
          <cell r="F735">
            <v>0</v>
          </cell>
          <cell r="G735">
            <v>0</v>
          </cell>
          <cell r="H735">
            <v>0</v>
          </cell>
        </row>
        <row r="736">
          <cell r="A736" t="str">
            <v>000</v>
          </cell>
          <cell r="B736">
            <v>0</v>
          </cell>
          <cell r="C736">
            <v>0</v>
          </cell>
          <cell r="D736">
            <v>0</v>
          </cell>
          <cell r="E736">
            <v>0</v>
          </cell>
          <cell r="F736">
            <v>0</v>
          </cell>
          <cell r="G736">
            <v>0</v>
          </cell>
          <cell r="H736">
            <v>0</v>
          </cell>
        </row>
        <row r="737">
          <cell r="A737" t="str">
            <v>000</v>
          </cell>
          <cell r="B737">
            <v>0</v>
          </cell>
          <cell r="C737">
            <v>0</v>
          </cell>
          <cell r="D737">
            <v>0</v>
          </cell>
          <cell r="E737">
            <v>0</v>
          </cell>
          <cell r="F737">
            <v>0</v>
          </cell>
          <cell r="G737">
            <v>0</v>
          </cell>
          <cell r="H737">
            <v>0</v>
          </cell>
        </row>
        <row r="738">
          <cell r="A738" t="str">
            <v>000</v>
          </cell>
          <cell r="B738">
            <v>0</v>
          </cell>
          <cell r="C738">
            <v>0</v>
          </cell>
          <cell r="D738">
            <v>0</v>
          </cell>
          <cell r="E738">
            <v>0</v>
          </cell>
          <cell r="F738">
            <v>0</v>
          </cell>
          <cell r="G738">
            <v>0</v>
          </cell>
          <cell r="H738">
            <v>0</v>
          </cell>
        </row>
        <row r="739">
          <cell r="A739" t="str">
            <v>000</v>
          </cell>
          <cell r="B739">
            <v>0</v>
          </cell>
          <cell r="C739">
            <v>0</v>
          </cell>
          <cell r="D739">
            <v>0</v>
          </cell>
          <cell r="E739">
            <v>0</v>
          </cell>
          <cell r="F739">
            <v>0</v>
          </cell>
          <cell r="G739">
            <v>0</v>
          </cell>
          <cell r="H739">
            <v>0</v>
          </cell>
        </row>
        <row r="740">
          <cell r="A740" t="str">
            <v>000</v>
          </cell>
          <cell r="B740">
            <v>0</v>
          </cell>
          <cell r="C740">
            <v>0</v>
          </cell>
          <cell r="D740">
            <v>0</v>
          </cell>
          <cell r="E740">
            <v>0</v>
          </cell>
          <cell r="F740">
            <v>0</v>
          </cell>
          <cell r="G740">
            <v>0</v>
          </cell>
          <cell r="H740">
            <v>0</v>
          </cell>
        </row>
        <row r="741">
          <cell r="A741" t="str">
            <v>000</v>
          </cell>
          <cell r="B741">
            <v>0</v>
          </cell>
          <cell r="C741">
            <v>0</v>
          </cell>
          <cell r="D741">
            <v>0</v>
          </cell>
          <cell r="E741">
            <v>0</v>
          </cell>
          <cell r="F741">
            <v>0</v>
          </cell>
          <cell r="G741">
            <v>0</v>
          </cell>
          <cell r="H741">
            <v>0</v>
          </cell>
        </row>
        <row r="742">
          <cell r="A742" t="str">
            <v>000</v>
          </cell>
          <cell r="B742">
            <v>0</v>
          </cell>
          <cell r="C742">
            <v>0</v>
          </cell>
          <cell r="D742">
            <v>0</v>
          </cell>
          <cell r="E742">
            <v>0</v>
          </cell>
          <cell r="F742">
            <v>0</v>
          </cell>
          <cell r="G742">
            <v>0</v>
          </cell>
          <cell r="H742">
            <v>0</v>
          </cell>
        </row>
        <row r="743">
          <cell r="A743" t="str">
            <v>000</v>
          </cell>
          <cell r="B743">
            <v>0</v>
          </cell>
          <cell r="C743">
            <v>0</v>
          </cell>
          <cell r="D743">
            <v>0</v>
          </cell>
          <cell r="E743">
            <v>0</v>
          </cell>
          <cell r="F743">
            <v>0</v>
          </cell>
          <cell r="G743">
            <v>0</v>
          </cell>
          <cell r="H743">
            <v>0</v>
          </cell>
        </row>
        <row r="744">
          <cell r="A744" t="str">
            <v>000</v>
          </cell>
          <cell r="B744">
            <v>0</v>
          </cell>
          <cell r="C744">
            <v>0</v>
          </cell>
          <cell r="D744">
            <v>0</v>
          </cell>
          <cell r="E744">
            <v>0</v>
          </cell>
          <cell r="F744">
            <v>0</v>
          </cell>
          <cell r="G744">
            <v>0</v>
          </cell>
          <cell r="H744">
            <v>0</v>
          </cell>
        </row>
        <row r="745">
          <cell r="A745" t="str">
            <v>000</v>
          </cell>
          <cell r="B745">
            <v>0</v>
          </cell>
          <cell r="C745">
            <v>0</v>
          </cell>
          <cell r="D745">
            <v>0</v>
          </cell>
          <cell r="E745">
            <v>0</v>
          </cell>
          <cell r="F745">
            <v>0</v>
          </cell>
          <cell r="G745">
            <v>0</v>
          </cell>
          <cell r="H745">
            <v>0</v>
          </cell>
        </row>
        <row r="746">
          <cell r="A746" t="str">
            <v>000</v>
          </cell>
          <cell r="B746">
            <v>0</v>
          </cell>
          <cell r="C746">
            <v>0</v>
          </cell>
          <cell r="D746">
            <v>0</v>
          </cell>
          <cell r="E746">
            <v>0</v>
          </cell>
          <cell r="F746">
            <v>0</v>
          </cell>
          <cell r="G746">
            <v>0</v>
          </cell>
          <cell r="H746">
            <v>0</v>
          </cell>
        </row>
        <row r="747">
          <cell r="A747" t="str">
            <v>000</v>
          </cell>
          <cell r="B747">
            <v>0</v>
          </cell>
          <cell r="C747">
            <v>0</v>
          </cell>
          <cell r="D747">
            <v>0</v>
          </cell>
          <cell r="E747">
            <v>0</v>
          </cell>
          <cell r="F747">
            <v>0</v>
          </cell>
          <cell r="G747">
            <v>0</v>
          </cell>
          <cell r="H747">
            <v>0</v>
          </cell>
        </row>
        <row r="748">
          <cell r="A748" t="str">
            <v>000</v>
          </cell>
          <cell r="B748">
            <v>0</v>
          </cell>
          <cell r="C748">
            <v>0</v>
          </cell>
          <cell r="D748">
            <v>0</v>
          </cell>
          <cell r="E748">
            <v>0</v>
          </cell>
          <cell r="F748">
            <v>0</v>
          </cell>
          <cell r="G748">
            <v>0</v>
          </cell>
          <cell r="H748">
            <v>0</v>
          </cell>
        </row>
        <row r="749">
          <cell r="A749" t="str">
            <v>000</v>
          </cell>
          <cell r="B749">
            <v>0</v>
          </cell>
          <cell r="C749">
            <v>0</v>
          </cell>
          <cell r="D749">
            <v>0</v>
          </cell>
          <cell r="E749">
            <v>0</v>
          </cell>
          <cell r="F749">
            <v>0</v>
          </cell>
          <cell r="G749">
            <v>0</v>
          </cell>
          <cell r="H749">
            <v>0</v>
          </cell>
        </row>
        <row r="750">
          <cell r="A750" t="str">
            <v>000</v>
          </cell>
          <cell r="B750">
            <v>0</v>
          </cell>
          <cell r="C750">
            <v>0</v>
          </cell>
          <cell r="D750">
            <v>0</v>
          </cell>
          <cell r="E750">
            <v>0</v>
          </cell>
          <cell r="F750">
            <v>0</v>
          </cell>
          <cell r="G750">
            <v>0</v>
          </cell>
          <cell r="H750">
            <v>0</v>
          </cell>
        </row>
        <row r="751">
          <cell r="A751" t="str">
            <v>000</v>
          </cell>
          <cell r="B751">
            <v>0</v>
          </cell>
          <cell r="C751">
            <v>0</v>
          </cell>
          <cell r="D751">
            <v>0</v>
          </cell>
          <cell r="E751">
            <v>0</v>
          </cell>
          <cell r="F751">
            <v>0</v>
          </cell>
          <cell r="G751">
            <v>0</v>
          </cell>
          <cell r="H751">
            <v>0</v>
          </cell>
        </row>
        <row r="752">
          <cell r="A752" t="str">
            <v>000</v>
          </cell>
          <cell r="B752">
            <v>0</v>
          </cell>
          <cell r="C752">
            <v>0</v>
          </cell>
          <cell r="D752">
            <v>0</v>
          </cell>
          <cell r="E752">
            <v>0</v>
          </cell>
          <cell r="F752">
            <v>0</v>
          </cell>
          <cell r="G752">
            <v>0</v>
          </cell>
          <cell r="H752">
            <v>0</v>
          </cell>
        </row>
        <row r="753">
          <cell r="A753" t="str">
            <v>000</v>
          </cell>
          <cell r="B753">
            <v>0</v>
          </cell>
          <cell r="C753">
            <v>0</v>
          </cell>
          <cell r="D753">
            <v>0</v>
          </cell>
          <cell r="E753">
            <v>0</v>
          </cell>
          <cell r="F753">
            <v>0</v>
          </cell>
          <cell r="G753">
            <v>0</v>
          </cell>
          <cell r="H753">
            <v>0</v>
          </cell>
        </row>
        <row r="754">
          <cell r="A754" t="str">
            <v>000</v>
          </cell>
          <cell r="B754">
            <v>0</v>
          </cell>
          <cell r="C754">
            <v>0</v>
          </cell>
          <cell r="D754">
            <v>0</v>
          </cell>
          <cell r="E754">
            <v>0</v>
          </cell>
          <cell r="F754">
            <v>0</v>
          </cell>
          <cell r="G754">
            <v>0</v>
          </cell>
          <cell r="H754">
            <v>0</v>
          </cell>
        </row>
        <row r="755">
          <cell r="A755" t="str">
            <v>000</v>
          </cell>
          <cell r="B755">
            <v>0</v>
          </cell>
          <cell r="C755">
            <v>0</v>
          </cell>
          <cell r="D755">
            <v>0</v>
          </cell>
          <cell r="E755">
            <v>0</v>
          </cell>
          <cell r="F755">
            <v>0</v>
          </cell>
          <cell r="G755">
            <v>0</v>
          </cell>
          <cell r="H755">
            <v>0</v>
          </cell>
        </row>
        <row r="756">
          <cell r="A756" t="str">
            <v>000</v>
          </cell>
          <cell r="B756">
            <v>0</v>
          </cell>
          <cell r="C756">
            <v>0</v>
          </cell>
          <cell r="D756">
            <v>0</v>
          </cell>
          <cell r="E756">
            <v>0</v>
          </cell>
          <cell r="F756">
            <v>0</v>
          </cell>
          <cell r="G756">
            <v>0</v>
          </cell>
          <cell r="H756">
            <v>0</v>
          </cell>
        </row>
        <row r="757">
          <cell r="A757" t="str">
            <v>000</v>
          </cell>
          <cell r="B757">
            <v>0</v>
          </cell>
          <cell r="C757">
            <v>0</v>
          </cell>
          <cell r="D757">
            <v>0</v>
          </cell>
          <cell r="E757">
            <v>0</v>
          </cell>
          <cell r="F757">
            <v>0</v>
          </cell>
          <cell r="G757">
            <v>0</v>
          </cell>
          <cell r="H757">
            <v>0</v>
          </cell>
        </row>
        <row r="758">
          <cell r="A758" t="str">
            <v>000</v>
          </cell>
          <cell r="B758">
            <v>0</v>
          </cell>
          <cell r="C758">
            <v>0</v>
          </cell>
          <cell r="D758">
            <v>0</v>
          </cell>
          <cell r="E758">
            <v>0</v>
          </cell>
          <cell r="F758">
            <v>0</v>
          </cell>
          <cell r="G758">
            <v>0</v>
          </cell>
          <cell r="H758">
            <v>0</v>
          </cell>
        </row>
        <row r="759">
          <cell r="A759" t="str">
            <v>000</v>
          </cell>
          <cell r="B759">
            <v>0</v>
          </cell>
          <cell r="C759">
            <v>0</v>
          </cell>
          <cell r="D759">
            <v>0</v>
          </cell>
          <cell r="E759">
            <v>0</v>
          </cell>
          <cell r="F759">
            <v>0</v>
          </cell>
          <cell r="G759">
            <v>0</v>
          </cell>
          <cell r="H759">
            <v>0</v>
          </cell>
        </row>
        <row r="760">
          <cell r="A760" t="str">
            <v>000</v>
          </cell>
          <cell r="B760">
            <v>0</v>
          </cell>
          <cell r="C760">
            <v>0</v>
          </cell>
          <cell r="D760">
            <v>0</v>
          </cell>
          <cell r="E760">
            <v>0</v>
          </cell>
          <cell r="F760">
            <v>0</v>
          </cell>
          <cell r="G760">
            <v>0</v>
          </cell>
          <cell r="H760">
            <v>0</v>
          </cell>
        </row>
        <row r="761">
          <cell r="A761" t="str">
            <v>000</v>
          </cell>
          <cell r="B761">
            <v>0</v>
          </cell>
          <cell r="C761">
            <v>0</v>
          </cell>
          <cell r="D761">
            <v>0</v>
          </cell>
          <cell r="E761">
            <v>0</v>
          </cell>
          <cell r="F761">
            <v>0</v>
          </cell>
          <cell r="G761">
            <v>0</v>
          </cell>
          <cell r="H761">
            <v>0</v>
          </cell>
        </row>
        <row r="762">
          <cell r="A762" t="str">
            <v>000</v>
          </cell>
          <cell r="B762">
            <v>0</v>
          </cell>
          <cell r="C762">
            <v>0</v>
          </cell>
          <cell r="D762">
            <v>0</v>
          </cell>
          <cell r="E762">
            <v>0</v>
          </cell>
          <cell r="F762">
            <v>0</v>
          </cell>
          <cell r="G762">
            <v>0</v>
          </cell>
          <cell r="H762">
            <v>0</v>
          </cell>
        </row>
        <row r="763">
          <cell r="A763" t="str">
            <v>000</v>
          </cell>
          <cell r="B763">
            <v>0</v>
          </cell>
          <cell r="C763">
            <v>0</v>
          </cell>
          <cell r="D763">
            <v>0</v>
          </cell>
          <cell r="E763">
            <v>0</v>
          </cell>
          <cell r="F763">
            <v>0</v>
          </cell>
          <cell r="G763">
            <v>0</v>
          </cell>
          <cell r="H763">
            <v>0</v>
          </cell>
        </row>
        <row r="764">
          <cell r="A764" t="str">
            <v>000</v>
          </cell>
          <cell r="B764">
            <v>0</v>
          </cell>
          <cell r="C764">
            <v>0</v>
          </cell>
          <cell r="D764">
            <v>0</v>
          </cell>
          <cell r="E764">
            <v>0</v>
          </cell>
          <cell r="F764">
            <v>0</v>
          </cell>
          <cell r="G764">
            <v>0</v>
          </cell>
          <cell r="H764">
            <v>0</v>
          </cell>
        </row>
        <row r="765">
          <cell r="A765" t="str">
            <v>000</v>
          </cell>
          <cell r="B765">
            <v>0</v>
          </cell>
          <cell r="C765">
            <v>0</v>
          </cell>
          <cell r="D765">
            <v>0</v>
          </cell>
          <cell r="E765">
            <v>0</v>
          </cell>
          <cell r="F765">
            <v>0</v>
          </cell>
          <cell r="G765">
            <v>0</v>
          </cell>
          <cell r="H765">
            <v>0</v>
          </cell>
        </row>
        <row r="766">
          <cell r="A766" t="str">
            <v>000</v>
          </cell>
          <cell r="B766">
            <v>0</v>
          </cell>
          <cell r="C766">
            <v>0</v>
          </cell>
          <cell r="D766">
            <v>0</v>
          </cell>
          <cell r="E766">
            <v>0</v>
          </cell>
          <cell r="F766">
            <v>0</v>
          </cell>
          <cell r="G766">
            <v>0</v>
          </cell>
          <cell r="H766">
            <v>0</v>
          </cell>
        </row>
        <row r="767">
          <cell r="A767" t="str">
            <v>000</v>
          </cell>
          <cell r="B767">
            <v>0</v>
          </cell>
          <cell r="C767">
            <v>0</v>
          </cell>
          <cell r="D767">
            <v>0</v>
          </cell>
          <cell r="E767">
            <v>0</v>
          </cell>
          <cell r="F767">
            <v>0</v>
          </cell>
          <cell r="G767">
            <v>0</v>
          </cell>
          <cell r="H767">
            <v>0</v>
          </cell>
        </row>
        <row r="768">
          <cell r="A768" t="str">
            <v>000</v>
          </cell>
          <cell r="B768">
            <v>0</v>
          </cell>
          <cell r="C768">
            <v>0</v>
          </cell>
          <cell r="D768">
            <v>0</v>
          </cell>
          <cell r="E768">
            <v>0</v>
          </cell>
          <cell r="F768">
            <v>0</v>
          </cell>
          <cell r="G768">
            <v>0</v>
          </cell>
          <cell r="H768">
            <v>0</v>
          </cell>
        </row>
        <row r="769">
          <cell r="A769" t="str">
            <v>000</v>
          </cell>
          <cell r="B769">
            <v>0</v>
          </cell>
          <cell r="C769">
            <v>0</v>
          </cell>
          <cell r="D769">
            <v>0</v>
          </cell>
          <cell r="E769">
            <v>0</v>
          </cell>
          <cell r="F769">
            <v>0</v>
          </cell>
          <cell r="G769">
            <v>0</v>
          </cell>
          <cell r="H769">
            <v>0</v>
          </cell>
        </row>
        <row r="770">
          <cell r="A770" t="str">
            <v>000</v>
          </cell>
          <cell r="B770">
            <v>0</v>
          </cell>
          <cell r="C770">
            <v>0</v>
          </cell>
          <cell r="D770">
            <v>0</v>
          </cell>
          <cell r="E770">
            <v>0</v>
          </cell>
          <cell r="F770">
            <v>0</v>
          </cell>
          <cell r="G770">
            <v>0</v>
          </cell>
          <cell r="H770">
            <v>0</v>
          </cell>
        </row>
        <row r="771">
          <cell r="A771" t="str">
            <v>000</v>
          </cell>
          <cell r="B771">
            <v>0</v>
          </cell>
          <cell r="C771">
            <v>0</v>
          </cell>
          <cell r="D771">
            <v>0</v>
          </cell>
          <cell r="E771">
            <v>0</v>
          </cell>
          <cell r="F771">
            <v>0</v>
          </cell>
          <cell r="G771">
            <v>0</v>
          </cell>
          <cell r="H771">
            <v>0</v>
          </cell>
        </row>
        <row r="772">
          <cell r="A772" t="str">
            <v>000</v>
          </cell>
          <cell r="B772">
            <v>0</v>
          </cell>
          <cell r="C772">
            <v>0</v>
          </cell>
          <cell r="D772">
            <v>0</v>
          </cell>
          <cell r="E772">
            <v>0</v>
          </cell>
          <cell r="F772">
            <v>0</v>
          </cell>
          <cell r="G772">
            <v>0</v>
          </cell>
          <cell r="H772">
            <v>0</v>
          </cell>
        </row>
        <row r="773">
          <cell r="A773" t="str">
            <v>000</v>
          </cell>
          <cell r="B773">
            <v>0</v>
          </cell>
          <cell r="C773">
            <v>0</v>
          </cell>
          <cell r="D773">
            <v>0</v>
          </cell>
          <cell r="E773">
            <v>0</v>
          </cell>
          <cell r="F773">
            <v>0</v>
          </cell>
          <cell r="G773">
            <v>0</v>
          </cell>
          <cell r="H773">
            <v>0</v>
          </cell>
        </row>
        <row r="774">
          <cell r="A774" t="str">
            <v>000</v>
          </cell>
          <cell r="B774">
            <v>0</v>
          </cell>
          <cell r="C774">
            <v>0</v>
          </cell>
          <cell r="D774">
            <v>0</v>
          </cell>
          <cell r="E774">
            <v>0</v>
          </cell>
          <cell r="F774">
            <v>0</v>
          </cell>
          <cell r="G774">
            <v>0</v>
          </cell>
          <cell r="H774">
            <v>0</v>
          </cell>
        </row>
        <row r="775">
          <cell r="A775" t="str">
            <v>000</v>
          </cell>
          <cell r="B775">
            <v>0</v>
          </cell>
          <cell r="C775">
            <v>0</v>
          </cell>
          <cell r="D775">
            <v>0</v>
          </cell>
          <cell r="E775">
            <v>0</v>
          </cell>
          <cell r="F775">
            <v>0</v>
          </cell>
          <cell r="G775">
            <v>0</v>
          </cell>
          <cell r="H775">
            <v>0</v>
          </cell>
        </row>
        <row r="776">
          <cell r="A776" t="str">
            <v>000</v>
          </cell>
          <cell r="B776">
            <v>0</v>
          </cell>
          <cell r="C776">
            <v>0</v>
          </cell>
          <cell r="D776">
            <v>0</v>
          </cell>
          <cell r="E776">
            <v>0</v>
          </cell>
          <cell r="F776">
            <v>0</v>
          </cell>
          <cell r="G776">
            <v>0</v>
          </cell>
          <cell r="H776">
            <v>0</v>
          </cell>
        </row>
        <row r="777">
          <cell r="A777" t="str">
            <v>000</v>
          </cell>
          <cell r="B777">
            <v>0</v>
          </cell>
          <cell r="C777">
            <v>0</v>
          </cell>
          <cell r="D777">
            <v>0</v>
          </cell>
          <cell r="E777">
            <v>0</v>
          </cell>
          <cell r="F777">
            <v>0</v>
          </cell>
          <cell r="G777">
            <v>0</v>
          </cell>
          <cell r="H777">
            <v>0</v>
          </cell>
        </row>
        <row r="778">
          <cell r="A778" t="str">
            <v>000</v>
          </cell>
          <cell r="B778">
            <v>0</v>
          </cell>
          <cell r="C778">
            <v>0</v>
          </cell>
          <cell r="D778">
            <v>0</v>
          </cell>
          <cell r="E778">
            <v>0</v>
          </cell>
          <cell r="F778">
            <v>0</v>
          </cell>
          <cell r="G778">
            <v>0</v>
          </cell>
          <cell r="H778">
            <v>0</v>
          </cell>
        </row>
        <row r="779">
          <cell r="A779" t="str">
            <v>000</v>
          </cell>
          <cell r="B779">
            <v>0</v>
          </cell>
          <cell r="C779">
            <v>0</v>
          </cell>
          <cell r="D779">
            <v>0</v>
          </cell>
          <cell r="E779">
            <v>0</v>
          </cell>
          <cell r="F779">
            <v>0</v>
          </cell>
          <cell r="G779">
            <v>0</v>
          </cell>
          <cell r="H779">
            <v>0</v>
          </cell>
        </row>
        <row r="780">
          <cell r="A780" t="str">
            <v>000</v>
          </cell>
          <cell r="B780">
            <v>0</v>
          </cell>
          <cell r="C780">
            <v>0</v>
          </cell>
          <cell r="D780">
            <v>0</v>
          </cell>
          <cell r="E780">
            <v>0</v>
          </cell>
          <cell r="F780">
            <v>0</v>
          </cell>
          <cell r="G780">
            <v>0</v>
          </cell>
          <cell r="H780">
            <v>0</v>
          </cell>
        </row>
        <row r="781">
          <cell r="A781" t="str">
            <v>000</v>
          </cell>
          <cell r="B781">
            <v>0</v>
          </cell>
          <cell r="C781">
            <v>0</v>
          </cell>
          <cell r="D781">
            <v>0</v>
          </cell>
          <cell r="E781">
            <v>0</v>
          </cell>
          <cell r="F781">
            <v>0</v>
          </cell>
          <cell r="G781">
            <v>0</v>
          </cell>
          <cell r="H781">
            <v>0</v>
          </cell>
        </row>
        <row r="782">
          <cell r="A782" t="str">
            <v>000</v>
          </cell>
          <cell r="B782">
            <v>0</v>
          </cell>
          <cell r="C782">
            <v>0</v>
          </cell>
          <cell r="D782">
            <v>0</v>
          </cell>
          <cell r="E782">
            <v>0</v>
          </cell>
          <cell r="F782">
            <v>0</v>
          </cell>
          <cell r="G782">
            <v>0</v>
          </cell>
          <cell r="H782">
            <v>0</v>
          </cell>
        </row>
        <row r="783">
          <cell r="A783" t="str">
            <v>000</v>
          </cell>
          <cell r="B783">
            <v>0</v>
          </cell>
          <cell r="C783">
            <v>0</v>
          </cell>
          <cell r="D783">
            <v>0</v>
          </cell>
          <cell r="E783">
            <v>0</v>
          </cell>
          <cell r="F783">
            <v>0</v>
          </cell>
          <cell r="G783">
            <v>0</v>
          </cell>
          <cell r="H783">
            <v>0</v>
          </cell>
        </row>
        <row r="784">
          <cell r="A784" t="str">
            <v>000</v>
          </cell>
          <cell r="B784">
            <v>0</v>
          </cell>
          <cell r="C784">
            <v>0</v>
          </cell>
          <cell r="D784">
            <v>0</v>
          </cell>
          <cell r="E784">
            <v>0</v>
          </cell>
          <cell r="F784">
            <v>0</v>
          </cell>
          <cell r="G784">
            <v>0</v>
          </cell>
          <cell r="H784">
            <v>0</v>
          </cell>
        </row>
        <row r="785">
          <cell r="A785" t="str">
            <v>000</v>
          </cell>
          <cell r="B785">
            <v>0</v>
          </cell>
          <cell r="C785">
            <v>0</v>
          </cell>
          <cell r="D785">
            <v>0</v>
          </cell>
          <cell r="E785">
            <v>0</v>
          </cell>
          <cell r="F785">
            <v>0</v>
          </cell>
          <cell r="G785">
            <v>0</v>
          </cell>
          <cell r="H785">
            <v>0</v>
          </cell>
        </row>
        <row r="786">
          <cell r="A786" t="str">
            <v>000</v>
          </cell>
          <cell r="B786">
            <v>0</v>
          </cell>
          <cell r="C786">
            <v>0</v>
          </cell>
          <cell r="D786">
            <v>0</v>
          </cell>
          <cell r="E786">
            <v>0</v>
          </cell>
          <cell r="F786">
            <v>0</v>
          </cell>
          <cell r="G786">
            <v>0</v>
          </cell>
          <cell r="H786">
            <v>0</v>
          </cell>
        </row>
        <row r="787">
          <cell r="A787" t="str">
            <v>000</v>
          </cell>
          <cell r="B787">
            <v>0</v>
          </cell>
          <cell r="C787">
            <v>0</v>
          </cell>
          <cell r="D787">
            <v>0</v>
          </cell>
          <cell r="E787">
            <v>0</v>
          </cell>
          <cell r="F787">
            <v>0</v>
          </cell>
          <cell r="G787">
            <v>0</v>
          </cell>
          <cell r="H787">
            <v>0</v>
          </cell>
        </row>
        <row r="788">
          <cell r="A788" t="str">
            <v>000</v>
          </cell>
          <cell r="B788">
            <v>0</v>
          </cell>
          <cell r="C788">
            <v>0</v>
          </cell>
          <cell r="D788">
            <v>0</v>
          </cell>
          <cell r="E788">
            <v>0</v>
          </cell>
          <cell r="F788">
            <v>0</v>
          </cell>
          <cell r="G788">
            <v>0</v>
          </cell>
          <cell r="H788">
            <v>0</v>
          </cell>
        </row>
        <row r="789">
          <cell r="A789" t="str">
            <v>000</v>
          </cell>
          <cell r="B789">
            <v>0</v>
          </cell>
          <cell r="C789">
            <v>0</v>
          </cell>
          <cell r="D789">
            <v>0</v>
          </cell>
          <cell r="E789">
            <v>0</v>
          </cell>
          <cell r="F789">
            <v>0</v>
          </cell>
          <cell r="G789">
            <v>0</v>
          </cell>
          <cell r="H789">
            <v>0</v>
          </cell>
        </row>
        <row r="790">
          <cell r="A790" t="str">
            <v>000</v>
          </cell>
          <cell r="B790">
            <v>0</v>
          </cell>
          <cell r="C790">
            <v>0</v>
          </cell>
          <cell r="D790">
            <v>0</v>
          </cell>
          <cell r="E790">
            <v>0</v>
          </cell>
          <cell r="F790">
            <v>0</v>
          </cell>
          <cell r="G790">
            <v>0</v>
          </cell>
          <cell r="H790">
            <v>0</v>
          </cell>
        </row>
        <row r="791">
          <cell r="A791" t="str">
            <v>000</v>
          </cell>
          <cell r="B791">
            <v>0</v>
          </cell>
          <cell r="C791">
            <v>0</v>
          </cell>
          <cell r="D791">
            <v>0</v>
          </cell>
          <cell r="E791">
            <v>0</v>
          </cell>
          <cell r="F791">
            <v>0</v>
          </cell>
          <cell r="G791">
            <v>0</v>
          </cell>
          <cell r="H791">
            <v>0</v>
          </cell>
        </row>
        <row r="792">
          <cell r="A792" t="str">
            <v>000</v>
          </cell>
          <cell r="B792">
            <v>0</v>
          </cell>
          <cell r="C792">
            <v>0</v>
          </cell>
          <cell r="D792">
            <v>0</v>
          </cell>
          <cell r="E792">
            <v>0</v>
          </cell>
          <cell r="F792">
            <v>0</v>
          </cell>
          <cell r="G792">
            <v>0</v>
          </cell>
          <cell r="H792">
            <v>0</v>
          </cell>
        </row>
        <row r="793">
          <cell r="A793" t="str">
            <v>000</v>
          </cell>
          <cell r="B793">
            <v>0</v>
          </cell>
          <cell r="C793">
            <v>0</v>
          </cell>
          <cell r="D793">
            <v>0</v>
          </cell>
          <cell r="E793">
            <v>0</v>
          </cell>
          <cell r="F793">
            <v>0</v>
          </cell>
          <cell r="G793">
            <v>0</v>
          </cell>
          <cell r="H793">
            <v>0</v>
          </cell>
        </row>
        <row r="794">
          <cell r="A794" t="str">
            <v>000</v>
          </cell>
          <cell r="B794">
            <v>0</v>
          </cell>
          <cell r="C794">
            <v>0</v>
          </cell>
          <cell r="D794">
            <v>0</v>
          </cell>
          <cell r="E794">
            <v>0</v>
          </cell>
          <cell r="F794">
            <v>0</v>
          </cell>
          <cell r="G794">
            <v>0</v>
          </cell>
          <cell r="H794">
            <v>0</v>
          </cell>
        </row>
        <row r="795">
          <cell r="A795" t="str">
            <v>000</v>
          </cell>
          <cell r="B795">
            <v>0</v>
          </cell>
          <cell r="C795">
            <v>0</v>
          </cell>
          <cell r="D795">
            <v>0</v>
          </cell>
          <cell r="E795">
            <v>0</v>
          </cell>
          <cell r="F795">
            <v>0</v>
          </cell>
          <cell r="G795">
            <v>0</v>
          </cell>
          <cell r="H795">
            <v>0</v>
          </cell>
        </row>
        <row r="796">
          <cell r="A796" t="str">
            <v>000</v>
          </cell>
          <cell r="B796">
            <v>0</v>
          </cell>
          <cell r="C796">
            <v>0</v>
          </cell>
          <cell r="D796">
            <v>0</v>
          </cell>
          <cell r="E796">
            <v>0</v>
          </cell>
          <cell r="F796">
            <v>0</v>
          </cell>
          <cell r="G796">
            <v>0</v>
          </cell>
          <cell r="H796">
            <v>0</v>
          </cell>
        </row>
        <row r="797">
          <cell r="A797" t="str">
            <v>000</v>
          </cell>
          <cell r="B797">
            <v>0</v>
          </cell>
          <cell r="C797">
            <v>0</v>
          </cell>
          <cell r="D797">
            <v>0</v>
          </cell>
          <cell r="E797">
            <v>0</v>
          </cell>
          <cell r="F797">
            <v>0</v>
          </cell>
          <cell r="G797">
            <v>0</v>
          </cell>
          <cell r="H797">
            <v>0</v>
          </cell>
        </row>
        <row r="798">
          <cell r="A798" t="str">
            <v>000</v>
          </cell>
          <cell r="B798">
            <v>0</v>
          </cell>
          <cell r="C798">
            <v>0</v>
          </cell>
          <cell r="D798">
            <v>0</v>
          </cell>
          <cell r="E798">
            <v>0</v>
          </cell>
          <cell r="F798">
            <v>0</v>
          </cell>
          <cell r="G798">
            <v>0</v>
          </cell>
          <cell r="H798">
            <v>0</v>
          </cell>
        </row>
        <row r="799">
          <cell r="A799" t="str">
            <v>000</v>
          </cell>
          <cell r="B799">
            <v>0</v>
          </cell>
          <cell r="C799">
            <v>0</v>
          </cell>
          <cell r="D799">
            <v>0</v>
          </cell>
          <cell r="E799">
            <v>0</v>
          </cell>
          <cell r="F799">
            <v>0</v>
          </cell>
          <cell r="G799">
            <v>0</v>
          </cell>
          <cell r="H799">
            <v>0</v>
          </cell>
        </row>
        <row r="800">
          <cell r="A800" t="str">
            <v>000</v>
          </cell>
          <cell r="B800">
            <v>0</v>
          </cell>
          <cell r="C800">
            <v>0</v>
          </cell>
          <cell r="D800">
            <v>0</v>
          </cell>
          <cell r="E800">
            <v>0</v>
          </cell>
          <cell r="F800">
            <v>0</v>
          </cell>
          <cell r="G800">
            <v>0</v>
          </cell>
          <cell r="H800">
            <v>0</v>
          </cell>
        </row>
        <row r="801">
          <cell r="A801" t="str">
            <v>000</v>
          </cell>
          <cell r="B801">
            <v>0</v>
          </cell>
          <cell r="C801">
            <v>0</v>
          </cell>
          <cell r="D801">
            <v>0</v>
          </cell>
          <cell r="E801">
            <v>0</v>
          </cell>
          <cell r="F801">
            <v>0</v>
          </cell>
          <cell r="G801">
            <v>0</v>
          </cell>
          <cell r="H801">
            <v>0</v>
          </cell>
        </row>
        <row r="802">
          <cell r="A802" t="str">
            <v>000</v>
          </cell>
          <cell r="B802">
            <v>0</v>
          </cell>
          <cell r="C802">
            <v>0</v>
          </cell>
          <cell r="D802">
            <v>0</v>
          </cell>
          <cell r="E802">
            <v>0</v>
          </cell>
          <cell r="F802">
            <v>0</v>
          </cell>
          <cell r="G802">
            <v>0</v>
          </cell>
          <cell r="H802">
            <v>0</v>
          </cell>
        </row>
        <row r="803">
          <cell r="A803" t="str">
            <v>000</v>
          </cell>
          <cell r="B803">
            <v>0</v>
          </cell>
          <cell r="C803">
            <v>0</v>
          </cell>
          <cell r="D803">
            <v>0</v>
          </cell>
          <cell r="E803">
            <v>0</v>
          </cell>
          <cell r="F803">
            <v>0</v>
          </cell>
          <cell r="G803">
            <v>0</v>
          </cell>
          <cell r="H803">
            <v>0</v>
          </cell>
        </row>
        <row r="804">
          <cell r="A804" t="str">
            <v>000</v>
          </cell>
          <cell r="B804">
            <v>0</v>
          </cell>
          <cell r="C804">
            <v>0</v>
          </cell>
          <cell r="D804">
            <v>0</v>
          </cell>
          <cell r="E804">
            <v>0</v>
          </cell>
          <cell r="F804">
            <v>0</v>
          </cell>
          <cell r="G804">
            <v>0</v>
          </cell>
          <cell r="H804">
            <v>0</v>
          </cell>
        </row>
        <row r="805">
          <cell r="A805" t="str">
            <v>000</v>
          </cell>
          <cell r="B805">
            <v>0</v>
          </cell>
          <cell r="C805">
            <v>0</v>
          </cell>
          <cell r="D805">
            <v>0</v>
          </cell>
          <cell r="E805">
            <v>0</v>
          </cell>
          <cell r="F805">
            <v>0</v>
          </cell>
          <cell r="G805">
            <v>0</v>
          </cell>
          <cell r="H805">
            <v>0</v>
          </cell>
        </row>
        <row r="806">
          <cell r="A806" t="str">
            <v>000</v>
          </cell>
          <cell r="B806">
            <v>0</v>
          </cell>
          <cell r="C806">
            <v>0</v>
          </cell>
          <cell r="D806">
            <v>0</v>
          </cell>
          <cell r="E806">
            <v>0</v>
          </cell>
          <cell r="F806">
            <v>0</v>
          </cell>
          <cell r="G806">
            <v>0</v>
          </cell>
          <cell r="H806">
            <v>0</v>
          </cell>
        </row>
        <row r="807">
          <cell r="A807" t="str">
            <v>000</v>
          </cell>
          <cell r="B807">
            <v>0</v>
          </cell>
          <cell r="C807">
            <v>0</v>
          </cell>
          <cell r="D807">
            <v>0</v>
          </cell>
          <cell r="E807">
            <v>0</v>
          </cell>
          <cell r="F807">
            <v>0</v>
          </cell>
          <cell r="G807">
            <v>0</v>
          </cell>
          <cell r="H807">
            <v>0</v>
          </cell>
        </row>
        <row r="808">
          <cell r="A808" t="str">
            <v>000</v>
          </cell>
          <cell r="B808">
            <v>0</v>
          </cell>
          <cell r="C808">
            <v>0</v>
          </cell>
          <cell r="D808">
            <v>0</v>
          </cell>
          <cell r="E808">
            <v>0</v>
          </cell>
          <cell r="F808">
            <v>0</v>
          </cell>
          <cell r="G808">
            <v>0</v>
          </cell>
          <cell r="H808">
            <v>0</v>
          </cell>
        </row>
      </sheetData>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40101 Disposal Landfill"/>
      <sheetName val="31005 Pass Thru"/>
      <sheetName val="40861 Processing Costs"/>
      <sheetName val="Interject_LastPulledValues"/>
      <sheetName val="40122 Other Disposal"/>
      <sheetName val="40139 Disp TS Interco"/>
      <sheetName val="2149_PL2"/>
      <sheetName val="12_IS210CY"/>
      <sheetName val="ControlPanel"/>
    </sheetNames>
    <sheetDataSet>
      <sheetData sheetId="0" refreshError="1"/>
      <sheetData sheetId="1">
        <row r="119">
          <cell r="F119">
            <v>309.34500000000008</v>
          </cell>
        </row>
        <row r="120">
          <cell r="F120">
            <v>256.16200000000003</v>
          </cell>
        </row>
        <row r="121">
          <cell r="F121">
            <v>277.6705</v>
          </cell>
        </row>
        <row r="122">
          <cell r="F122">
            <v>321.55849999999992</v>
          </cell>
        </row>
        <row r="123">
          <cell r="F123">
            <v>271.762</v>
          </cell>
        </row>
        <row r="124">
          <cell r="F124">
            <v>274.14999999999998</v>
          </cell>
        </row>
        <row r="129">
          <cell r="F129">
            <v>348.28850000000011</v>
          </cell>
        </row>
        <row r="130">
          <cell r="F130">
            <v>289.07499999999993</v>
          </cell>
        </row>
        <row r="131">
          <cell r="F131">
            <v>271.69</v>
          </cell>
        </row>
        <row r="132">
          <cell r="F132">
            <v>320.57000000000011</v>
          </cell>
        </row>
        <row r="133">
          <cell r="F133">
            <v>283.54000000000002</v>
          </cell>
        </row>
        <row r="134">
          <cell r="F134">
            <v>324.51000000000005</v>
          </cell>
        </row>
      </sheetData>
      <sheetData sheetId="2">
        <row r="55">
          <cell r="E55">
            <v>75.910000000000011</v>
          </cell>
        </row>
        <row r="56">
          <cell r="E56">
            <v>79.37</v>
          </cell>
        </row>
        <row r="57">
          <cell r="E57">
            <v>85.52000000000001</v>
          </cell>
        </row>
        <row r="58">
          <cell r="E58">
            <v>93.990000000000023</v>
          </cell>
        </row>
        <row r="59">
          <cell r="E59">
            <v>91.97999999999999</v>
          </cell>
        </row>
        <row r="60">
          <cell r="E60">
            <v>91.22999999999999</v>
          </cell>
        </row>
        <row r="65">
          <cell r="E65">
            <v>121.58000000000001</v>
          </cell>
        </row>
        <row r="66">
          <cell r="E66">
            <v>127.78000000000002</v>
          </cell>
        </row>
        <row r="67">
          <cell r="E67">
            <v>93.68</v>
          </cell>
        </row>
        <row r="68">
          <cell r="E68">
            <v>127.99</v>
          </cell>
        </row>
        <row r="69">
          <cell r="E69">
            <v>99.039999999999992</v>
          </cell>
        </row>
        <row r="70">
          <cell r="E70">
            <v>94.34999999999998</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efreshError="1">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f Rate Sheet"/>
      <sheetName val="Class A IS"/>
      <sheetName val="2149 BS"/>
      <sheetName val="9-30-11 BS"/>
      <sheetName val="2149 IS"/>
      <sheetName val="Consolidated IS"/>
      <sheetName val="Ratios"/>
      <sheetName val="Restating Adj"/>
      <sheetName val="Restating Expl"/>
      <sheetName val="Pro forma Adj"/>
      <sheetName val="Pro-forma"/>
      <sheetName val="LG-Combined"/>
      <sheetName val="LG-Pckr,RO"/>
      <sheetName val="LG-Recycl"/>
      <sheetName val="Price Out"/>
      <sheetName val="Rate Sheet"/>
      <sheetName val="Pckr, RO, Matrix"/>
      <sheetName val="COS Packer,RO "/>
      <sheetName val="Recycl Matrix"/>
      <sheetName val="COS Recycle"/>
      <sheetName val="Legal Exp"/>
      <sheetName val="Disposal Calc"/>
      <sheetName val="Disposal Schedule"/>
      <sheetName val="Fuel"/>
      <sheetName val="PR Summary"/>
      <sheetName val="Depr Summary"/>
      <sheetName val="Depreciation"/>
      <sheetName val="Cust Count"/>
      <sheetName val="Rt Study Summary"/>
      <sheetName val="Recycl Tons, Commodity Value"/>
      <sheetName val="Tribal Cnts"/>
      <sheetName val="Corp OH"/>
      <sheetName val="2012 Capital Structure"/>
      <sheetName val="Corp Debt Equity"/>
      <sheetName val="Balance Sheet"/>
      <sheetName val="P&amp;L"/>
      <sheetName val="70195 JE-WRRA Dues"/>
      <sheetName val="56095 JE"/>
      <sheetName val="Non-Reg Price Out"/>
      <sheetName val="30% Commodity Justification"/>
      <sheetName val="TRC Processing Justfication"/>
      <sheetName val="Orig Price Out"/>
      <sheetName val="Rate Sheet Dec 2012"/>
      <sheetName val="Orig COS Packer,RO "/>
      <sheetName val="LG-Pckr w DF"/>
      <sheetName val="LG-Pckr w-out DF"/>
      <sheetName val="LG-RO"/>
    </sheetNames>
    <sheetDataSet>
      <sheetData sheetId="0">
        <row r="107">
          <cell r="L107">
            <v>1753938.3114074212</v>
          </cell>
        </row>
        <row r="214">
          <cell r="L214">
            <v>852492.14253095828</v>
          </cell>
        </row>
        <row r="278">
          <cell r="L278">
            <v>837580.65530511085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5">
          <cell r="J15">
            <v>2138.64</v>
          </cell>
        </row>
      </sheetData>
      <sheetData sheetId="18"/>
      <sheetData sheetId="19"/>
      <sheetData sheetId="20"/>
      <sheetData sheetId="21"/>
      <sheetData sheetId="22"/>
      <sheetData sheetId="23"/>
      <sheetData sheetId="24"/>
      <sheetData sheetId="25"/>
      <sheetData sheetId="26"/>
      <sheetData sheetId="27"/>
      <sheetData sheetId="28"/>
      <sheetData sheetId="29">
        <row r="23">
          <cell r="L23">
            <v>2329.3388396454475</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efreshError="1">
        <row r="2">
          <cell r="X2" t="str">
            <v>P&amp;L Close Report</v>
          </cell>
          <cell r="Z2" t="str">
            <v>Consolidated</v>
          </cell>
        </row>
        <row r="3">
          <cell r="Z3" t="str">
            <v>Region</v>
          </cell>
        </row>
        <row r="4">
          <cell r="Z4" t="str">
            <v>District</v>
          </cell>
        </row>
        <row r="5">
          <cell r="Z5" t="str">
            <v>Multiple Districts</v>
          </cell>
        </row>
      </sheetData>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efreshError="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PL_ActReview2"/>
      <sheetName val="BS_Close"/>
      <sheetName val="PL_ActTranx"/>
      <sheetName val="IS200PL"/>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efreshError="1">
        <row r="2">
          <cell r="S2" t="str">
            <v>P&amp;L Close Report</v>
          </cell>
        </row>
        <row r="3">
          <cell r="S3" t="str">
            <v>P&amp;L Close Report 2</v>
          </cell>
        </row>
        <row r="4">
          <cell r="S4" t="str">
            <v>BS Close Report</v>
          </cell>
        </row>
        <row r="5">
          <cell r="S5" t="str">
            <v>IS 200 - PL Review</v>
          </cell>
        </row>
        <row r="6">
          <cell r="S6" t="str">
            <v>IS 210 - PL Review</v>
          </cell>
        </row>
        <row r="7">
          <cell r="S7" t="str">
            <v>P&amp;L Tranx Report</v>
          </cell>
        </row>
        <row r="8">
          <cell r="S8" t="str">
            <v>JE Review Report</v>
          </cell>
        </row>
        <row r="9">
          <cell r="S9" t="str">
            <v>Corp: Rev/Proj Check</v>
          </cell>
        </row>
        <row r="10">
          <cell r="S10" t="str">
            <v>Corp: 52901 Check</v>
          </cell>
        </row>
        <row r="11">
          <cell r="S11" t="str">
            <v>Corp: BS Check</v>
          </cell>
        </row>
        <row r="12">
          <cell r="S12" t="str">
            <v>Corp: Bad Debt Check</v>
          </cell>
        </row>
        <row r="13">
          <cell r="S13" t="str">
            <v>Corp: IC Check</v>
          </cell>
        </row>
        <row r="14">
          <cell r="S14" t="str">
            <v>Corp: JE Neg Check</v>
          </cell>
        </row>
        <row r="15">
          <cell r="S15" t="str">
            <v>Proj Review Report</v>
          </cell>
        </row>
        <row r="16">
          <cell r="S16" t="str">
            <v>Proj Review Report 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H70"/>
  <sheetViews>
    <sheetView showGridLines="0" tabSelected="1" view="pageBreakPreview" topLeftCell="A43" zoomScale="85" zoomScaleNormal="90" zoomScaleSheetLayoutView="85" zoomScalePageLayoutView="60" workbookViewId="0">
      <selection activeCell="J18" sqref="J18"/>
    </sheetView>
  </sheetViews>
  <sheetFormatPr defaultColWidth="9.140625" defaultRowHeight="15"/>
  <cols>
    <col min="1" max="1" width="42.5703125" style="10" customWidth="1"/>
    <col min="2" max="2" width="16.7109375" style="10" customWidth="1"/>
    <col min="3" max="3" width="15" style="10" customWidth="1"/>
    <col min="4" max="4" width="16.5703125" style="10" customWidth="1"/>
    <col min="5" max="5" width="9.140625" style="10"/>
    <col min="6" max="6" width="12.42578125" style="10" customWidth="1"/>
    <col min="7" max="7" width="10.7109375" style="10" customWidth="1"/>
    <col min="8" max="16384" width="9.140625" style="10"/>
  </cols>
  <sheetData>
    <row r="1" spans="1:8">
      <c r="A1" s="14" t="s">
        <v>206</v>
      </c>
    </row>
    <row r="2" spans="1:8">
      <c r="A2" s="14" t="s">
        <v>207</v>
      </c>
    </row>
    <row r="4" spans="1:8">
      <c r="A4" s="270" t="s">
        <v>23</v>
      </c>
      <c r="B4" s="270"/>
      <c r="C4" s="270"/>
      <c r="D4" s="270"/>
      <c r="E4" s="270"/>
      <c r="F4" s="270"/>
      <c r="G4" s="270"/>
      <c r="H4" s="270"/>
    </row>
    <row r="5" spans="1:8">
      <c r="A5" s="11" t="s">
        <v>24</v>
      </c>
      <c r="B5" s="1" t="s">
        <v>25</v>
      </c>
      <c r="C5" s="1" t="s">
        <v>26</v>
      </c>
      <c r="D5" s="1" t="s">
        <v>27</v>
      </c>
      <c r="E5" s="2" t="s">
        <v>28</v>
      </c>
      <c r="F5" s="2" t="s">
        <v>29</v>
      </c>
      <c r="G5" s="2" t="s">
        <v>30</v>
      </c>
      <c r="H5" s="1" t="s">
        <v>31</v>
      </c>
    </row>
    <row r="6" spans="1:8">
      <c r="A6" s="11" t="s">
        <v>32</v>
      </c>
      <c r="B6" s="12">
        <f>52*5/12</f>
        <v>21.666666666666668</v>
      </c>
      <c r="C6" s="4">
        <f>$B$6*2</f>
        <v>43.333333333333336</v>
      </c>
      <c r="D6" s="4">
        <f>$B$6*3</f>
        <v>65</v>
      </c>
      <c r="E6" s="4">
        <f>$B$6*4</f>
        <v>86.666666666666671</v>
      </c>
      <c r="F6" s="4">
        <f>$B$6*5</f>
        <v>108.33333333333334</v>
      </c>
      <c r="G6" s="4">
        <f>$B$6*6</f>
        <v>130</v>
      </c>
      <c r="H6" s="4">
        <f>$B$6*7</f>
        <v>151.66666666666669</v>
      </c>
    </row>
    <row r="7" spans="1:8">
      <c r="A7" s="11" t="s">
        <v>33</v>
      </c>
      <c r="B7" s="12">
        <f>52*4/12</f>
        <v>17.333333333333332</v>
      </c>
      <c r="C7" s="4">
        <f>$B$7*2</f>
        <v>34.666666666666664</v>
      </c>
      <c r="D7" s="4">
        <f>$B$7*3</f>
        <v>52</v>
      </c>
      <c r="E7" s="4">
        <f>$B$7*4</f>
        <v>69.333333333333329</v>
      </c>
      <c r="F7" s="4">
        <f>$B$7*5</f>
        <v>86.666666666666657</v>
      </c>
      <c r="G7" s="4">
        <f>$B$7*6</f>
        <v>104</v>
      </c>
      <c r="H7" s="4">
        <f>$B$7*7</f>
        <v>121.33333333333333</v>
      </c>
    </row>
    <row r="8" spans="1:8">
      <c r="A8" s="11" t="s">
        <v>34</v>
      </c>
      <c r="B8" s="12">
        <f>52*3/12</f>
        <v>13</v>
      </c>
      <c r="C8" s="4">
        <f>$B$8*2</f>
        <v>26</v>
      </c>
      <c r="D8" s="4">
        <f>$B$8*3</f>
        <v>39</v>
      </c>
      <c r="E8" s="4">
        <f>$B$8*4</f>
        <v>52</v>
      </c>
      <c r="F8" s="4">
        <f>$B$8*5</f>
        <v>65</v>
      </c>
      <c r="G8" s="4">
        <f>$B$8*6</f>
        <v>78</v>
      </c>
      <c r="H8" s="4">
        <f>$B$8*7</f>
        <v>91</v>
      </c>
    </row>
    <row r="9" spans="1:8">
      <c r="A9" s="11" t="s">
        <v>35</v>
      </c>
      <c r="B9" s="12">
        <f>52*2/12</f>
        <v>8.6666666666666661</v>
      </c>
      <c r="C9" s="13">
        <f>$B$9*2</f>
        <v>17.333333333333332</v>
      </c>
      <c r="D9" s="13">
        <f>$B$9*3</f>
        <v>26</v>
      </c>
      <c r="E9" s="13">
        <f>$B$9*4</f>
        <v>34.666666666666664</v>
      </c>
      <c r="F9" s="13">
        <f>$B$9*5</f>
        <v>43.333333333333329</v>
      </c>
      <c r="G9" s="13">
        <f>$B$9*6</f>
        <v>52</v>
      </c>
      <c r="H9" s="13">
        <f>$B$9*7</f>
        <v>60.666666666666664</v>
      </c>
    </row>
    <row r="10" spans="1:8">
      <c r="A10" s="11" t="s">
        <v>36</v>
      </c>
      <c r="B10" s="12">
        <f>52/12</f>
        <v>4.333333333333333</v>
      </c>
      <c r="C10" s="13">
        <f>$B$10*2</f>
        <v>8.6666666666666661</v>
      </c>
      <c r="D10" s="13">
        <f>$B$10*3</f>
        <v>13</v>
      </c>
      <c r="E10" s="13">
        <f>$B$10*4</f>
        <v>17.333333333333332</v>
      </c>
      <c r="F10" s="13">
        <f>$B$10*5</f>
        <v>21.666666666666664</v>
      </c>
      <c r="G10" s="13">
        <f>$B$10*6</f>
        <v>26</v>
      </c>
      <c r="H10" s="13">
        <f>$B$10*7</f>
        <v>30.333333333333332</v>
      </c>
    </row>
    <row r="11" spans="1:8">
      <c r="A11" s="11" t="s">
        <v>37</v>
      </c>
      <c r="B11" s="12">
        <f>26/12</f>
        <v>2.1666666666666665</v>
      </c>
      <c r="C11" s="13">
        <f>$B$11*2</f>
        <v>4.333333333333333</v>
      </c>
      <c r="D11" s="13">
        <f>$B$11*3</f>
        <v>6.5</v>
      </c>
      <c r="E11" s="13">
        <f>$B$11*4</f>
        <v>8.6666666666666661</v>
      </c>
      <c r="F11" s="13">
        <f>$B$11*5</f>
        <v>10.833333333333332</v>
      </c>
      <c r="G11" s="13">
        <f>$B$11*6</f>
        <v>13</v>
      </c>
      <c r="H11" s="13">
        <f>$B$11*7</f>
        <v>15.166666666666666</v>
      </c>
    </row>
    <row r="12" spans="1:8">
      <c r="A12" s="11" t="s">
        <v>38</v>
      </c>
      <c r="B12" s="12">
        <f>12/12</f>
        <v>1</v>
      </c>
      <c r="C12" s="13">
        <f>$B$12*2</f>
        <v>2</v>
      </c>
      <c r="D12" s="13">
        <f>$B$12*3</f>
        <v>3</v>
      </c>
      <c r="E12" s="13">
        <f>$B$12*4</f>
        <v>4</v>
      </c>
      <c r="F12" s="13">
        <f>$B$12*5</f>
        <v>5</v>
      </c>
      <c r="G12" s="13">
        <f>$B$12*6</f>
        <v>6</v>
      </c>
      <c r="H12" s="13">
        <f>$B$12*7</f>
        <v>7</v>
      </c>
    </row>
    <row r="13" spans="1:8">
      <c r="A13" s="11"/>
      <c r="B13" s="12"/>
      <c r="C13" s="13"/>
      <c r="D13" s="13"/>
      <c r="E13" s="13"/>
      <c r="F13" s="13"/>
      <c r="G13" s="13"/>
      <c r="H13" s="13"/>
    </row>
    <row r="14" spans="1:8">
      <c r="A14" s="270" t="s">
        <v>39</v>
      </c>
      <c r="B14" s="270"/>
      <c r="C14" s="13"/>
      <c r="D14" s="13"/>
      <c r="E14" s="13"/>
      <c r="F14" s="13"/>
      <c r="G14" s="13"/>
      <c r="H14" s="13"/>
    </row>
    <row r="15" spans="1:8">
      <c r="A15" s="14" t="s">
        <v>40</v>
      </c>
      <c r="B15" s="15" t="s">
        <v>41</v>
      </c>
      <c r="C15" s="13"/>
      <c r="D15" s="13"/>
      <c r="E15" s="13"/>
      <c r="F15" s="13"/>
      <c r="G15" s="13"/>
      <c r="H15" s="13"/>
    </row>
    <row r="16" spans="1:8">
      <c r="A16" s="6" t="s">
        <v>42</v>
      </c>
      <c r="B16" s="16">
        <v>20</v>
      </c>
      <c r="C16" s="13"/>
      <c r="D16" s="13"/>
      <c r="E16" s="13"/>
      <c r="F16" s="13"/>
      <c r="G16" s="13"/>
      <c r="H16" s="13"/>
    </row>
    <row r="17" spans="1:8">
      <c r="A17" s="6" t="s">
        <v>43</v>
      </c>
      <c r="B17" s="16">
        <v>34</v>
      </c>
      <c r="C17" s="13">
        <f>34/32</f>
        <v>1.0625</v>
      </c>
      <c r="D17" s="13"/>
      <c r="E17" s="13"/>
      <c r="F17" s="13"/>
      <c r="G17" s="13"/>
      <c r="H17" s="13"/>
    </row>
    <row r="18" spans="1:8">
      <c r="A18" s="6" t="s">
        <v>44</v>
      </c>
      <c r="B18" s="16">
        <v>51</v>
      </c>
      <c r="C18" s="13">
        <f>C17*35</f>
        <v>37.1875</v>
      </c>
      <c r="D18" s="13"/>
      <c r="E18" s="13"/>
      <c r="F18" s="13"/>
      <c r="G18" s="13"/>
      <c r="H18" s="13"/>
    </row>
    <row r="19" spans="1:8">
      <c r="A19" s="6" t="s">
        <v>45</v>
      </c>
      <c r="B19" s="16">
        <v>77</v>
      </c>
      <c r="C19" s="13">
        <f>C17*45</f>
        <v>47.8125</v>
      </c>
      <c r="D19" s="13"/>
      <c r="E19" s="13"/>
      <c r="F19" s="11" t="s">
        <v>46</v>
      </c>
      <c r="G19" s="16">
        <v>2000</v>
      </c>
      <c r="H19" s="13"/>
    </row>
    <row r="20" spans="1:8">
      <c r="A20" s="6" t="s">
        <v>47</v>
      </c>
      <c r="B20" s="16">
        <v>97</v>
      </c>
      <c r="C20" s="13"/>
      <c r="D20" s="13"/>
      <c r="E20" s="13"/>
      <c r="F20" s="11" t="s">
        <v>48</v>
      </c>
      <c r="G20" s="99" t="s">
        <v>49</v>
      </c>
      <c r="H20" s="13"/>
    </row>
    <row r="21" spans="1:8">
      <c r="A21" s="6" t="s">
        <v>50</v>
      </c>
      <c r="B21" s="16">
        <v>117</v>
      </c>
      <c r="C21" s="13"/>
      <c r="D21" s="13"/>
      <c r="E21" s="13"/>
      <c r="F21" s="11"/>
      <c r="G21" s="11"/>
      <c r="H21" s="13"/>
    </row>
    <row r="22" spans="1:8">
      <c r="A22" s="6" t="s">
        <v>51</v>
      </c>
      <c r="B22" s="16">
        <v>157</v>
      </c>
      <c r="C22" s="13"/>
      <c r="D22" s="13"/>
      <c r="E22" s="13"/>
      <c r="F22" s="125" t="s">
        <v>187</v>
      </c>
      <c r="G22" s="126">
        <v>12</v>
      </c>
      <c r="H22" s="13"/>
    </row>
    <row r="23" spans="1:8">
      <c r="A23" s="6" t="s">
        <v>162</v>
      </c>
      <c r="B23" s="16">
        <f>($B$17/32)*35</f>
        <v>37.1875</v>
      </c>
      <c r="C23" s="13"/>
      <c r="D23" s="13"/>
      <c r="E23" s="13"/>
      <c r="F23" s="17"/>
      <c r="G23" s="7"/>
      <c r="H23" s="13"/>
    </row>
    <row r="24" spans="1:8">
      <c r="A24" s="6" t="s">
        <v>219</v>
      </c>
      <c r="B24" s="16">
        <f>($B$17/32)*45</f>
        <v>47.8125</v>
      </c>
      <c r="C24" s="13"/>
      <c r="D24" s="13"/>
      <c r="E24" s="13"/>
      <c r="F24" s="17"/>
      <c r="G24" s="7"/>
      <c r="H24" s="13"/>
    </row>
    <row r="25" spans="1:8">
      <c r="A25" s="6" t="s">
        <v>161</v>
      </c>
      <c r="B25" s="16">
        <f>($B$17/32)*48</f>
        <v>51</v>
      </c>
      <c r="C25" s="102"/>
      <c r="D25" s="102"/>
      <c r="E25" s="13"/>
      <c r="F25" s="17"/>
      <c r="G25" s="7"/>
      <c r="H25" s="13"/>
    </row>
    <row r="26" spans="1:8">
      <c r="A26" s="6" t="s">
        <v>195</v>
      </c>
      <c r="B26" s="16">
        <f>(47/60)*64</f>
        <v>50.133333333333333</v>
      </c>
      <c r="C26" s="13"/>
      <c r="D26" s="13"/>
      <c r="E26" s="13"/>
      <c r="F26" s="13"/>
      <c r="G26" s="13"/>
      <c r="H26" s="13"/>
    </row>
    <row r="27" spans="1:8">
      <c r="A27" s="6" t="s">
        <v>196</v>
      </c>
      <c r="B27" s="16">
        <f>(68/90)*94</f>
        <v>71.022222222222226</v>
      </c>
      <c r="C27" s="13"/>
      <c r="D27" s="13"/>
      <c r="E27" s="13"/>
      <c r="F27" s="13"/>
      <c r="G27" s="13"/>
      <c r="H27" s="13"/>
    </row>
    <row r="28" spans="1:8">
      <c r="A28" s="6" t="s">
        <v>52</v>
      </c>
      <c r="B28" s="16">
        <v>34</v>
      </c>
      <c r="C28" s="13"/>
      <c r="D28" s="13"/>
      <c r="E28" s="13"/>
      <c r="F28" s="13"/>
      <c r="G28" s="13"/>
      <c r="H28" s="13"/>
    </row>
    <row r="29" spans="1:8">
      <c r="A29" s="6" t="s">
        <v>53</v>
      </c>
      <c r="B29" s="16">
        <v>34</v>
      </c>
      <c r="C29" s="13"/>
      <c r="D29" s="13"/>
      <c r="E29" s="13"/>
      <c r="F29" s="13"/>
      <c r="G29" s="13"/>
      <c r="H29" s="13"/>
    </row>
    <row r="30" spans="1:8">
      <c r="A30" s="14" t="s">
        <v>54</v>
      </c>
      <c r="B30" s="16"/>
      <c r="C30" s="13"/>
      <c r="D30" s="13"/>
      <c r="E30" s="13"/>
      <c r="F30" s="13"/>
      <c r="G30" s="13"/>
      <c r="H30" s="13"/>
    </row>
    <row r="31" spans="1:8">
      <c r="A31" s="6" t="s">
        <v>55</v>
      </c>
      <c r="B31" s="16">
        <v>29</v>
      </c>
      <c r="C31" s="13"/>
      <c r="D31" s="13"/>
      <c r="E31" s="13"/>
      <c r="F31" s="13"/>
      <c r="G31" s="13"/>
      <c r="H31" s="13"/>
    </row>
    <row r="32" spans="1:8">
      <c r="A32" s="6" t="s">
        <v>56</v>
      </c>
      <c r="B32" s="16">
        <v>175</v>
      </c>
      <c r="C32" s="13"/>
      <c r="D32" s="13"/>
      <c r="E32" s="13"/>
      <c r="F32" s="13"/>
      <c r="G32" s="13"/>
      <c r="H32" s="13"/>
    </row>
    <row r="33" spans="1:8">
      <c r="A33" s="6" t="s">
        <v>57</v>
      </c>
      <c r="B33" s="16">
        <v>250</v>
      </c>
      <c r="C33" s="13"/>
      <c r="D33" s="13"/>
      <c r="E33" s="13"/>
      <c r="F33" s="13"/>
      <c r="G33" s="13"/>
      <c r="H33" s="13"/>
    </row>
    <row r="34" spans="1:8">
      <c r="A34" s="6" t="s">
        <v>59</v>
      </c>
      <c r="B34" s="16">
        <v>324</v>
      </c>
      <c r="C34" s="13"/>
      <c r="D34" s="13"/>
      <c r="E34" s="13"/>
      <c r="F34" s="13"/>
      <c r="G34" s="13"/>
      <c r="H34" s="13"/>
    </row>
    <row r="35" spans="1:8">
      <c r="A35" s="6" t="s">
        <v>60</v>
      </c>
      <c r="B35" s="16">
        <v>473</v>
      </c>
      <c r="C35" s="13"/>
      <c r="D35" s="13"/>
      <c r="E35" s="13"/>
      <c r="F35" s="13"/>
      <c r="G35" s="13"/>
      <c r="H35" s="13"/>
    </row>
    <row r="36" spans="1:8">
      <c r="A36" s="6" t="s">
        <v>61</v>
      </c>
      <c r="B36" s="16">
        <v>613</v>
      </c>
      <c r="C36" s="13"/>
      <c r="D36" s="13"/>
      <c r="E36" s="13"/>
      <c r="F36" s="13"/>
      <c r="G36" s="13"/>
      <c r="H36" s="13"/>
    </row>
    <row r="37" spans="1:8">
      <c r="A37" s="6" t="s">
        <v>62</v>
      </c>
      <c r="B37" s="16">
        <v>840</v>
      </c>
      <c r="C37" s="13"/>
      <c r="D37" s="13"/>
      <c r="E37" s="13"/>
      <c r="F37" s="13"/>
      <c r="G37" s="13"/>
      <c r="H37" s="13"/>
    </row>
    <row r="38" spans="1:8">
      <c r="A38" s="6" t="s">
        <v>63</v>
      </c>
      <c r="B38" s="16">
        <v>980</v>
      </c>
      <c r="C38" s="13"/>
      <c r="D38" s="13"/>
      <c r="E38" s="13"/>
      <c r="F38" s="13"/>
      <c r="G38" s="13"/>
      <c r="H38" s="13"/>
    </row>
    <row r="39" spans="1:8">
      <c r="A39" s="6" t="s">
        <v>64</v>
      </c>
      <c r="B39" s="16">
        <v>482</v>
      </c>
      <c r="C39" s="13" t="s">
        <v>58</v>
      </c>
      <c r="D39" s="13"/>
      <c r="E39" s="13"/>
      <c r="F39" s="13"/>
      <c r="G39" s="13"/>
      <c r="H39" s="13"/>
    </row>
    <row r="40" spans="1:8">
      <c r="A40" s="6" t="s">
        <v>65</v>
      </c>
      <c r="B40" s="16">
        <v>689</v>
      </c>
      <c r="C40" s="13" t="s">
        <v>58</v>
      </c>
      <c r="D40" s="13"/>
      <c r="E40" s="13"/>
      <c r="F40" s="13"/>
      <c r="G40" s="13"/>
      <c r="H40" s="13"/>
    </row>
    <row r="41" spans="1:8">
      <c r="A41" s="6" t="s">
        <v>66</v>
      </c>
      <c r="B41" s="16">
        <v>892</v>
      </c>
      <c r="C41" s="13" t="s">
        <v>58</v>
      </c>
      <c r="D41" s="13"/>
      <c r="E41" s="13"/>
      <c r="F41" s="13"/>
      <c r="G41" s="13"/>
      <c r="H41" s="13"/>
    </row>
    <row r="42" spans="1:8">
      <c r="A42" s="6" t="s">
        <v>67</v>
      </c>
      <c r="B42" s="16">
        <v>1301</v>
      </c>
      <c r="C42" s="13"/>
      <c r="D42" s="13"/>
      <c r="E42" s="13"/>
      <c r="F42" s="13"/>
      <c r="G42" s="13"/>
      <c r="H42" s="13"/>
    </row>
    <row r="43" spans="1:8">
      <c r="A43" s="6" t="s">
        <v>68</v>
      </c>
      <c r="B43" s="16">
        <v>1686</v>
      </c>
      <c r="C43" s="13"/>
      <c r="D43" s="13"/>
      <c r="E43" s="13"/>
      <c r="F43" s="13"/>
      <c r="G43" s="13"/>
      <c r="H43" s="13"/>
    </row>
    <row r="44" spans="1:8">
      <c r="A44" s="6" t="s">
        <v>69</v>
      </c>
      <c r="B44" s="16">
        <v>2046</v>
      </c>
      <c r="C44" s="13"/>
      <c r="D44" s="13"/>
      <c r="E44" s="13"/>
      <c r="F44" s="13"/>
      <c r="G44" s="13"/>
      <c r="H44" s="13"/>
    </row>
    <row r="45" spans="1:8">
      <c r="A45" s="6" t="s">
        <v>70</v>
      </c>
      <c r="B45" s="16">
        <v>2310</v>
      </c>
      <c r="C45" s="13"/>
      <c r="D45" s="13"/>
      <c r="E45" s="13"/>
      <c r="F45" s="13"/>
      <c r="G45" s="13"/>
      <c r="H45" s="13"/>
    </row>
    <row r="46" spans="1:8">
      <c r="A46" s="6" t="s">
        <v>71</v>
      </c>
      <c r="B46" s="16">
        <v>2800</v>
      </c>
      <c r="C46" s="13" t="s">
        <v>58</v>
      </c>
      <c r="D46" s="13"/>
      <c r="E46" s="13"/>
      <c r="F46" s="13"/>
      <c r="G46" s="13"/>
      <c r="H46" s="13"/>
    </row>
    <row r="47" spans="1:8">
      <c r="A47" s="6" t="s">
        <v>72</v>
      </c>
      <c r="B47" s="16">
        <v>125</v>
      </c>
      <c r="C47" s="13"/>
      <c r="D47" s="13"/>
      <c r="E47" s="13"/>
      <c r="F47" s="13"/>
      <c r="G47" s="13"/>
      <c r="H47" s="13"/>
    </row>
    <row r="48" spans="1:8">
      <c r="A48" s="11"/>
      <c r="B48" s="271" t="s">
        <v>73</v>
      </c>
      <c r="C48" s="271"/>
      <c r="D48" s="11"/>
      <c r="E48" s="11"/>
      <c r="F48" s="11"/>
      <c r="G48" s="11"/>
      <c r="H48" s="11"/>
    </row>
    <row r="49" spans="1:8">
      <c r="A49" s="11"/>
      <c r="B49" s="11"/>
      <c r="C49" s="11"/>
      <c r="D49" s="11"/>
      <c r="E49" s="11"/>
      <c r="F49" s="11"/>
      <c r="G49" s="11"/>
      <c r="H49" s="11"/>
    </row>
    <row r="50" spans="1:8">
      <c r="A50" s="11"/>
      <c r="B50" s="11"/>
      <c r="C50" s="11"/>
      <c r="D50" s="11"/>
      <c r="E50" s="11"/>
      <c r="F50" s="11"/>
      <c r="G50" s="11"/>
      <c r="H50" s="11"/>
    </row>
    <row r="51" spans="1:8">
      <c r="A51" s="134" t="s">
        <v>176</v>
      </c>
      <c r="B51" s="135" t="s">
        <v>74</v>
      </c>
      <c r="C51" s="135" t="s">
        <v>75</v>
      </c>
    </row>
    <row r="52" spans="1:8">
      <c r="A52" s="105" t="s">
        <v>77</v>
      </c>
      <c r="B52" s="159">
        <v>75</v>
      </c>
      <c r="C52" s="19">
        <f>B52/2000</f>
        <v>3.7499999999999999E-2</v>
      </c>
    </row>
    <row r="53" spans="1:8">
      <c r="A53" s="105" t="s">
        <v>79</v>
      </c>
      <c r="B53" s="160">
        <v>80</v>
      </c>
      <c r="C53" s="22">
        <f>B53/2000</f>
        <v>0.04</v>
      </c>
    </row>
    <row r="54" spans="1:8">
      <c r="A54" s="6" t="s">
        <v>132</v>
      </c>
      <c r="B54" s="18">
        <f>B53-B52</f>
        <v>5</v>
      </c>
      <c r="C54" s="23">
        <f>C53-C52</f>
        <v>2.5000000000000022E-3</v>
      </c>
      <c r="D54" s="139">
        <f>B54/B52</f>
        <v>6.6666666666666666E-2</v>
      </c>
      <c r="E54" s="11"/>
      <c r="F54" s="272" t="s">
        <v>76</v>
      </c>
      <c r="G54" s="272"/>
    </row>
    <row r="55" spans="1:8">
      <c r="A55" s="11"/>
      <c r="B55" s="11"/>
      <c r="C55" s="11"/>
      <c r="D55" s="11"/>
      <c r="E55" s="11"/>
      <c r="F55" s="11" t="s">
        <v>78</v>
      </c>
      <c r="G55" s="20">
        <f>0.015</f>
        <v>1.4999999999999999E-2</v>
      </c>
    </row>
    <row r="56" spans="1:8">
      <c r="A56" s="26"/>
      <c r="B56" s="106"/>
      <c r="C56" s="106"/>
      <c r="D56" s="11"/>
      <c r="E56" s="11"/>
      <c r="F56" s="11" t="s">
        <v>80</v>
      </c>
      <c r="G56" s="268">
        <v>5.1000000000000004E-3</v>
      </c>
    </row>
    <row r="57" spans="1:8">
      <c r="A57" s="11"/>
      <c r="B57" s="136" t="s">
        <v>177</v>
      </c>
      <c r="C57" s="28"/>
      <c r="D57" s="11"/>
      <c r="E57" s="11"/>
      <c r="F57" s="11" t="s">
        <v>81</v>
      </c>
      <c r="G57" s="24"/>
    </row>
    <row r="58" spans="1:8">
      <c r="A58" s="11" t="s">
        <v>82</v>
      </c>
      <c r="B58" s="30">
        <f>B54</f>
        <v>5</v>
      </c>
      <c r="C58" s="28"/>
      <c r="D58" s="11"/>
      <c r="E58" s="11"/>
      <c r="F58" s="11" t="s">
        <v>18</v>
      </c>
      <c r="G58" s="25">
        <f>SUM(G55:G57)</f>
        <v>2.01E-2</v>
      </c>
    </row>
    <row r="59" spans="1:8">
      <c r="A59" s="11" t="s">
        <v>84</v>
      </c>
      <c r="B59" s="31">
        <f>B58/$G$60</f>
        <v>5.1025614858659045</v>
      </c>
      <c r="C59" s="32"/>
      <c r="D59" s="27"/>
      <c r="E59" s="11"/>
      <c r="F59" s="11"/>
      <c r="G59" s="11"/>
    </row>
    <row r="60" spans="1:8">
      <c r="A60" s="11" t="s">
        <v>85</v>
      </c>
      <c r="B60" s="109">
        <f>+'Co Tons - Kitsap'!B24</f>
        <v>3548.3215</v>
      </c>
      <c r="C60" s="27" t="s">
        <v>419</v>
      </c>
      <c r="D60" s="27"/>
      <c r="E60" s="11"/>
      <c r="F60" s="11" t="s">
        <v>83</v>
      </c>
      <c r="G60" s="29">
        <f>1-G58</f>
        <v>0.97989999999999999</v>
      </c>
    </row>
    <row r="61" spans="1:8">
      <c r="A61" s="14" t="s">
        <v>133</v>
      </c>
      <c r="B61" s="33">
        <f>B59*B60</f>
        <v>18105.528625369934</v>
      </c>
      <c r="C61" s="34"/>
      <c r="D61" s="27"/>
      <c r="E61" s="11"/>
      <c r="F61" s="11"/>
      <c r="G61" s="11"/>
    </row>
    <row r="62" spans="1:8">
      <c r="A62" s="34"/>
      <c r="B62" s="34"/>
      <c r="C62" s="34"/>
      <c r="D62" s="27"/>
      <c r="E62" s="11"/>
      <c r="F62" s="11"/>
      <c r="G62" s="11"/>
    </row>
    <row r="63" spans="1:8" ht="15.75" thickBot="1">
      <c r="D63" s="187"/>
      <c r="E63" s="11"/>
      <c r="F63" s="11"/>
      <c r="G63" s="11"/>
    </row>
    <row r="64" spans="1:8">
      <c r="A64" s="35" t="s">
        <v>134</v>
      </c>
      <c r="B64" s="137" t="s">
        <v>135</v>
      </c>
      <c r="C64" s="11"/>
      <c r="D64" s="27"/>
      <c r="E64" s="11"/>
      <c r="F64" s="11"/>
      <c r="G64" s="11"/>
    </row>
    <row r="65" spans="1:7">
      <c r="A65" s="36" t="s">
        <v>136</v>
      </c>
      <c r="B65" s="37">
        <f>'DF Calc (Kitsap Co.)'!R47</f>
        <v>24338.204110255756</v>
      </c>
      <c r="C65" s="11"/>
      <c r="D65" s="27"/>
      <c r="E65" s="11"/>
      <c r="F65" s="11"/>
      <c r="G65" s="11"/>
    </row>
    <row r="66" spans="1:7">
      <c r="A66" s="36" t="s">
        <v>137</v>
      </c>
      <c r="B66" s="37">
        <f>B65-B61</f>
        <v>6232.6754848858218</v>
      </c>
      <c r="C66" s="11"/>
      <c r="D66" s="31"/>
      <c r="E66" s="11"/>
      <c r="F66" s="11"/>
      <c r="G66" s="11"/>
    </row>
    <row r="67" spans="1:7" ht="15.75" thickBot="1">
      <c r="A67" s="132"/>
      <c r="B67" s="133"/>
      <c r="C67" s="11"/>
      <c r="D67" s="11"/>
      <c r="E67" s="11"/>
      <c r="F67" s="11"/>
      <c r="G67" s="11"/>
    </row>
    <row r="68" spans="1:7">
      <c r="A68" s="130"/>
      <c r="B68" s="107"/>
      <c r="C68" s="38"/>
      <c r="D68" s="11"/>
      <c r="E68" s="11"/>
      <c r="F68" s="11"/>
      <c r="G68" s="11"/>
    </row>
    <row r="69" spans="1:7">
      <c r="A69" s="38"/>
      <c r="B69" s="8"/>
      <c r="C69" s="38"/>
      <c r="D69" s="11"/>
      <c r="E69" s="11"/>
      <c r="F69" s="11"/>
      <c r="G69" s="11"/>
    </row>
    <row r="70" spans="1:7">
      <c r="A70" s="9"/>
      <c r="B70" s="8"/>
      <c r="C70" s="131"/>
    </row>
  </sheetData>
  <mergeCells count="4">
    <mergeCell ref="A4:H4"/>
    <mergeCell ref="A14:B14"/>
    <mergeCell ref="B48:C48"/>
    <mergeCell ref="F54:G54"/>
  </mergeCells>
  <pageMargins left="0.7" right="0.7" top="0.75" bottom="0.75" header="0.3" footer="0.3"/>
  <pageSetup scale="68" orientation="portrait" r:id="rId1"/>
  <headerFooter>
    <oddFooter xml:space="preserve">&amp;R&amp;P of &amp;N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92"/>
  <sheetViews>
    <sheetView showGridLines="0" tabSelected="1" view="pageBreakPreview" topLeftCell="A61" zoomScale="85" zoomScaleNormal="80" zoomScaleSheetLayoutView="85" zoomScalePageLayoutView="50" workbookViewId="0">
      <selection activeCell="J18" sqref="J18"/>
    </sheetView>
  </sheetViews>
  <sheetFormatPr defaultColWidth="8.85546875" defaultRowHeight="15"/>
  <cols>
    <col min="1" max="1" width="4.140625" style="38" bestFit="1" customWidth="1"/>
    <col min="2" max="2" width="16.7109375" style="53" bestFit="1" customWidth="1"/>
    <col min="3" max="3" width="26.7109375" style="38" bestFit="1" customWidth="1"/>
    <col min="4" max="4" width="10.140625" style="57" bestFit="1" customWidth="1"/>
    <col min="5" max="5" width="10" style="38" bestFit="1" customWidth="1"/>
    <col min="6" max="6" width="11.28515625" style="38" bestFit="1" customWidth="1"/>
    <col min="7" max="7" width="15.140625" style="113" bestFit="1" customWidth="1"/>
    <col min="8" max="8" width="16.7109375" style="38" bestFit="1" customWidth="1"/>
    <col min="9" max="9" width="15.7109375" style="58" bestFit="1" customWidth="1"/>
    <col min="10" max="10" width="11.7109375" style="38" customWidth="1"/>
    <col min="11" max="11" width="13" style="38" customWidth="1"/>
    <col min="12" max="12" width="9.85546875" style="38" bestFit="1" customWidth="1"/>
    <col min="13" max="13" width="12.42578125" style="38" bestFit="1" customWidth="1"/>
    <col min="14" max="14" width="14.5703125" style="38" bestFit="1" customWidth="1"/>
    <col min="15" max="15" width="14.28515625" style="38" bestFit="1" customWidth="1"/>
    <col min="16" max="16" width="16.140625" style="38" bestFit="1" customWidth="1"/>
    <col min="17" max="17" width="17.85546875" style="38" bestFit="1" customWidth="1"/>
    <col min="18" max="18" width="20.5703125" style="38" customWidth="1"/>
    <col min="19" max="19" width="12.85546875" style="38" bestFit="1" customWidth="1"/>
    <col min="20" max="16384" width="8.85546875" style="38"/>
  </cols>
  <sheetData>
    <row r="1" spans="1:21">
      <c r="A1" s="130" t="str">
        <f>+References!A1</f>
        <v>Mason County Garbage Company, Inc. G-88</v>
      </c>
      <c r="B1" s="149"/>
      <c r="D1" s="148"/>
    </row>
    <row r="2" spans="1:21">
      <c r="A2" s="150" t="s">
        <v>208</v>
      </c>
      <c r="B2" s="149"/>
      <c r="D2" s="148"/>
    </row>
    <row r="3" spans="1:21">
      <c r="A3" s="151" t="s">
        <v>222</v>
      </c>
      <c r="B3" s="149"/>
      <c r="D3" s="148"/>
    </row>
    <row r="4" spans="1:21">
      <c r="B4" s="149"/>
      <c r="D4" s="148"/>
      <c r="G4" s="156"/>
    </row>
    <row r="5" spans="1:21" ht="45">
      <c r="A5" s="161"/>
      <c r="B5" s="162" t="s">
        <v>138</v>
      </c>
      <c r="C5" s="163" t="s">
        <v>139</v>
      </c>
      <c r="D5" s="162" t="s">
        <v>140</v>
      </c>
      <c r="E5" s="162" t="s">
        <v>141</v>
      </c>
      <c r="F5" s="162" t="s">
        <v>142</v>
      </c>
      <c r="G5" s="164" t="s">
        <v>39</v>
      </c>
      <c r="H5" s="162" t="s">
        <v>143</v>
      </c>
      <c r="I5" s="165" t="s">
        <v>144</v>
      </c>
      <c r="J5" s="162" t="s">
        <v>145</v>
      </c>
      <c r="K5" s="162" t="s">
        <v>146</v>
      </c>
      <c r="L5" s="162" t="s">
        <v>86</v>
      </c>
      <c r="M5" s="162" t="s">
        <v>147</v>
      </c>
      <c r="N5" s="162" t="s">
        <v>194</v>
      </c>
      <c r="O5" s="162" t="s">
        <v>149</v>
      </c>
      <c r="P5" s="162" t="s">
        <v>150</v>
      </c>
      <c r="Q5" s="162" t="s">
        <v>151</v>
      </c>
      <c r="R5" s="162" t="s">
        <v>152</v>
      </c>
      <c r="S5" s="162" t="s">
        <v>153</v>
      </c>
      <c r="U5" s="162" t="s">
        <v>220</v>
      </c>
    </row>
    <row r="6" spans="1:21" s="27" customFormat="1" ht="15" customHeight="1">
      <c r="A6" s="273" t="s">
        <v>130</v>
      </c>
      <c r="B6" s="45"/>
      <c r="C6" s="39"/>
      <c r="D6" s="40"/>
      <c r="E6" s="41"/>
      <c r="F6" s="40"/>
      <c r="G6" s="111"/>
      <c r="H6" s="40"/>
      <c r="I6" s="42"/>
      <c r="J6" s="43"/>
      <c r="K6" s="43"/>
      <c r="L6" s="43"/>
      <c r="M6" s="44"/>
      <c r="N6" s="43"/>
      <c r="O6" s="44"/>
      <c r="P6" s="43"/>
      <c r="Q6" s="43"/>
      <c r="R6" s="43"/>
      <c r="S6" s="103"/>
      <c r="T6" s="153">
        <f t="shared" ref="T6:T30" si="0">+O6-S6</f>
        <v>0</v>
      </c>
    </row>
    <row r="7" spans="1:21" ht="15" customHeight="1">
      <c r="A7" s="274"/>
      <c r="B7" s="53" t="s">
        <v>396</v>
      </c>
      <c r="C7" s="94" t="s">
        <v>226</v>
      </c>
      <c r="D7" s="251">
        <f>'Kitsap Regulated - Price Out'!AG54</f>
        <v>99.999999999999986</v>
      </c>
      <c r="E7" s="41">
        <f>References!$B$12</f>
        <v>1</v>
      </c>
      <c r="F7" s="40">
        <f>E7*References!$G$22</f>
        <v>12</v>
      </c>
      <c r="G7" s="114">
        <f>References!B29</f>
        <v>34</v>
      </c>
      <c r="H7" s="58">
        <f>F7*G7</f>
        <v>408</v>
      </c>
      <c r="I7" s="58">
        <f>$C$84*H7</f>
        <v>325.06354256852097</v>
      </c>
      <c r="J7" s="43">
        <f>References!$C$54*'DF Calc (Kitsap Co.)'!I7</f>
        <v>0.8126588564213032</v>
      </c>
      <c r="K7" s="43">
        <f>J7/References!$G$60</f>
        <v>0.82932835638463431</v>
      </c>
      <c r="L7" s="43">
        <f>K7/F7</f>
        <v>6.9110696365386193E-2</v>
      </c>
      <c r="M7" s="43">
        <f>'Prop. Rates'!B9</f>
        <v>4.1900000000000004</v>
      </c>
      <c r="N7" s="43">
        <f>L7+M7</f>
        <v>4.2591106963653864</v>
      </c>
      <c r="O7" s="43">
        <f>'Prop. Rates'!D9</f>
        <v>4.2591106963653864</v>
      </c>
      <c r="P7" s="154">
        <f>+N7-O7</f>
        <v>0</v>
      </c>
      <c r="Q7" s="43">
        <f t="shared" ref="Q7" si="1">D7*O7*12</f>
        <v>5110.9328356384631</v>
      </c>
      <c r="R7" s="43">
        <f t="shared" ref="R7" si="2">Q7-P7</f>
        <v>5110.9328356384631</v>
      </c>
      <c r="S7" s="103">
        <f>N7</f>
        <v>4.2591106963653864</v>
      </c>
      <c r="T7" s="153">
        <f t="shared" ref="T7" si="3">+O7-S7</f>
        <v>0</v>
      </c>
      <c r="U7" s="153">
        <f>((G7*E7*$C$84)*(References!$C$54/References!$G$60))-L7</f>
        <v>0</v>
      </c>
    </row>
    <row r="8" spans="1:21" ht="15" customHeight="1">
      <c r="A8" s="274"/>
      <c r="B8" s="149"/>
      <c r="C8" s="94"/>
      <c r="D8" s="251"/>
      <c r="E8" s="41"/>
      <c r="F8" s="40"/>
      <c r="G8" s="114"/>
      <c r="H8" s="58"/>
      <c r="J8" s="43"/>
      <c r="K8" s="43"/>
      <c r="L8" s="43"/>
      <c r="M8" s="43"/>
      <c r="N8" s="43"/>
      <c r="O8" s="43"/>
      <c r="P8" s="154"/>
      <c r="S8" s="103"/>
      <c r="U8" s="153"/>
    </row>
    <row r="9" spans="1:21" s="27" customFormat="1">
      <c r="A9" s="274"/>
      <c r="B9" s="45">
        <v>21</v>
      </c>
      <c r="C9" s="39" t="s">
        <v>1</v>
      </c>
      <c r="D9" s="250">
        <f>'Kitsap Regulated - Price Out'!AG15</f>
        <v>687.00000000000011</v>
      </c>
      <c r="E9" s="41">
        <f>References!$B$10</f>
        <v>4.333333333333333</v>
      </c>
      <c r="F9" s="40">
        <f t="shared" ref="F9:F30" si="4">D9*E9*12</f>
        <v>35724.000000000007</v>
      </c>
      <c r="G9" s="111">
        <f>References!B23</f>
        <v>37.1875</v>
      </c>
      <c r="H9" s="40">
        <f t="shared" ref="H9:H30" si="5">F9*G9</f>
        <v>1328486.2500000002</v>
      </c>
      <c r="I9" s="42">
        <f>$C$84*H9</f>
        <v>1058437.3693102202</v>
      </c>
      <c r="J9" s="43">
        <f>References!$C$54*'DF Calc (Kitsap Co.)'!I9</f>
        <v>2646.0934232755531</v>
      </c>
      <c r="K9" s="43">
        <f>J9/References!$G$60</f>
        <v>2700.3708779217809</v>
      </c>
      <c r="L9" s="43">
        <f t="shared" ref="L9:L22" si="6">K9/F9*E9</f>
        <v>0.32755590464844497</v>
      </c>
      <c r="M9" s="44">
        <f>'Prop. Rates'!B14</f>
        <v>16.829999999999998</v>
      </c>
      <c r="N9" s="43">
        <f t="shared" ref="N9:N30" si="7">L9+M9</f>
        <v>17.157555904648444</v>
      </c>
      <c r="O9" s="44">
        <f>'Prop. Rates'!D14</f>
        <v>17.157555904648444</v>
      </c>
      <c r="P9" s="43">
        <f>D9*M9*12</f>
        <v>138746.52000000002</v>
      </c>
      <c r="Q9" s="43">
        <f t="shared" ref="Q9:Q22" si="8">D9*O9*12</f>
        <v>141446.89087792177</v>
      </c>
      <c r="R9" s="43">
        <f t="shared" ref="R9:R30" si="9">Q9-P9</f>
        <v>2700.3708779217559</v>
      </c>
      <c r="S9" s="103">
        <f>N9</f>
        <v>17.157555904648444</v>
      </c>
      <c r="T9" s="153">
        <f t="shared" si="0"/>
        <v>0</v>
      </c>
      <c r="U9" s="153">
        <f>((G9*E9*$C$84)*(References!$C$54/References!$G$60))-L9</f>
        <v>0</v>
      </c>
    </row>
    <row r="10" spans="1:21" s="27" customFormat="1">
      <c r="A10" s="274"/>
      <c r="B10" s="45">
        <v>21</v>
      </c>
      <c r="C10" s="39" t="s">
        <v>2</v>
      </c>
      <c r="D10" s="250">
        <f>'Kitsap Regulated - Price Out'!AG17</f>
        <v>336.22182596291009</v>
      </c>
      <c r="E10" s="41">
        <f>References!$B$10</f>
        <v>4.333333333333333</v>
      </c>
      <c r="F10" s="40">
        <f t="shared" si="4"/>
        <v>17483.534950071324</v>
      </c>
      <c r="G10" s="111">
        <f>References!$B$25</f>
        <v>51</v>
      </c>
      <c r="H10" s="40">
        <f t="shared" si="5"/>
        <v>891660.28245363745</v>
      </c>
      <c r="I10" s="42">
        <f>$C$84*H10</f>
        <v>710407.47593634168</v>
      </c>
      <c r="J10" s="43">
        <f>References!$C$54*'DF Calc (Kitsap Co.)'!I10</f>
        <v>1776.0186898408558</v>
      </c>
      <c r="K10" s="43">
        <f>J10/References!$G$60</f>
        <v>1812.448912991995</v>
      </c>
      <c r="L10" s="43">
        <f t="shared" si="6"/>
        <v>0.44921952637501023</v>
      </c>
      <c r="M10" s="44">
        <f>'Prop. Rates'!B15</f>
        <v>21.03</v>
      </c>
      <c r="N10" s="43">
        <f t="shared" si="7"/>
        <v>21.479219526375012</v>
      </c>
      <c r="O10" s="44">
        <f>'Prop. Rates'!D15</f>
        <v>21.479219526375012</v>
      </c>
      <c r="P10" s="43">
        <f t="shared" ref="P10:P22" si="10">D10*M10*12</f>
        <v>84848.94</v>
      </c>
      <c r="Q10" s="43">
        <f t="shared" si="8"/>
        <v>86661.388912991999</v>
      </c>
      <c r="R10" s="43">
        <f t="shared" si="9"/>
        <v>1812.4489129919966</v>
      </c>
      <c r="S10" s="103">
        <f>N10</f>
        <v>21.479219526375012</v>
      </c>
      <c r="T10" s="153">
        <f t="shared" si="0"/>
        <v>0</v>
      </c>
      <c r="U10" s="153">
        <f>((G10*E10*$C$84)*(References!$C$54/References!$G$60))-L10</f>
        <v>0</v>
      </c>
    </row>
    <row r="11" spans="1:21" s="27" customFormat="1">
      <c r="A11" s="274"/>
      <c r="B11" s="45">
        <v>21</v>
      </c>
      <c r="C11" s="39" t="s">
        <v>3</v>
      </c>
      <c r="D11" s="250">
        <f>'Kitsap Regulated - Price Out'!AG18</f>
        <v>330.49741035856567</v>
      </c>
      <c r="E11" s="41">
        <f>References!$B$10</f>
        <v>4.333333333333333</v>
      </c>
      <c r="F11" s="40">
        <f t="shared" si="4"/>
        <v>17185.865338645413</v>
      </c>
      <c r="G11" s="110">
        <f>References!B26</f>
        <v>50.133333333333333</v>
      </c>
      <c r="H11" s="40">
        <f t="shared" si="5"/>
        <v>861584.71564409009</v>
      </c>
      <c r="I11" s="42">
        <f>$C$84*H11</f>
        <v>686445.5389464699</v>
      </c>
      <c r="J11" s="43">
        <f>References!$C$54*'DF Calc (Kitsap Co.)'!I11</f>
        <v>1716.1138473661763</v>
      </c>
      <c r="K11" s="43">
        <f>J11/References!$G$60</f>
        <v>1751.3152845863622</v>
      </c>
      <c r="L11" s="43">
        <f t="shared" si="6"/>
        <v>0.44158573050197086</v>
      </c>
      <c r="M11" s="44">
        <f>'Prop. Rates'!B16</f>
        <v>25.1</v>
      </c>
      <c r="N11" s="43">
        <f t="shared" si="7"/>
        <v>25.541585730501971</v>
      </c>
      <c r="O11" s="44">
        <f>'Prop. Rates'!D16</f>
        <v>25.541585730501971</v>
      </c>
      <c r="P11" s="43">
        <f t="shared" si="10"/>
        <v>99545.819999999978</v>
      </c>
      <c r="Q11" s="43">
        <f t="shared" si="8"/>
        <v>101297.13528458634</v>
      </c>
      <c r="R11" s="43">
        <f t="shared" si="9"/>
        <v>1751.315284586366</v>
      </c>
      <c r="S11" s="103">
        <f>N11</f>
        <v>25.541585730501971</v>
      </c>
      <c r="T11" s="153">
        <f t="shared" si="0"/>
        <v>0</v>
      </c>
      <c r="U11" s="153">
        <f>((G11*E11*$C$84)*(References!$C$54/References!$G$60))-L11</f>
        <v>0</v>
      </c>
    </row>
    <row r="12" spans="1:21" s="27" customFormat="1">
      <c r="A12" s="274"/>
      <c r="B12" s="45">
        <v>21</v>
      </c>
      <c r="C12" s="39" t="s">
        <v>4</v>
      </c>
      <c r="D12" s="250">
        <f>'Kitsap Regulated - Price Out'!AG19</f>
        <v>163.35980423113355</v>
      </c>
      <c r="E12" s="41">
        <f>References!$B$10</f>
        <v>4.333333333333333</v>
      </c>
      <c r="F12" s="40">
        <f t="shared" si="4"/>
        <v>8494.709820018943</v>
      </c>
      <c r="G12" s="110">
        <f>References!B27</f>
        <v>71.022222222222226</v>
      </c>
      <c r="H12" s="40">
        <f t="shared" si="5"/>
        <v>603313.16855067876</v>
      </c>
      <c r="I12" s="42">
        <f>$C$84*H12</f>
        <v>480674.30354735989</v>
      </c>
      <c r="J12" s="43">
        <f>References!$C$54*'DF Calc (Kitsap Co.)'!I12</f>
        <v>1201.6857588684009</v>
      </c>
      <c r="K12" s="43">
        <f>J12/References!$G$60</f>
        <v>1226.3350942630889</v>
      </c>
      <c r="L12" s="43">
        <f t="shared" si="6"/>
        <v>0.62557978487779209</v>
      </c>
      <c r="M12" s="44">
        <f>'Prop. Rates'!B17</f>
        <v>31.67</v>
      </c>
      <c r="N12" s="43">
        <f t="shared" si="7"/>
        <v>32.295579784877795</v>
      </c>
      <c r="O12" s="44">
        <f>'Prop. Rates'!D17</f>
        <v>32.295579784877795</v>
      </c>
      <c r="P12" s="43">
        <f t="shared" si="10"/>
        <v>62083.259999999995</v>
      </c>
      <c r="Q12" s="43">
        <f t="shared" si="8"/>
        <v>63309.595094263088</v>
      </c>
      <c r="R12" s="43">
        <f t="shared" si="9"/>
        <v>1226.3350942630932</v>
      </c>
      <c r="S12" s="103">
        <f>N12</f>
        <v>32.295579784877795</v>
      </c>
      <c r="T12" s="153">
        <f t="shared" si="0"/>
        <v>0</v>
      </c>
      <c r="U12" s="153">
        <f>((G12*E12*$C$84)*(References!$C$54/References!$G$60))-L12</f>
        <v>0</v>
      </c>
    </row>
    <row r="13" spans="1:21" s="27" customFormat="1">
      <c r="A13" s="274"/>
      <c r="B13" s="45"/>
      <c r="C13" s="39"/>
      <c r="D13" s="40"/>
      <c r="E13" s="41"/>
      <c r="F13" s="40"/>
      <c r="G13" s="110"/>
      <c r="H13" s="40"/>
      <c r="I13" s="42"/>
      <c r="J13" s="43"/>
      <c r="K13" s="43"/>
      <c r="L13" s="43"/>
      <c r="M13" s="44"/>
      <c r="N13" s="43"/>
      <c r="O13" s="44"/>
      <c r="P13" s="43"/>
      <c r="Q13" s="43"/>
      <c r="R13" s="43"/>
      <c r="S13" s="103"/>
      <c r="T13" s="153">
        <f t="shared" si="0"/>
        <v>0</v>
      </c>
    </row>
    <row r="14" spans="1:21" s="27" customFormat="1">
      <c r="A14" s="274"/>
      <c r="B14" s="45">
        <v>21</v>
      </c>
      <c r="C14" s="39" t="s">
        <v>5</v>
      </c>
      <c r="D14" s="250">
        <f>'Kitsap Regulated - Price Out'!AG24</f>
        <v>332.70178041543033</v>
      </c>
      <c r="E14" s="41">
        <f>References!$B$11</f>
        <v>2.1666666666666665</v>
      </c>
      <c r="F14" s="40">
        <f t="shared" si="4"/>
        <v>8650.2462908011876</v>
      </c>
      <c r="G14" s="111">
        <f>References!B23</f>
        <v>37.1875</v>
      </c>
      <c r="H14" s="40">
        <f t="shared" si="5"/>
        <v>321681.03393916914</v>
      </c>
      <c r="I14" s="42">
        <f>$C$84*H14</f>
        <v>256291.11879747783</v>
      </c>
      <c r="J14" s="43">
        <f>References!$C$54*'DF Calc (Kitsap Co.)'!I14</f>
        <v>640.72779699369516</v>
      </c>
      <c r="K14" s="43">
        <f>J14/References!$G$60</f>
        <v>653.87059597274742</v>
      </c>
      <c r="L14" s="43">
        <f t="shared" si="6"/>
        <v>0.16377795232422251</v>
      </c>
      <c r="M14" s="44">
        <f>'Prop. Rates'!B18</f>
        <v>10.11</v>
      </c>
      <c r="N14" s="43">
        <f t="shared" si="7"/>
        <v>10.273777952324222</v>
      </c>
      <c r="O14" s="44">
        <f>'Prop. Rates'!D18</f>
        <v>10.273777952324222</v>
      </c>
      <c r="P14" s="43">
        <f t="shared" si="10"/>
        <v>40363.380000000005</v>
      </c>
      <c r="Q14" s="43">
        <f t="shared" si="8"/>
        <v>41017.25059597275</v>
      </c>
      <c r="R14" s="43">
        <f t="shared" si="9"/>
        <v>653.87059597274492</v>
      </c>
      <c r="S14" s="103">
        <f>N14</f>
        <v>10.273777952324222</v>
      </c>
      <c r="T14" s="153">
        <f t="shared" si="0"/>
        <v>0</v>
      </c>
      <c r="U14" s="153">
        <f>((G14*E14*$C$84)*(References!$C$54/References!$G$60))-L14</f>
        <v>0</v>
      </c>
    </row>
    <row r="15" spans="1:21" s="27" customFormat="1">
      <c r="A15" s="274"/>
      <c r="B15" s="45">
        <v>21</v>
      </c>
      <c r="C15" s="39" t="s">
        <v>6</v>
      </c>
      <c r="D15" s="250">
        <f>'Kitsap Regulated - Price Out'!AG25</f>
        <v>86.650150150150154</v>
      </c>
      <c r="E15" s="41">
        <f>References!$B$11</f>
        <v>2.1666666666666665</v>
      </c>
      <c r="F15" s="40">
        <f t="shared" si="4"/>
        <v>2252.9039039039039</v>
      </c>
      <c r="G15" s="111">
        <f>References!$B$25</f>
        <v>51</v>
      </c>
      <c r="H15" s="40">
        <f t="shared" si="5"/>
        <v>114898.0990990991</v>
      </c>
      <c r="I15" s="42">
        <f>$C$84*H15</f>
        <v>91542.115508681716</v>
      </c>
      <c r="J15" s="43">
        <f>References!$C$54*'DF Calc (Kitsap Co.)'!I15</f>
        <v>228.85528877170449</v>
      </c>
      <c r="K15" s="43">
        <f>J15/References!$G$60</f>
        <v>233.54963646464384</v>
      </c>
      <c r="L15" s="43">
        <f t="shared" si="6"/>
        <v>0.22460976318750511</v>
      </c>
      <c r="M15" s="44">
        <f>'Prop. Rates'!B19</f>
        <v>13.32</v>
      </c>
      <c r="N15" s="43">
        <f t="shared" si="7"/>
        <v>13.544609763187506</v>
      </c>
      <c r="O15" s="44">
        <f>'Prop. Rates'!D19</f>
        <v>13.544609763187506</v>
      </c>
      <c r="P15" s="43">
        <f t="shared" si="10"/>
        <v>13850.16</v>
      </c>
      <c r="Q15" s="43">
        <f t="shared" si="8"/>
        <v>14083.709636464646</v>
      </c>
      <c r="R15" s="43">
        <f t="shared" si="9"/>
        <v>233.54963646464603</v>
      </c>
      <c r="S15" s="103">
        <f>N15</f>
        <v>13.544609763187506</v>
      </c>
      <c r="T15" s="153">
        <f t="shared" si="0"/>
        <v>0</v>
      </c>
      <c r="U15" s="153">
        <f>((G15*E15*$C$84)*(References!$C$54/References!$G$60))-L15</f>
        <v>0</v>
      </c>
    </row>
    <row r="16" spans="1:21" s="27" customFormat="1">
      <c r="A16" s="274"/>
      <c r="B16" s="45">
        <v>21</v>
      </c>
      <c r="C16" s="39" t="s">
        <v>7</v>
      </c>
      <c r="D16" s="250">
        <f>'Kitsap Regulated - Price Out'!AG26</f>
        <v>116.29974731522425</v>
      </c>
      <c r="E16" s="41">
        <f>References!$B$11</f>
        <v>2.1666666666666665</v>
      </c>
      <c r="F16" s="40">
        <f t="shared" si="4"/>
        <v>3023.7934301958303</v>
      </c>
      <c r="G16" s="111">
        <f>References!B26</f>
        <v>50.133333333333333</v>
      </c>
      <c r="H16" s="40">
        <f t="shared" si="5"/>
        <v>151592.84396715095</v>
      </c>
      <c r="I16" s="42">
        <f>$C$84*H16</f>
        <v>120777.71296078218</v>
      </c>
      <c r="J16" s="43">
        <f>References!$C$54*'DF Calc (Kitsap Co.)'!I16</f>
        <v>301.94428240195572</v>
      </c>
      <c r="K16" s="43">
        <f>J16/References!$G$60</f>
        <v>308.13785325232749</v>
      </c>
      <c r="L16" s="43">
        <f t="shared" si="6"/>
        <v>0.2207928652509854</v>
      </c>
      <c r="M16" s="44">
        <f>'Prop. Rates'!B20</f>
        <v>15.83</v>
      </c>
      <c r="N16" s="43">
        <f t="shared" si="7"/>
        <v>16.050792865250987</v>
      </c>
      <c r="O16" s="44">
        <f>'Prop. Rates'!D20</f>
        <v>16.050792865250987</v>
      </c>
      <c r="P16" s="43">
        <f t="shared" si="10"/>
        <v>22092.3</v>
      </c>
      <c r="Q16" s="43">
        <f t="shared" si="8"/>
        <v>22400.43785325233</v>
      </c>
      <c r="R16" s="43">
        <f t="shared" si="9"/>
        <v>308.13785325233039</v>
      </c>
      <c r="S16" s="103">
        <f>N16</f>
        <v>16.050792865250987</v>
      </c>
      <c r="T16" s="153">
        <f t="shared" si="0"/>
        <v>0</v>
      </c>
      <c r="U16" s="153">
        <f>((G16*E16*$C$84)*(References!$C$54/References!$G$60))-L16</f>
        <v>0</v>
      </c>
    </row>
    <row r="17" spans="1:21" s="27" customFormat="1">
      <c r="A17" s="274"/>
      <c r="B17" s="45">
        <v>21</v>
      </c>
      <c r="C17" s="39" t="s">
        <v>8</v>
      </c>
      <c r="D17" s="250">
        <f>'Kitsap Regulated - Price Out'!AG27</f>
        <v>66.600912778904657</v>
      </c>
      <c r="E17" s="41">
        <f>References!$B$11</f>
        <v>2.1666666666666665</v>
      </c>
      <c r="F17" s="40">
        <f t="shared" si="4"/>
        <v>1731.6237322515212</v>
      </c>
      <c r="G17" s="111">
        <f>References!B27</f>
        <v>71.022222222222226</v>
      </c>
      <c r="H17" s="40">
        <f t="shared" si="5"/>
        <v>122983.76551724138</v>
      </c>
      <c r="I17" s="42">
        <f>$C$84*H17</f>
        <v>97984.16298394803</v>
      </c>
      <c r="J17" s="43">
        <f>References!$C$54*'DF Calc (Kitsap Co.)'!I17</f>
        <v>244.96040745987028</v>
      </c>
      <c r="K17" s="43">
        <f>J17/References!$G$60</f>
        <v>249.98510813335062</v>
      </c>
      <c r="L17" s="43">
        <f t="shared" si="6"/>
        <v>0.31278989243889599</v>
      </c>
      <c r="M17" s="44">
        <f>'Prop. Rates'!B21</f>
        <v>19.72</v>
      </c>
      <c r="N17" s="43">
        <f t="shared" si="7"/>
        <v>20.032789892438895</v>
      </c>
      <c r="O17" s="44">
        <f>'Prop. Rates'!D21</f>
        <v>20.032789892438895</v>
      </c>
      <c r="P17" s="43">
        <f t="shared" si="10"/>
        <v>15760.439999999995</v>
      </c>
      <c r="Q17" s="43">
        <f t="shared" si="8"/>
        <v>16010.425108133348</v>
      </c>
      <c r="R17" s="43">
        <f t="shared" si="9"/>
        <v>249.9851081333527</v>
      </c>
      <c r="S17" s="103">
        <f>N17</f>
        <v>20.032789892438895</v>
      </c>
      <c r="T17" s="153">
        <f t="shared" si="0"/>
        <v>0</v>
      </c>
      <c r="U17" s="153">
        <f>((G17*E17*$C$84)*(References!$C$54/References!$G$60))-L17</f>
        <v>0</v>
      </c>
    </row>
    <row r="18" spans="1:21" s="27" customFormat="1">
      <c r="A18" s="274"/>
      <c r="B18" s="45"/>
      <c r="C18" s="39"/>
      <c r="D18" s="40"/>
      <c r="E18" s="41"/>
      <c r="F18" s="40"/>
      <c r="G18" s="110"/>
      <c r="H18" s="40"/>
      <c r="I18" s="42"/>
      <c r="J18" s="43"/>
      <c r="K18" s="43"/>
      <c r="L18" s="43"/>
      <c r="M18" s="44"/>
      <c r="N18" s="43"/>
      <c r="O18" s="44"/>
      <c r="P18" s="43"/>
      <c r="Q18" s="43"/>
      <c r="R18" s="43"/>
      <c r="S18" s="103"/>
      <c r="T18" s="153">
        <f t="shared" si="0"/>
        <v>0</v>
      </c>
    </row>
    <row r="19" spans="1:21" s="27" customFormat="1">
      <c r="A19" s="274"/>
      <c r="B19" s="45">
        <v>21</v>
      </c>
      <c r="C19" s="39" t="s">
        <v>9</v>
      </c>
      <c r="D19" s="250">
        <f>'Kitsap Regulated - Price Out'!AG29</f>
        <v>43.000000000000007</v>
      </c>
      <c r="E19" s="41">
        <f>References!$B$12</f>
        <v>1</v>
      </c>
      <c r="F19" s="40">
        <f t="shared" si="4"/>
        <v>516.00000000000011</v>
      </c>
      <c r="G19" s="111">
        <f>References!B23</f>
        <v>37.1875</v>
      </c>
      <c r="H19" s="40">
        <f t="shared" si="5"/>
        <v>19188.750000000004</v>
      </c>
      <c r="I19" s="42">
        <f>$C$84*H19</f>
        <v>15288.144736425755</v>
      </c>
      <c r="J19" s="43">
        <f>References!$C$54*'DF Calc (Kitsap Co.)'!I19</f>
        <v>38.220361841064424</v>
      </c>
      <c r="K19" s="43">
        <f>J19/References!$G$60</f>
        <v>39.004349261214841</v>
      </c>
      <c r="L19" s="43">
        <f t="shared" si="6"/>
        <v>7.5589824149641147E-2</v>
      </c>
      <c r="M19" s="44">
        <f>'Prop. Rates'!B22</f>
        <v>6.1</v>
      </c>
      <c r="N19" s="43">
        <f t="shared" si="7"/>
        <v>6.1755898241496405</v>
      </c>
      <c r="O19" s="44">
        <f>'Prop. Rates'!D22</f>
        <v>6.1755898241496405</v>
      </c>
      <c r="P19" s="43">
        <f t="shared" si="10"/>
        <v>3147.6000000000004</v>
      </c>
      <c r="Q19" s="43">
        <f t="shared" si="8"/>
        <v>3186.6043492612152</v>
      </c>
      <c r="R19" s="43">
        <f t="shared" si="9"/>
        <v>39.004349261214884</v>
      </c>
      <c r="S19" s="103">
        <f>N19</f>
        <v>6.1755898241496405</v>
      </c>
      <c r="T19" s="153">
        <f t="shared" si="0"/>
        <v>0</v>
      </c>
      <c r="U19" s="153">
        <f>((G19*E19*$C$84)*(References!$C$54/References!$G$60))-L19</f>
        <v>0</v>
      </c>
    </row>
    <row r="20" spans="1:21" s="27" customFormat="1">
      <c r="A20" s="274"/>
      <c r="B20" s="45">
        <v>21</v>
      </c>
      <c r="C20" s="39" t="s">
        <v>10</v>
      </c>
      <c r="D20" s="250">
        <f>'Kitsap Regulated - Price Out'!AG30</f>
        <v>4</v>
      </c>
      <c r="E20" s="41">
        <f>References!$B$12</f>
        <v>1</v>
      </c>
      <c r="F20" s="40">
        <v>12</v>
      </c>
      <c r="G20" s="111">
        <f>References!$B$25</f>
        <v>51</v>
      </c>
      <c r="H20" s="40">
        <f t="shared" si="5"/>
        <v>612</v>
      </c>
      <c r="I20" s="42">
        <f>$C$84*H20</f>
        <v>487.59531385278149</v>
      </c>
      <c r="J20" s="43">
        <f>References!$C$54*'DF Calc (Kitsap Co.)'!I20</f>
        <v>1.2189882846319549</v>
      </c>
      <c r="K20" s="43">
        <f>J20/References!$G$60</f>
        <v>1.2439925345769516</v>
      </c>
      <c r="L20" s="43">
        <f t="shared" si="6"/>
        <v>0.1036660445480793</v>
      </c>
      <c r="M20" s="44">
        <f>'Prop. Rates'!B23</f>
        <v>7.64</v>
      </c>
      <c r="N20" s="43">
        <f t="shared" si="7"/>
        <v>7.7436660445480792</v>
      </c>
      <c r="O20" s="44">
        <f>'Prop. Rates'!D23</f>
        <v>7.7436660445480792</v>
      </c>
      <c r="P20" s="43">
        <f t="shared" si="10"/>
        <v>366.71999999999997</v>
      </c>
      <c r="Q20" s="43">
        <f t="shared" si="8"/>
        <v>371.69597013830781</v>
      </c>
      <c r="R20" s="43">
        <f t="shared" si="9"/>
        <v>4.9759701383078436</v>
      </c>
      <c r="S20" s="103">
        <f>N20</f>
        <v>7.7436660445480792</v>
      </c>
      <c r="T20" s="153">
        <f t="shared" si="0"/>
        <v>0</v>
      </c>
      <c r="U20" s="153">
        <f>((G20*E20*$C$84)*(References!$C$54/References!$G$60))-L20</f>
        <v>0</v>
      </c>
    </row>
    <row r="21" spans="1:21" s="27" customFormat="1">
      <c r="A21" s="274"/>
      <c r="B21" s="45">
        <v>21</v>
      </c>
      <c r="C21" s="39" t="s">
        <v>11</v>
      </c>
      <c r="D21" s="250">
        <f>'Kitsap Regulated - Price Out'!AG31</f>
        <v>7</v>
      </c>
      <c r="E21" s="41">
        <f>References!$B$12</f>
        <v>1</v>
      </c>
      <c r="F21" s="40">
        <f t="shared" si="4"/>
        <v>84</v>
      </c>
      <c r="G21" s="110">
        <f>References!B26</f>
        <v>50.133333333333333</v>
      </c>
      <c r="H21" s="40">
        <f t="shared" si="5"/>
        <v>4211.2</v>
      </c>
      <c r="I21" s="42">
        <f>$C$84*H21</f>
        <v>3355.1656629033223</v>
      </c>
      <c r="J21" s="43">
        <f>References!$C$54*'DF Calc (Kitsap Co.)'!I21</f>
        <v>8.3879141572583134</v>
      </c>
      <c r="K21" s="43">
        <f>J21/References!$G$60</f>
        <v>8.559969545115127</v>
      </c>
      <c r="L21" s="43">
        <f t="shared" si="6"/>
        <v>0.10190439934660865</v>
      </c>
      <c r="M21" s="44">
        <f>'Prop. Rates'!B24</f>
        <v>8.98</v>
      </c>
      <c r="N21" s="43">
        <f t="shared" si="7"/>
        <v>9.0819043993466089</v>
      </c>
      <c r="O21" s="44">
        <f>'Prop. Rates'!D24</f>
        <v>9.0819043993466089</v>
      </c>
      <c r="P21" s="43">
        <f t="shared" si="10"/>
        <v>754.31999999999994</v>
      </c>
      <c r="Q21" s="43">
        <f t="shared" si="8"/>
        <v>762.87996954511505</v>
      </c>
      <c r="R21" s="43">
        <f t="shared" si="9"/>
        <v>8.5599695451151092</v>
      </c>
      <c r="S21" s="103">
        <f>N21</f>
        <v>9.0819043993466089</v>
      </c>
      <c r="T21" s="153">
        <f t="shared" si="0"/>
        <v>0</v>
      </c>
      <c r="U21" s="153">
        <f>((G21*E21*$C$84)*(References!$C$54/References!$G$60))-L21</f>
        <v>0</v>
      </c>
    </row>
    <row r="22" spans="1:21" s="27" customFormat="1">
      <c r="A22" s="274"/>
      <c r="B22" s="45">
        <v>21</v>
      </c>
      <c r="C22" s="39" t="s">
        <v>12</v>
      </c>
      <c r="D22" s="250">
        <f>'Kitsap Regulated - Price Out'!AG32</f>
        <v>5</v>
      </c>
      <c r="E22" s="41">
        <f>References!$B$12</f>
        <v>1</v>
      </c>
      <c r="F22" s="40">
        <f t="shared" si="4"/>
        <v>60</v>
      </c>
      <c r="G22" s="110">
        <f>References!B27</f>
        <v>71.022222222222226</v>
      </c>
      <c r="H22" s="40">
        <f t="shared" si="5"/>
        <v>4261.3333333333339</v>
      </c>
      <c r="I22" s="42">
        <f>$C$84*H22</f>
        <v>3395.1081112712195</v>
      </c>
      <c r="J22" s="43">
        <f>References!$C$54*'DF Calc (Kitsap Co.)'!I22</f>
        <v>8.487770278178056</v>
      </c>
      <c r="K22" s="43">
        <f>J22/References!$G$60</f>
        <v>8.6618739444617372</v>
      </c>
      <c r="L22" s="43">
        <f t="shared" si="6"/>
        <v>0.14436456574102896</v>
      </c>
      <c r="M22" s="44">
        <f>'Prop. Rates'!B25</f>
        <v>10.98</v>
      </c>
      <c r="N22" s="43">
        <f t="shared" si="7"/>
        <v>11.124364565741029</v>
      </c>
      <c r="O22" s="44">
        <f>'Prop. Rates'!D25</f>
        <v>11.124364565741029</v>
      </c>
      <c r="P22" s="43">
        <f t="shared" si="10"/>
        <v>658.80000000000007</v>
      </c>
      <c r="Q22" s="43">
        <f t="shared" si="8"/>
        <v>667.46187394446179</v>
      </c>
      <c r="R22" s="43">
        <f t="shared" si="9"/>
        <v>8.6618739444617177</v>
      </c>
      <c r="S22" s="103">
        <f>N22</f>
        <v>11.124364565741029</v>
      </c>
      <c r="T22" s="153">
        <f t="shared" si="0"/>
        <v>0</v>
      </c>
      <c r="U22" s="153">
        <f>((G22*E22*$C$84)*(References!$C$54/References!$G$60))-L22</f>
        <v>0</v>
      </c>
    </row>
    <row r="23" spans="1:21" s="27" customFormat="1">
      <c r="A23" s="274"/>
      <c r="B23" s="45"/>
      <c r="C23" s="39"/>
      <c r="D23" s="40"/>
      <c r="E23" s="41"/>
      <c r="F23" s="40"/>
      <c r="G23" s="110"/>
      <c r="H23" s="40"/>
      <c r="I23" s="42"/>
      <c r="J23" s="43"/>
      <c r="K23" s="43"/>
      <c r="L23" s="43"/>
      <c r="M23" s="44"/>
      <c r="N23" s="43"/>
      <c r="O23" s="44"/>
      <c r="P23" s="43"/>
      <c r="Q23" s="43"/>
      <c r="R23" s="43"/>
      <c r="S23" s="103"/>
      <c r="T23" s="153">
        <f t="shared" si="0"/>
        <v>0</v>
      </c>
    </row>
    <row r="24" spans="1:21" s="27" customFormat="1">
      <c r="A24" s="274"/>
      <c r="B24" s="45">
        <v>22</v>
      </c>
      <c r="C24" s="98" t="s">
        <v>13</v>
      </c>
      <c r="D24" s="250">
        <f>'Kitsap Regulated - Price Out'!AG43</f>
        <v>42</v>
      </c>
      <c r="E24" s="41">
        <f>References!$B$12</f>
        <v>1</v>
      </c>
      <c r="F24" s="40">
        <f t="shared" si="4"/>
        <v>504</v>
      </c>
      <c r="G24" s="111">
        <f>References!B23</f>
        <v>37.1875</v>
      </c>
      <c r="H24" s="40">
        <f t="shared" si="5"/>
        <v>18742.5</v>
      </c>
      <c r="I24" s="42">
        <f>$C$84*H24</f>
        <v>14932.606486741433</v>
      </c>
      <c r="J24" s="43">
        <f>References!$C$54*'DF Calc (Kitsap Co.)'!I24</f>
        <v>37.331516216853615</v>
      </c>
      <c r="K24" s="43">
        <f>J24/References!$G$60</f>
        <v>38.09727137141914</v>
      </c>
      <c r="L24" s="43">
        <f t="shared" ref="L24:L30" si="11">K24/F24</f>
        <v>7.5589824149641147E-2</v>
      </c>
      <c r="M24" s="44">
        <f>'Prop. Rates'!B32</f>
        <v>6.1</v>
      </c>
      <c r="N24" s="43">
        <f t="shared" si="7"/>
        <v>6.1755898241496405</v>
      </c>
      <c r="O24" s="44">
        <f>'Prop. Rates'!D32</f>
        <v>6.1755898241496405</v>
      </c>
      <c r="P24" s="43">
        <f t="shared" ref="P24:P30" si="12">F24*M24</f>
        <v>3074.3999999999996</v>
      </c>
      <c r="Q24" s="43">
        <f t="shared" ref="Q24:Q30" si="13">F24*O24</f>
        <v>3112.4972713714187</v>
      </c>
      <c r="R24" s="43">
        <f t="shared" si="9"/>
        <v>38.097271371419083</v>
      </c>
      <c r="S24" s="103">
        <f>N24</f>
        <v>6.1755898241496405</v>
      </c>
      <c r="T24" s="153">
        <f t="shared" si="0"/>
        <v>0</v>
      </c>
      <c r="U24" s="153">
        <f>((G24*E24*$C$84)*(References!$C$54/References!$G$60))-L24</f>
        <v>0</v>
      </c>
    </row>
    <row r="25" spans="1:21" s="27" customFormat="1">
      <c r="A25" s="274"/>
      <c r="B25" s="45">
        <v>22</v>
      </c>
      <c r="C25" s="98" t="s">
        <v>14</v>
      </c>
      <c r="D25" s="250">
        <f>'Kitsap Regulated - Price Out'!AG44</f>
        <v>3.0000000000000004</v>
      </c>
      <c r="E25" s="41">
        <f>References!$B$12</f>
        <v>1</v>
      </c>
      <c r="F25" s="40">
        <f t="shared" si="4"/>
        <v>36.000000000000007</v>
      </c>
      <c r="G25" s="111">
        <f>References!$B$25</f>
        <v>51</v>
      </c>
      <c r="H25" s="40">
        <f t="shared" si="5"/>
        <v>1836.0000000000005</v>
      </c>
      <c r="I25" s="42">
        <f>$C$84*H25</f>
        <v>1462.7859415583448</v>
      </c>
      <c r="J25" s="43">
        <f>References!$C$54*'DF Calc (Kitsap Co.)'!I25</f>
        <v>3.6569648538958655</v>
      </c>
      <c r="K25" s="43">
        <f>J25/References!$G$60</f>
        <v>3.7319776037308556</v>
      </c>
      <c r="L25" s="43">
        <f t="shared" si="11"/>
        <v>0.1036660445480793</v>
      </c>
      <c r="M25" s="44">
        <f>'Prop. Rates'!B33</f>
        <v>7.64</v>
      </c>
      <c r="N25" s="43">
        <f t="shared" si="7"/>
        <v>7.7436660445480792</v>
      </c>
      <c r="O25" s="44">
        <f>'Prop. Rates'!D33</f>
        <v>7.7436660445480792</v>
      </c>
      <c r="P25" s="43">
        <f t="shared" si="12"/>
        <v>275.04000000000002</v>
      </c>
      <c r="Q25" s="43">
        <f t="shared" si="13"/>
        <v>278.77197760373093</v>
      </c>
      <c r="R25" s="43">
        <f t="shared" si="9"/>
        <v>3.7319776037309111</v>
      </c>
      <c r="S25" s="103">
        <f>N25</f>
        <v>7.7436660445480792</v>
      </c>
      <c r="T25" s="153">
        <f t="shared" si="0"/>
        <v>0</v>
      </c>
      <c r="U25" s="153">
        <f>((G25*E25*$C$84)*(References!$C$54/References!$G$60))-L25</f>
        <v>0</v>
      </c>
    </row>
    <row r="26" spans="1:21" s="27" customFormat="1">
      <c r="A26" s="274"/>
      <c r="B26" s="45">
        <v>22</v>
      </c>
      <c r="C26" s="98" t="s">
        <v>15</v>
      </c>
      <c r="D26" s="250">
        <f>'Kitsap Regulated - Price Out'!AG45</f>
        <v>3</v>
      </c>
      <c r="E26" s="41">
        <f>References!$B$12</f>
        <v>1</v>
      </c>
      <c r="F26" s="40">
        <v>12</v>
      </c>
      <c r="G26" s="110">
        <f>References!B26</f>
        <v>50.133333333333333</v>
      </c>
      <c r="H26" s="40">
        <f t="shared" si="5"/>
        <v>601.6</v>
      </c>
      <c r="I26" s="42">
        <f>$C$84*H26</f>
        <v>479.30938041476037</v>
      </c>
      <c r="J26" s="43">
        <f>References!$C$54*'DF Calc (Kitsap Co.)'!I26</f>
        <v>1.198273451036902</v>
      </c>
      <c r="K26" s="43">
        <f>J26/References!$G$60</f>
        <v>1.222852792159304</v>
      </c>
      <c r="L26" s="43">
        <f t="shared" si="11"/>
        <v>0.10190439934660867</v>
      </c>
      <c r="M26" s="44">
        <f>'Prop. Rates'!B34</f>
        <v>8.98</v>
      </c>
      <c r="N26" s="43">
        <f t="shared" si="7"/>
        <v>9.0819043993466089</v>
      </c>
      <c r="O26" s="44">
        <f>'Prop. Rates'!D34</f>
        <v>9.0819043993466089</v>
      </c>
      <c r="P26" s="43">
        <f t="shared" si="12"/>
        <v>107.76</v>
      </c>
      <c r="Q26" s="43">
        <f t="shared" si="13"/>
        <v>108.98285279215931</v>
      </c>
      <c r="R26" s="43">
        <f t="shared" si="9"/>
        <v>1.2228527921593013</v>
      </c>
      <c r="S26" s="103">
        <f>N26</f>
        <v>9.0819043993466089</v>
      </c>
      <c r="T26" s="153">
        <f t="shared" si="0"/>
        <v>0</v>
      </c>
      <c r="U26" s="153">
        <f>((G26*E26*$C$84)*(References!$C$54/References!$G$60))-L26</f>
        <v>0</v>
      </c>
    </row>
    <row r="27" spans="1:21" s="27" customFormat="1">
      <c r="A27" s="274"/>
      <c r="B27" s="45">
        <v>22</v>
      </c>
      <c r="C27" s="98" t="s">
        <v>16</v>
      </c>
      <c r="D27" s="250">
        <f>'Kitsap Regulated - Price Out'!AG50</f>
        <v>11</v>
      </c>
      <c r="E27" s="41">
        <f>References!$B$12</f>
        <v>1</v>
      </c>
      <c r="F27" s="40">
        <v>12</v>
      </c>
      <c r="G27" s="110">
        <f>References!B27</f>
        <v>71.022222222222226</v>
      </c>
      <c r="H27" s="40">
        <f t="shared" si="5"/>
        <v>852.26666666666665</v>
      </c>
      <c r="I27" s="42">
        <f>$C$84*H27</f>
        <v>679.02162225424377</v>
      </c>
      <c r="J27" s="43">
        <f>References!$C$54*'DF Calc (Kitsap Co.)'!I27</f>
        <v>1.697554055635611</v>
      </c>
      <c r="K27" s="43">
        <f>J27/References!$G$60</f>
        <v>1.7323747888923473</v>
      </c>
      <c r="L27" s="43">
        <f t="shared" si="11"/>
        <v>0.14436456574102893</v>
      </c>
      <c r="M27" s="44">
        <f>'Prop. Rates'!B35</f>
        <v>10.98</v>
      </c>
      <c r="N27" s="43">
        <f t="shared" si="7"/>
        <v>11.124364565741029</v>
      </c>
      <c r="O27" s="44">
        <f>'Prop. Rates'!D35</f>
        <v>11.124364565741029</v>
      </c>
      <c r="P27" s="43">
        <f t="shared" si="12"/>
        <v>131.76</v>
      </c>
      <c r="Q27" s="43">
        <f t="shared" si="13"/>
        <v>133.49237478889233</v>
      </c>
      <c r="R27" s="43">
        <f t="shared" si="9"/>
        <v>1.7323747888923435</v>
      </c>
      <c r="S27" s="103">
        <f>N27</f>
        <v>11.124364565741029</v>
      </c>
      <c r="T27" s="153">
        <f t="shared" si="0"/>
        <v>0</v>
      </c>
      <c r="U27" s="153">
        <f>((G27*E27*$C$84)*(References!$C$54/References!$G$60))-L27</f>
        <v>0</v>
      </c>
    </row>
    <row r="28" spans="1:21" s="27" customFormat="1">
      <c r="A28" s="274"/>
      <c r="B28" s="45"/>
      <c r="C28" s="98"/>
      <c r="D28" s="40"/>
      <c r="E28" s="41"/>
      <c r="F28" s="40"/>
      <c r="G28" s="110"/>
      <c r="H28" s="40"/>
      <c r="I28" s="42"/>
      <c r="J28" s="43"/>
      <c r="K28" s="43"/>
      <c r="L28" s="43"/>
      <c r="M28" s="44"/>
      <c r="N28" s="43"/>
      <c r="O28" s="44"/>
      <c r="P28" s="43"/>
      <c r="Q28" s="43"/>
      <c r="R28" s="43"/>
      <c r="S28" s="103"/>
      <c r="T28" s="153">
        <f t="shared" si="0"/>
        <v>0</v>
      </c>
    </row>
    <row r="29" spans="1:21" s="27" customFormat="1">
      <c r="A29" s="274"/>
      <c r="B29" s="45">
        <v>22</v>
      </c>
      <c r="C29" s="98" t="s">
        <v>223</v>
      </c>
      <c r="D29" s="250">
        <f>'Kitsap Regulated - Price Out'!AG52</f>
        <v>196.99999999999997</v>
      </c>
      <c r="E29" s="41">
        <f>References!$B$12</f>
        <v>1</v>
      </c>
      <c r="F29" s="40">
        <f t="shared" si="4"/>
        <v>2363.9999999999995</v>
      </c>
      <c r="G29" s="110">
        <f>References!B29</f>
        <v>34</v>
      </c>
      <c r="H29" s="40">
        <f t="shared" si="5"/>
        <v>80375.999999999985</v>
      </c>
      <c r="I29" s="42">
        <f>$C$84*H29</f>
        <v>64037.517885998619</v>
      </c>
      <c r="J29" s="43">
        <f>References!$C$54*'DF Calc (Kitsap Co.)'!I29</f>
        <v>160.09379471499668</v>
      </c>
      <c r="K29" s="43">
        <f>J29/References!$G$60</f>
        <v>163.37768620777291</v>
      </c>
      <c r="L29" s="43">
        <f t="shared" si="11"/>
        <v>6.9110696365386179E-2</v>
      </c>
      <c r="M29" s="44">
        <f>'Prop. Rates'!B29</f>
        <v>4.1900000000000004</v>
      </c>
      <c r="N29" s="43">
        <f t="shared" si="7"/>
        <v>4.2591106963653864</v>
      </c>
      <c r="O29" s="44">
        <f>'Prop. Rates'!D29</f>
        <v>4.2591106963653864</v>
      </c>
      <c r="P29" s="43">
        <f t="shared" si="12"/>
        <v>9905.16</v>
      </c>
      <c r="Q29" s="43">
        <f t="shared" si="13"/>
        <v>10068.537686207772</v>
      </c>
      <c r="R29" s="43">
        <f t="shared" si="9"/>
        <v>163.37768620777206</v>
      </c>
      <c r="S29" s="103">
        <f>N29</f>
        <v>4.2591106963653864</v>
      </c>
      <c r="T29" s="153">
        <f t="shared" si="0"/>
        <v>0</v>
      </c>
      <c r="U29" s="153">
        <f>((G29*E29*$C$84)*(References!$C$54/References!$G$60))-L29</f>
        <v>0</v>
      </c>
    </row>
    <row r="30" spans="1:21" s="27" customFormat="1">
      <c r="A30" s="274"/>
      <c r="B30" s="45">
        <v>22</v>
      </c>
      <c r="C30" s="98" t="s">
        <v>17</v>
      </c>
      <c r="D30" s="250">
        <f>'Kitsap Regulated - Price Out'!AG51</f>
        <v>38.505966587112169</v>
      </c>
      <c r="E30" s="41">
        <f>References!$B$12</f>
        <v>1</v>
      </c>
      <c r="F30" s="40">
        <f t="shared" si="4"/>
        <v>462.07159904534603</v>
      </c>
      <c r="G30" s="110">
        <f>References!B29</f>
        <v>34</v>
      </c>
      <c r="H30" s="40">
        <f t="shared" si="5"/>
        <v>15710.434367541766</v>
      </c>
      <c r="I30" s="42">
        <f>$C$84*H30</f>
        <v>12516.885908831784</v>
      </c>
      <c r="J30" s="43">
        <f>References!$C$54*'DF Calc (Kitsap Co.)'!I30</f>
        <v>31.29221477207949</v>
      </c>
      <c r="K30" s="43">
        <f>J30/References!$G$60</f>
        <v>31.934089980691386</v>
      </c>
      <c r="L30" s="43">
        <f t="shared" si="11"/>
        <v>6.9110696365386207E-2</v>
      </c>
      <c r="M30" s="44">
        <f>'Prop. Rates'!B30</f>
        <v>4.7300000000000004</v>
      </c>
      <c r="N30" s="43">
        <f t="shared" si="7"/>
        <v>4.7991106963653865</v>
      </c>
      <c r="O30" s="44">
        <f>'Prop. Rates'!D30</f>
        <v>4.7991106963653865</v>
      </c>
      <c r="P30" s="43">
        <f t="shared" si="12"/>
        <v>2185.5986634844871</v>
      </c>
      <c r="Q30" s="43">
        <f t="shared" si="13"/>
        <v>2217.5327534651783</v>
      </c>
      <c r="R30" s="43">
        <f t="shared" si="9"/>
        <v>31.934089980691169</v>
      </c>
      <c r="S30" s="103">
        <f>N30</f>
        <v>4.7991106963653865</v>
      </c>
      <c r="T30" s="153">
        <f t="shared" si="0"/>
        <v>0</v>
      </c>
      <c r="U30" s="153">
        <f>((G30*E30*$C$84)*(References!$C$54/References!$G$60))-L30</f>
        <v>0</v>
      </c>
    </row>
    <row r="31" spans="1:21" s="27" customFormat="1">
      <c r="A31" s="274"/>
      <c r="B31" s="45"/>
      <c r="C31" s="38"/>
      <c r="D31" s="46"/>
      <c r="E31" s="41"/>
      <c r="F31" s="40"/>
      <c r="G31" s="111"/>
      <c r="H31" s="40"/>
      <c r="I31" s="42"/>
      <c r="J31" s="43"/>
      <c r="K31" s="43"/>
      <c r="L31" s="43"/>
      <c r="M31" s="47"/>
      <c r="N31" s="43"/>
      <c r="O31" s="43"/>
      <c r="P31" s="43"/>
      <c r="Q31" s="43"/>
      <c r="R31" s="43"/>
      <c r="S31" s="103"/>
    </row>
    <row r="32" spans="1:21" s="27" customFormat="1">
      <c r="A32" s="167"/>
      <c r="B32" s="167"/>
      <c r="C32" s="168" t="s">
        <v>18</v>
      </c>
      <c r="D32" s="169">
        <f>SUM(D6:D31)</f>
        <v>2572.837597799431</v>
      </c>
      <c r="E32" s="170"/>
      <c r="F32" s="171">
        <f>SUM(F6:F31)</f>
        <v>98620.749064933465</v>
      </c>
      <c r="G32" s="172"/>
      <c r="H32" s="173">
        <f>SUM(H6:H31)</f>
        <v>4543000.2435386088</v>
      </c>
      <c r="I32" s="174">
        <f>SUM(I6:I31)</f>
        <v>3619519.0025841021</v>
      </c>
      <c r="J32" s="175"/>
      <c r="K32" s="175"/>
      <c r="L32" s="175"/>
      <c r="M32" s="175"/>
      <c r="N32" s="175"/>
      <c r="O32" s="175"/>
      <c r="P32" s="176">
        <f>SUM(P6:P31)</f>
        <v>497897.97866348445</v>
      </c>
      <c r="Q32" s="176">
        <f>SUM(Q6:Q31)</f>
        <v>512246.22327834298</v>
      </c>
      <c r="R32" s="176">
        <f>SUM(R6:R31)</f>
        <v>14348.244614858515</v>
      </c>
      <c r="S32" s="176"/>
    </row>
    <row r="33" spans="1:21" s="27" customFormat="1" ht="15" customHeight="1">
      <c r="A33" s="273" t="s">
        <v>131</v>
      </c>
      <c r="B33" s="45"/>
      <c r="C33" s="39"/>
      <c r="D33" s="40"/>
      <c r="E33" s="41"/>
      <c r="F33" s="40"/>
      <c r="G33" s="111"/>
      <c r="H33" s="40"/>
      <c r="I33" s="42"/>
      <c r="J33" s="43"/>
      <c r="K33" s="43"/>
      <c r="L33" s="43"/>
      <c r="M33" s="44"/>
      <c r="N33" s="43"/>
      <c r="O33" s="44"/>
      <c r="P33" s="43"/>
      <c r="Q33" s="43"/>
      <c r="R33" s="43"/>
      <c r="S33" s="103"/>
      <c r="T33" s="153"/>
    </row>
    <row r="34" spans="1:21">
      <c r="A34" s="274"/>
      <c r="B34" s="53" t="s">
        <v>188</v>
      </c>
      <c r="C34" s="38" t="s">
        <v>110</v>
      </c>
      <c r="D34" s="253">
        <f>'Kitsap Regulated - Price Out'!AG108</f>
        <v>2.5001956947162425</v>
      </c>
      <c r="E34" s="41">
        <f>References!$B$12</f>
        <v>1</v>
      </c>
      <c r="F34" s="40">
        <f>E34*References!$G$22</f>
        <v>12</v>
      </c>
      <c r="G34" s="113">
        <f>References!$B$47</f>
        <v>125</v>
      </c>
      <c r="H34" s="58">
        <f>F34*G34</f>
        <v>1500</v>
      </c>
      <c r="I34" s="58">
        <f>$C$84*H34</f>
        <v>1195.0865535607388</v>
      </c>
      <c r="J34" s="43">
        <f>References!$C$54*'DF Calc (Kitsap Co.)'!I34</f>
        <v>2.9877163839018497</v>
      </c>
      <c r="K34" s="43">
        <f>J34/References!$G$60</f>
        <v>3.0490013102376259</v>
      </c>
      <c r="L34" s="43">
        <f>K34/F34</f>
        <v>0.25408344251980214</v>
      </c>
      <c r="M34" s="43">
        <f>'Prop. Rates'!B48</f>
        <v>25.55</v>
      </c>
      <c r="N34" s="43">
        <f>L34+M34</f>
        <v>25.804083442519804</v>
      </c>
      <c r="O34" s="43">
        <f>'Prop. Rates'!D48</f>
        <v>25.804083442519804</v>
      </c>
      <c r="P34" s="154">
        <f>+N34-O34</f>
        <v>0</v>
      </c>
      <c r="Q34" s="43">
        <f t="shared" ref="Q34" si="14">F34*O34</f>
        <v>309.64900131023762</v>
      </c>
      <c r="R34" s="43">
        <f t="shared" ref="R34" si="15">Q34-P34</f>
        <v>309.64900131023762</v>
      </c>
      <c r="S34" s="103">
        <f t="shared" ref="S34" si="16">N34</f>
        <v>25.804083442519804</v>
      </c>
      <c r="T34" s="153">
        <f t="shared" ref="T34" si="17">+O34-S34</f>
        <v>0</v>
      </c>
      <c r="U34" s="153">
        <f>((G34*E34*$C$84)*(References!$C$54/References!$G$60))-L34</f>
        <v>0</v>
      </c>
    </row>
    <row r="35" spans="1:21" s="27" customFormat="1" ht="15" customHeight="1">
      <c r="A35" s="274"/>
      <c r="B35" s="45"/>
      <c r="C35" s="39"/>
      <c r="D35" s="40"/>
      <c r="E35" s="41"/>
      <c r="F35" s="40"/>
      <c r="G35" s="111"/>
      <c r="H35" s="40"/>
      <c r="I35" s="42"/>
      <c r="J35" s="43"/>
      <c r="K35" s="43"/>
      <c r="L35" s="43"/>
      <c r="M35" s="44"/>
      <c r="N35" s="43"/>
      <c r="O35" s="44"/>
      <c r="P35" s="43"/>
      <c r="Q35" s="43"/>
      <c r="R35" s="43"/>
      <c r="S35" s="103"/>
      <c r="T35" s="153"/>
    </row>
    <row r="36" spans="1:21">
      <c r="A36" s="274"/>
      <c r="B36" s="53" t="s">
        <v>189</v>
      </c>
      <c r="C36" s="48" t="s">
        <v>193</v>
      </c>
      <c r="D36" s="250">
        <f>'Kitsap Regulated - Price Out'!AG95</f>
        <v>1</v>
      </c>
      <c r="E36" s="41">
        <f>References!$B$10</f>
        <v>4.333333333333333</v>
      </c>
      <c r="F36" s="40">
        <f>E36*References!$G$22</f>
        <v>52</v>
      </c>
      <c r="G36" s="111">
        <f>References!B32</f>
        <v>175</v>
      </c>
      <c r="H36" s="50">
        <f>F36*G36</f>
        <v>9100</v>
      </c>
      <c r="I36" s="42">
        <f t="shared" ref="I36:I42" si="18">$C$84*H36</f>
        <v>7250.1917582684828</v>
      </c>
      <c r="J36" s="43">
        <f>References!$C$54*'DF Calc (Kitsap Co.)'!I36</f>
        <v>18.125479395671224</v>
      </c>
      <c r="K36" s="43">
        <f>J36/References!$G$60</f>
        <v>18.497274615441601</v>
      </c>
      <c r="L36" s="43">
        <f>K36/F36</f>
        <v>0.3557168195277231</v>
      </c>
      <c r="M36" s="43">
        <f>'Prop. Rates'!B70</f>
        <v>15.62</v>
      </c>
      <c r="N36" s="43">
        <f>L36+M36</f>
        <v>15.975716819527722</v>
      </c>
      <c r="O36" s="51">
        <f>'Prop. Rates'!D70</f>
        <v>15.975716819527722</v>
      </c>
      <c r="P36" s="154">
        <f>+N36-O36</f>
        <v>0</v>
      </c>
      <c r="Q36" s="43">
        <f t="shared" ref="Q36" si="19">F36*O36</f>
        <v>830.73727461544161</v>
      </c>
      <c r="R36" s="43">
        <f t="shared" ref="R36" si="20">Q36-P36</f>
        <v>830.73727461544161</v>
      </c>
      <c r="S36" s="103">
        <f t="shared" ref="S36" si="21">N36</f>
        <v>15.975716819527722</v>
      </c>
      <c r="T36" s="153">
        <f t="shared" ref="T36" si="22">+O36-S36</f>
        <v>0</v>
      </c>
      <c r="U36" s="153">
        <f>((G36*$C$84)*(References!$C$54/References!$G$60))-L36</f>
        <v>0</v>
      </c>
    </row>
    <row r="37" spans="1:21" s="27" customFormat="1" ht="15" customHeight="1">
      <c r="A37" s="274"/>
      <c r="B37" s="45" t="s">
        <v>189</v>
      </c>
      <c r="C37" s="48" t="s">
        <v>394</v>
      </c>
      <c r="D37" s="250">
        <f>'Kitsap Regulated - Price Out'!AG93</f>
        <v>40.800000000000004</v>
      </c>
      <c r="E37" s="41">
        <f>References!$B$10</f>
        <v>4.333333333333333</v>
      </c>
      <c r="F37" s="40">
        <f t="shared" ref="F37:F41" si="23">D37*E37*12</f>
        <v>2121.6000000000004</v>
      </c>
      <c r="G37" s="111">
        <f>References!B33</f>
        <v>250</v>
      </c>
      <c r="H37" s="50">
        <f t="shared" ref="H37:H41" si="24">F37*G37</f>
        <v>530400.00000000012</v>
      </c>
      <c r="I37" s="42">
        <f t="shared" si="18"/>
        <v>422582.60533907736</v>
      </c>
      <c r="J37" s="43">
        <f>References!$C$54*'DF Calc (Kitsap Co.)'!I37</f>
        <v>1056.4565133476942</v>
      </c>
      <c r="K37" s="43">
        <f>J37/References!$G$60</f>
        <v>1078.1268633000248</v>
      </c>
      <c r="L37" s="43">
        <f t="shared" ref="L37:L41" si="25">K37/F37</f>
        <v>0.50816688503960439</v>
      </c>
      <c r="M37" s="43">
        <f>'Prop. Rates'!B71</f>
        <v>16.940000000000001</v>
      </c>
      <c r="N37" s="43">
        <f t="shared" ref="N37:N41" si="26">L37+M37</f>
        <v>17.448166885039605</v>
      </c>
      <c r="O37" s="51">
        <f>'Prop. Rates'!D71</f>
        <v>17.448166885039605</v>
      </c>
      <c r="P37" s="43">
        <f t="shared" ref="P37:P41" si="27">F37*M37</f>
        <v>35939.90400000001</v>
      </c>
      <c r="Q37" s="43">
        <f t="shared" ref="Q37:Q41" si="28">F37*O37</f>
        <v>37018.030863300031</v>
      </c>
      <c r="R37" s="43">
        <f t="shared" ref="R37:R41" si="29">Q37-P37</f>
        <v>1078.1268633000218</v>
      </c>
      <c r="S37" s="103">
        <f t="shared" ref="S37:S41" si="30">N37</f>
        <v>17.448166885039605</v>
      </c>
      <c r="T37" s="153">
        <f t="shared" ref="T37:T41" si="31">+O37-S37</f>
        <v>0</v>
      </c>
      <c r="U37" s="153">
        <f>((G37*$C$84)*(References!$C$54/References!$G$60))-L37</f>
        <v>0</v>
      </c>
    </row>
    <row r="38" spans="1:21" s="27" customFormat="1" ht="15" customHeight="1">
      <c r="A38" s="274"/>
      <c r="B38" s="45" t="s">
        <v>189</v>
      </c>
      <c r="C38" s="48" t="s">
        <v>19</v>
      </c>
      <c r="D38" s="250">
        <f>'Kitsap Regulated - Price Out'!AG97</f>
        <v>168.09402332361515</v>
      </c>
      <c r="E38" s="41">
        <f>References!$B$10</f>
        <v>4.333333333333333</v>
      </c>
      <c r="F38" s="40">
        <f t="shared" si="23"/>
        <v>8740.8892128279876</v>
      </c>
      <c r="G38" s="111">
        <f>References!B34</f>
        <v>324</v>
      </c>
      <c r="H38" s="50">
        <f t="shared" si="24"/>
        <v>2832048.1049562679</v>
      </c>
      <c r="I38" s="42">
        <f t="shared" si="18"/>
        <v>2256361.7395136054</v>
      </c>
      <c r="J38" s="43">
        <f>References!$C$54*'DF Calc (Kitsap Co.)'!I38</f>
        <v>5640.9043487840181</v>
      </c>
      <c r="K38" s="43">
        <f>J38/References!$G$60</f>
        <v>5756.6122551117642</v>
      </c>
      <c r="L38" s="43">
        <f t="shared" si="25"/>
        <v>0.65858428301132721</v>
      </c>
      <c r="M38" s="43">
        <f>'Prop. Rates'!B72</f>
        <v>22.18</v>
      </c>
      <c r="N38" s="43">
        <f t="shared" si="26"/>
        <v>22.838584283011325</v>
      </c>
      <c r="O38" s="51">
        <f>'Prop. Rates'!D72</f>
        <v>22.838584283011325</v>
      </c>
      <c r="P38" s="43">
        <f t="shared" si="27"/>
        <v>193872.92274052475</v>
      </c>
      <c r="Q38" s="43">
        <f t="shared" si="28"/>
        <v>199629.53499563652</v>
      </c>
      <c r="R38" s="43">
        <f t="shared" si="29"/>
        <v>5756.6122551117733</v>
      </c>
      <c r="S38" s="103">
        <f t="shared" si="30"/>
        <v>22.838584283011325</v>
      </c>
      <c r="T38" s="153">
        <f t="shared" si="31"/>
        <v>0</v>
      </c>
      <c r="U38" s="153">
        <f>((G38*$C$84)*(References!$C$54/References!$G$60))-L38</f>
        <v>0</v>
      </c>
    </row>
    <row r="39" spans="1:21" s="27" customFormat="1" ht="15" customHeight="1">
      <c r="A39" s="274"/>
      <c r="B39" s="45" t="s">
        <v>189</v>
      </c>
      <c r="C39" s="48" t="s">
        <v>20</v>
      </c>
      <c r="D39" s="250">
        <f>'Kitsap Regulated - Price Out'!AG94</f>
        <v>6</v>
      </c>
      <c r="E39" s="41">
        <f>References!$B$11</f>
        <v>2.1666666666666665</v>
      </c>
      <c r="F39" s="40">
        <f t="shared" si="23"/>
        <v>156</v>
      </c>
      <c r="G39" s="111">
        <f>References!B32</f>
        <v>175</v>
      </c>
      <c r="H39" s="50">
        <f t="shared" si="24"/>
        <v>27300</v>
      </c>
      <c r="I39" s="42">
        <f t="shared" si="18"/>
        <v>21750.575274805447</v>
      </c>
      <c r="J39" s="43">
        <f>References!$C$54*'DF Calc (Kitsap Co.)'!I39</f>
        <v>54.376438187013669</v>
      </c>
      <c r="K39" s="43">
        <f>J39/References!$G$60</f>
        <v>55.491823846324799</v>
      </c>
      <c r="L39" s="43">
        <f t="shared" si="25"/>
        <v>0.35571681952772305</v>
      </c>
      <c r="M39" s="43">
        <f>'Prop. Rates'!B70</f>
        <v>15.62</v>
      </c>
      <c r="N39" s="43">
        <f>L39+M39</f>
        <v>15.975716819527722</v>
      </c>
      <c r="O39" s="51">
        <f>N39</f>
        <v>15.975716819527722</v>
      </c>
      <c r="P39" s="43">
        <f t="shared" si="27"/>
        <v>2436.7199999999998</v>
      </c>
      <c r="Q39" s="43">
        <f t="shared" si="28"/>
        <v>2492.2118238463245</v>
      </c>
      <c r="R39" s="43">
        <f t="shared" si="29"/>
        <v>55.491823846324678</v>
      </c>
      <c r="S39" s="103">
        <f t="shared" si="30"/>
        <v>15.975716819527722</v>
      </c>
      <c r="T39" s="153">
        <f t="shared" si="31"/>
        <v>0</v>
      </c>
      <c r="U39" s="153">
        <f>((G39*$C$84)*(References!$C$54/References!$G$60))-L39</f>
        <v>0</v>
      </c>
    </row>
    <row r="40" spans="1:21" s="27" customFormat="1" ht="15" customHeight="1">
      <c r="A40" s="274"/>
      <c r="B40" s="45" t="s">
        <v>189</v>
      </c>
      <c r="C40" s="48" t="s">
        <v>395</v>
      </c>
      <c r="D40" s="250">
        <f>'Kitsap Regulated - Price Out'!AG92</f>
        <v>68.5</v>
      </c>
      <c r="E40" s="41">
        <f>References!$B$11</f>
        <v>2.1666666666666665</v>
      </c>
      <c r="F40" s="40">
        <f t="shared" si="23"/>
        <v>1781</v>
      </c>
      <c r="G40" s="111">
        <f>References!B33</f>
        <v>250</v>
      </c>
      <c r="H40" s="50">
        <f t="shared" si="24"/>
        <v>445250</v>
      </c>
      <c r="I40" s="42">
        <f t="shared" si="18"/>
        <v>354741.52531527932</v>
      </c>
      <c r="J40" s="43">
        <f>References!$C$54*'DF Calc (Kitsap Co.)'!I40</f>
        <v>886.85381328819904</v>
      </c>
      <c r="K40" s="43">
        <f>J40/References!$G$60</f>
        <v>905.04522225553535</v>
      </c>
      <c r="L40" s="43">
        <f t="shared" si="25"/>
        <v>0.50816688503960439</v>
      </c>
      <c r="M40" s="43">
        <f>'Prop. Rates'!B71</f>
        <v>16.940000000000001</v>
      </c>
      <c r="N40" s="43">
        <f t="shared" si="26"/>
        <v>17.448166885039605</v>
      </c>
      <c r="O40" s="51">
        <f>N40</f>
        <v>17.448166885039605</v>
      </c>
      <c r="P40" s="43">
        <f t="shared" si="27"/>
        <v>30170.140000000003</v>
      </c>
      <c r="Q40" s="43">
        <f t="shared" si="28"/>
        <v>31075.185222255535</v>
      </c>
      <c r="R40" s="43">
        <f t="shared" si="29"/>
        <v>905.04522225553228</v>
      </c>
      <c r="S40" s="103">
        <f t="shared" si="30"/>
        <v>17.448166885039605</v>
      </c>
      <c r="T40" s="153">
        <f t="shared" si="31"/>
        <v>0</v>
      </c>
      <c r="U40" s="153">
        <f>((G40*$C$84)*(References!$C$54/References!$G$60))-L40</f>
        <v>0</v>
      </c>
    </row>
    <row r="41" spans="1:21" s="27" customFormat="1" ht="15" customHeight="1">
      <c r="A41" s="274"/>
      <c r="B41" s="45" t="s">
        <v>189</v>
      </c>
      <c r="C41" s="48" t="s">
        <v>21</v>
      </c>
      <c r="D41" s="250">
        <f>'Kitsap Regulated - Price Out'!AG96</f>
        <v>58.666735923540408</v>
      </c>
      <c r="E41" s="41">
        <f>References!$B$11</f>
        <v>2.1666666666666665</v>
      </c>
      <c r="F41" s="40">
        <f t="shared" si="23"/>
        <v>1525.3351340120505</v>
      </c>
      <c r="G41" s="111">
        <f>References!B34</f>
        <v>324</v>
      </c>
      <c r="H41" s="50">
        <f t="shared" si="24"/>
        <v>494208.58341990435</v>
      </c>
      <c r="I41" s="42">
        <f t="shared" si="18"/>
        <v>393748.02179961896</v>
      </c>
      <c r="J41" s="43">
        <f>References!$C$54*'DF Calc (Kitsap Co.)'!I41</f>
        <v>984.37005449904825</v>
      </c>
      <c r="K41" s="43">
        <f>J41/References!$G$60</f>
        <v>1004.561745585313</v>
      </c>
      <c r="L41" s="43">
        <f t="shared" si="25"/>
        <v>0.65858428301132721</v>
      </c>
      <c r="M41" s="43">
        <f>'Prop. Rates'!B72</f>
        <v>22.18</v>
      </c>
      <c r="N41" s="43">
        <f t="shared" si="26"/>
        <v>22.838584283011325</v>
      </c>
      <c r="O41" s="51">
        <f>N41</f>
        <v>22.838584283011325</v>
      </c>
      <c r="P41" s="43">
        <f t="shared" si="27"/>
        <v>33831.933272387279</v>
      </c>
      <c r="Q41" s="43">
        <f t="shared" si="28"/>
        <v>34836.495017972593</v>
      </c>
      <c r="R41" s="43">
        <f t="shared" si="29"/>
        <v>1004.5617455853135</v>
      </c>
      <c r="S41" s="103">
        <f t="shared" si="30"/>
        <v>22.838584283011325</v>
      </c>
      <c r="T41" s="153">
        <f t="shared" si="31"/>
        <v>0</v>
      </c>
      <c r="U41" s="153">
        <f>((G41*$C$84)*(References!$C$54/References!$G$60))-L41</f>
        <v>0</v>
      </c>
    </row>
    <row r="42" spans="1:21" ht="15.75" customHeight="1">
      <c r="A42" s="274"/>
      <c r="B42" s="53" t="s">
        <v>189</v>
      </c>
      <c r="C42" s="94" t="s">
        <v>22</v>
      </c>
      <c r="D42" s="255">
        <f>'Kitsap Regulated - Price Out'!AG104</f>
        <v>111.99999999999999</v>
      </c>
      <c r="E42" s="41">
        <f>References!$B$12</f>
        <v>1</v>
      </c>
      <c r="F42" s="40">
        <f>E42*References!$G$22</f>
        <v>12</v>
      </c>
      <c r="G42" s="114">
        <f>References!B47</f>
        <v>125</v>
      </c>
      <c r="H42" s="58">
        <f>F42*G42</f>
        <v>1500</v>
      </c>
      <c r="I42" s="58">
        <f t="shared" si="18"/>
        <v>1195.0865535607388</v>
      </c>
      <c r="J42" s="43">
        <f>References!$C$54*'DF Calc (Kitsap Co.)'!I42</f>
        <v>2.9877163839018497</v>
      </c>
      <c r="K42" s="43">
        <f>J42/References!$G$60</f>
        <v>3.0490013102376259</v>
      </c>
      <c r="L42" s="43">
        <f>K42/F42</f>
        <v>0.25408344251980214</v>
      </c>
      <c r="M42" s="8">
        <f>+'Prop. Rates'!B73</f>
        <v>14.55</v>
      </c>
      <c r="N42" s="43">
        <f>L42+M42</f>
        <v>14.804083442519802</v>
      </c>
      <c r="O42" s="8">
        <f>+'Prop. Rates'!D73</f>
        <v>14.804083442519802</v>
      </c>
      <c r="P42" s="43">
        <f t="shared" ref="P42:P44" si="32">F42*M42</f>
        <v>174.60000000000002</v>
      </c>
      <c r="Q42" s="43">
        <f t="shared" ref="Q42:Q44" si="33">F42*O42</f>
        <v>177.64900131023762</v>
      </c>
      <c r="R42" s="43">
        <f t="shared" ref="R42:R44" si="34">Q42-P42</f>
        <v>3.0490013102375997</v>
      </c>
      <c r="S42" s="103">
        <f t="shared" ref="S42:S44" si="35">N42</f>
        <v>14.804083442519802</v>
      </c>
      <c r="T42" s="153">
        <f t="shared" ref="T42:T44" si="36">+O42-S42</f>
        <v>0</v>
      </c>
      <c r="U42" s="153">
        <f>((G42*$C$84)*(References!$C$54/References!$G$60))-L42</f>
        <v>0</v>
      </c>
    </row>
    <row r="43" spans="1:21" ht="15.75" customHeight="1">
      <c r="A43" s="274"/>
      <c r="B43" s="149"/>
      <c r="C43" s="94"/>
      <c r="D43" s="257"/>
      <c r="E43" s="41"/>
      <c r="F43" s="40"/>
      <c r="G43" s="114"/>
      <c r="H43" s="58"/>
      <c r="J43" s="43"/>
      <c r="K43" s="43"/>
      <c r="L43" s="43"/>
      <c r="M43" s="8"/>
      <c r="N43" s="43"/>
      <c r="O43" s="8"/>
      <c r="P43" s="43"/>
      <c r="Q43" s="43"/>
      <c r="R43" s="43"/>
      <c r="S43" s="103"/>
      <c r="T43" s="153"/>
      <c r="U43" s="153"/>
    </row>
    <row r="44" spans="1:21" s="27" customFormat="1" ht="14.25" customHeight="1">
      <c r="A44" s="274"/>
      <c r="B44" s="45" t="s">
        <v>190</v>
      </c>
      <c r="C44" s="48" t="s">
        <v>225</v>
      </c>
      <c r="D44" s="250">
        <f>'Kitsap Regulated - Price Out'!AG99</f>
        <v>66</v>
      </c>
      <c r="E44" s="41">
        <f>References!$B$12</f>
        <v>1</v>
      </c>
      <c r="F44" s="40">
        <f>D44*E44*12</f>
        <v>792</v>
      </c>
      <c r="G44" s="111">
        <f>References!B31</f>
        <v>29</v>
      </c>
      <c r="H44" s="50">
        <f>F44*G44</f>
        <v>22968</v>
      </c>
      <c r="I44" s="42">
        <f>$C$84*H44</f>
        <v>18299.165308122036</v>
      </c>
      <c r="J44" s="43">
        <f>References!$C$54*'DF Calc (Kitsap Co.)'!I44</f>
        <v>45.747913270305126</v>
      </c>
      <c r="K44" s="43">
        <f>J44/References!$G$60</f>
        <v>46.686308062358535</v>
      </c>
      <c r="L44" s="43">
        <f>K44/F44</f>
        <v>5.8947358664594107E-2</v>
      </c>
      <c r="M44" s="43">
        <f>'Prop. Rates'!B87</f>
        <v>4.4400000000000004</v>
      </c>
      <c r="N44" s="43">
        <f>L44+M44</f>
        <v>4.4989473586645943</v>
      </c>
      <c r="O44" s="51">
        <f>'Prop. Rates'!D87</f>
        <v>4.4989473586645943</v>
      </c>
      <c r="P44" s="43">
        <f t="shared" si="32"/>
        <v>3516.4800000000005</v>
      </c>
      <c r="Q44" s="43">
        <f t="shared" si="33"/>
        <v>3563.1663080623584</v>
      </c>
      <c r="R44" s="43">
        <f t="shared" si="34"/>
        <v>46.686308062357966</v>
      </c>
      <c r="S44" s="103">
        <f t="shared" si="35"/>
        <v>4.4989473586645943</v>
      </c>
      <c r="T44" s="153">
        <f t="shared" si="36"/>
        <v>0</v>
      </c>
      <c r="U44" s="153">
        <f>((G44*$C$84)*(References!$C$54/References!$G$60))-L44</f>
        <v>0</v>
      </c>
    </row>
    <row r="45" spans="1:21" s="27" customFormat="1">
      <c r="A45" s="274"/>
      <c r="B45" s="45"/>
      <c r="C45" s="52"/>
      <c r="D45" s="46"/>
      <c r="E45" s="46"/>
      <c r="F45" s="49"/>
      <c r="G45" s="111"/>
      <c r="H45" s="50"/>
      <c r="I45" s="42"/>
      <c r="J45" s="43"/>
      <c r="K45" s="43"/>
      <c r="L45" s="43"/>
      <c r="M45" s="51"/>
      <c r="N45" s="43"/>
      <c r="O45" s="51"/>
      <c r="P45" s="43"/>
      <c r="Q45" s="43"/>
      <c r="R45" s="43"/>
      <c r="S45" s="103"/>
    </row>
    <row r="46" spans="1:21" s="27" customFormat="1">
      <c r="A46" s="166"/>
      <c r="B46" s="177"/>
      <c r="C46" s="168" t="s">
        <v>18</v>
      </c>
      <c r="D46" s="169">
        <f>SUM(D33:D45)</f>
        <v>523.56095494187184</v>
      </c>
      <c r="E46" s="169"/>
      <c r="F46" s="169">
        <f>SUM(F33:F45)</f>
        <v>15192.824346840038</v>
      </c>
      <c r="G46" s="169"/>
      <c r="H46" s="169">
        <f>SUM(H33:H45)</f>
        <v>4364274.6883761724</v>
      </c>
      <c r="I46" s="174">
        <f>SUM(I33:I45)</f>
        <v>3477123.9974158979</v>
      </c>
      <c r="J46" s="176"/>
      <c r="K46" s="176"/>
      <c r="L46" s="176"/>
      <c r="M46" s="176"/>
      <c r="N46" s="176"/>
      <c r="O46" s="176"/>
      <c r="P46" s="176">
        <f>SUM(P33:P45)</f>
        <v>299942.70001291204</v>
      </c>
      <c r="Q46" s="176">
        <f>SUM(Q33:Q45)</f>
        <v>309932.65950830933</v>
      </c>
      <c r="R46" s="176">
        <f>SUM(R33:R45)</f>
        <v>9989.959495397241</v>
      </c>
      <c r="S46" s="176"/>
    </row>
    <row r="47" spans="1:21">
      <c r="C47" s="54" t="s">
        <v>154</v>
      </c>
      <c r="D47" s="55">
        <f>D32+D46</f>
        <v>3096.3985527413029</v>
      </c>
      <c r="E47" s="55"/>
      <c r="F47" s="55">
        <f>F32+F46</f>
        <v>113813.5734117735</v>
      </c>
      <c r="G47" s="112"/>
      <c r="H47" s="55">
        <f>H32+H46</f>
        <v>8907274.9319147803</v>
      </c>
      <c r="I47" s="55">
        <f>I32+I46</f>
        <v>7096643</v>
      </c>
      <c r="J47" s="43"/>
      <c r="K47" s="56"/>
      <c r="L47" s="56"/>
      <c r="M47" s="56"/>
      <c r="N47" s="56"/>
      <c r="O47" s="56"/>
      <c r="P47" s="56">
        <f>P32+P46</f>
        <v>797840.67867639649</v>
      </c>
      <c r="Q47" s="56">
        <f>Q32+Q46</f>
        <v>822178.88278665231</v>
      </c>
      <c r="R47" s="56">
        <f>R32+R46</f>
        <v>24338.204110255756</v>
      </c>
      <c r="S47" s="56"/>
    </row>
    <row r="48" spans="1:21">
      <c r="J48" s="59"/>
    </row>
    <row r="49" spans="1:21" ht="45">
      <c r="D49" s="162" t="s">
        <v>140</v>
      </c>
      <c r="E49" s="162" t="s">
        <v>141</v>
      </c>
      <c r="F49" s="162" t="s">
        <v>142</v>
      </c>
      <c r="G49" s="164" t="s">
        <v>39</v>
      </c>
      <c r="H49" s="162" t="s">
        <v>143</v>
      </c>
      <c r="I49" s="165" t="s">
        <v>144</v>
      </c>
      <c r="J49" s="162" t="s">
        <v>145</v>
      </c>
      <c r="K49" s="162" t="s">
        <v>146</v>
      </c>
      <c r="L49" s="162" t="s">
        <v>86</v>
      </c>
      <c r="M49" s="162" t="s">
        <v>147</v>
      </c>
      <c r="N49" s="162" t="s">
        <v>148</v>
      </c>
      <c r="O49" s="162" t="s">
        <v>149</v>
      </c>
    </row>
    <row r="50" spans="1:21">
      <c r="A50" s="178"/>
      <c r="B50" s="179"/>
      <c r="C50" s="180" t="s">
        <v>155</v>
      </c>
      <c r="D50" s="181"/>
      <c r="E50" s="178"/>
      <c r="F50" s="178"/>
      <c r="G50" s="182"/>
      <c r="H50" s="178"/>
      <c r="I50" s="183"/>
      <c r="J50" s="184"/>
      <c r="K50" s="178"/>
      <c r="L50" s="178"/>
      <c r="M50" s="178"/>
      <c r="N50" s="178"/>
      <c r="O50" s="178"/>
      <c r="Q50" s="38" t="s">
        <v>130</v>
      </c>
      <c r="R50" s="72">
        <f>R32</f>
        <v>14348.244614858515</v>
      </c>
      <c r="S50" s="144">
        <f>R32/P32</f>
        <v>2.8817639817244767E-2</v>
      </c>
    </row>
    <row r="51" spans="1:21" ht="15" customHeight="1">
      <c r="A51" s="74"/>
      <c r="B51" s="149"/>
      <c r="C51" s="94"/>
      <c r="D51" s="61"/>
      <c r="E51" s="41"/>
      <c r="F51" s="40"/>
      <c r="G51" s="114"/>
      <c r="H51" s="58"/>
      <c r="J51" s="43"/>
      <c r="K51" s="43"/>
      <c r="L51" s="43"/>
      <c r="M51" s="43"/>
      <c r="N51" s="43"/>
      <c r="O51" s="43"/>
      <c r="P51" s="154"/>
      <c r="Q51" s="38" t="s">
        <v>131</v>
      </c>
      <c r="R51" s="72">
        <f>R46</f>
        <v>9989.959495397241</v>
      </c>
      <c r="S51" s="144">
        <f>R46/P46</f>
        <v>3.3306226472480209E-2</v>
      </c>
      <c r="U51" s="153"/>
    </row>
    <row r="52" spans="1:21" ht="18" customHeight="1">
      <c r="A52" s="256"/>
      <c r="B52" s="2"/>
      <c r="C52" s="63"/>
      <c r="D52" s="64"/>
      <c r="E52" s="65"/>
      <c r="F52" s="66"/>
      <c r="G52" s="115"/>
      <c r="H52" s="67"/>
      <c r="I52" s="67"/>
      <c r="J52" s="21"/>
      <c r="K52" s="21"/>
      <c r="L52" s="21"/>
      <c r="M52" s="68"/>
      <c r="N52" s="21"/>
      <c r="O52" s="68"/>
      <c r="P52" s="104"/>
      <c r="U52" s="153"/>
    </row>
    <row r="53" spans="1:21">
      <c r="A53" s="108"/>
      <c r="B53" s="53" t="s">
        <v>188</v>
      </c>
      <c r="C53" s="38" t="s">
        <v>106</v>
      </c>
      <c r="D53" s="252"/>
      <c r="E53" s="41">
        <f>References!$B$12</f>
        <v>1</v>
      </c>
      <c r="F53" s="40">
        <f>E53*References!$G$22</f>
        <v>12</v>
      </c>
      <c r="G53" s="113">
        <f>References!$B$26</f>
        <v>50.133333333333333</v>
      </c>
      <c r="H53" s="58">
        <f t="shared" ref="H53:H58" si="37">F53*G53</f>
        <v>601.6</v>
      </c>
      <c r="I53" s="58">
        <f t="shared" ref="I53:I58" si="38">$C$84*H53</f>
        <v>479.30938041476037</v>
      </c>
      <c r="J53" s="43">
        <f>References!$C$54*'DF Calc (Kitsap Co.)'!I53</f>
        <v>1.198273451036902</v>
      </c>
      <c r="K53" s="43">
        <f>J53/References!$G$60</f>
        <v>1.222852792159304</v>
      </c>
      <c r="L53" s="43">
        <f>K53/F53</f>
        <v>0.10190439934660867</v>
      </c>
      <c r="M53" s="43">
        <f>'Prop. Rates'!B39</f>
        <v>14.09</v>
      </c>
      <c r="N53" s="43">
        <f t="shared" ref="N53:N58" si="39">L53+M53</f>
        <v>14.191904399346608</v>
      </c>
      <c r="O53" s="43">
        <f>'Prop. Rates'!D39</f>
        <v>14.191904399346608</v>
      </c>
      <c r="P53" s="154">
        <f t="shared" ref="P53:P75" si="40">+N53-O53</f>
        <v>0</v>
      </c>
      <c r="Q53" s="146" t="s">
        <v>204</v>
      </c>
      <c r="R53" s="147">
        <v>1021</v>
      </c>
      <c r="S53" s="27" t="s">
        <v>175</v>
      </c>
      <c r="U53" s="153">
        <f>((G53*E53*$C$84)*(References!$C$54/References!$G$60))-L53</f>
        <v>0</v>
      </c>
    </row>
    <row r="54" spans="1:21">
      <c r="A54" s="108"/>
      <c r="B54" s="53" t="s">
        <v>188</v>
      </c>
      <c r="C54" s="38" t="s">
        <v>191</v>
      </c>
      <c r="D54" s="252"/>
      <c r="E54" s="41">
        <f>References!$B$12</f>
        <v>1</v>
      </c>
      <c r="F54" s="40">
        <f>E54*References!$G$22</f>
        <v>12</v>
      </c>
      <c r="G54" s="113">
        <f>References!$B$26</f>
        <v>50.133333333333333</v>
      </c>
      <c r="H54" s="58">
        <f t="shared" si="37"/>
        <v>601.6</v>
      </c>
      <c r="I54" s="58">
        <f t="shared" si="38"/>
        <v>479.30938041476037</v>
      </c>
      <c r="J54" s="43">
        <f>References!$C$54*'DF Calc (Kitsap Co.)'!I54</f>
        <v>1.198273451036902</v>
      </c>
      <c r="K54" s="43">
        <f>J54/References!$G$60</f>
        <v>1.222852792159304</v>
      </c>
      <c r="L54" s="43">
        <f>K54/F54</f>
        <v>0.10190439934660867</v>
      </c>
      <c r="M54" s="43">
        <f>'Prop. Rates'!B43</f>
        <v>4.4400000000000004</v>
      </c>
      <c r="N54" s="43">
        <f t="shared" si="39"/>
        <v>4.5419043993466088</v>
      </c>
      <c r="O54" s="43">
        <f>'Prop. Rates'!D43</f>
        <v>4.5419043993466088</v>
      </c>
      <c r="P54" s="154">
        <f t="shared" si="40"/>
        <v>0</v>
      </c>
      <c r="S54" s="144"/>
      <c r="U54" s="153">
        <f>((G54*E54*$C$84)*(References!$C$54/References!$G$60))-L54</f>
        <v>0</v>
      </c>
    </row>
    <row r="55" spans="1:21">
      <c r="A55" s="108"/>
      <c r="B55" s="53" t="s">
        <v>188</v>
      </c>
      <c r="C55" s="38" t="s">
        <v>192</v>
      </c>
      <c r="D55" s="252"/>
      <c r="E55" s="41">
        <f>References!$B$10</f>
        <v>4.333333333333333</v>
      </c>
      <c r="F55" s="40">
        <f>E55*References!$G$22</f>
        <v>52</v>
      </c>
      <c r="G55" s="113">
        <f>References!$B$26</f>
        <v>50.133333333333333</v>
      </c>
      <c r="H55" s="58">
        <f t="shared" si="37"/>
        <v>2606.9333333333334</v>
      </c>
      <c r="I55" s="58">
        <f t="shared" si="38"/>
        <v>2077.0073151306283</v>
      </c>
      <c r="J55" s="43">
        <f>References!$C$54*'DF Calc (Kitsap Co.)'!I55</f>
        <v>5.1925182878265757</v>
      </c>
      <c r="K55" s="43">
        <f>J55/References!$G$60</f>
        <v>5.2990287660236515</v>
      </c>
      <c r="L55" s="43">
        <f>K55/F55*E55</f>
        <v>0.44158573050197092</v>
      </c>
      <c r="M55" s="43">
        <f>'Prop. Rates'!B44</f>
        <v>19.22</v>
      </c>
      <c r="N55" s="43">
        <f t="shared" si="39"/>
        <v>19.661585730501969</v>
      </c>
      <c r="O55" s="43">
        <f>'Prop. Rates'!D44</f>
        <v>19.666446049170816</v>
      </c>
      <c r="P55" s="154">
        <f t="shared" si="40"/>
        <v>-4.8603186688467304E-3</v>
      </c>
      <c r="Q55" s="38" t="s">
        <v>205</v>
      </c>
      <c r="R55" s="145">
        <f>R53*References!B54</f>
        <v>5105</v>
      </c>
      <c r="S55" s="144">
        <f>References!D54</f>
        <v>6.6666666666666666E-2</v>
      </c>
      <c r="U55" s="153">
        <f>((G55*E55*$C$84)*(References!$C$54/References!$G$60))-L55</f>
        <v>0</v>
      </c>
    </row>
    <row r="56" spans="1:21">
      <c r="A56" s="108"/>
      <c r="B56" s="53" t="s">
        <v>188</v>
      </c>
      <c r="C56" s="38" t="s">
        <v>109</v>
      </c>
      <c r="D56" s="252"/>
      <c r="E56" s="41">
        <f>References!$B$12</f>
        <v>1</v>
      </c>
      <c r="F56" s="40">
        <f>E56*References!$G$22</f>
        <v>12</v>
      </c>
      <c r="G56" s="113">
        <f>References!$B$47</f>
        <v>125</v>
      </c>
      <c r="H56" s="58">
        <f t="shared" si="37"/>
        <v>1500</v>
      </c>
      <c r="I56" s="58">
        <f t="shared" si="38"/>
        <v>1195.0865535607388</v>
      </c>
      <c r="J56" s="43">
        <f>References!$C$54*'DF Calc (Kitsap Co.)'!I56</f>
        <v>2.9877163839018497</v>
      </c>
      <c r="K56" s="43">
        <f>J56/References!$G$60</f>
        <v>3.0490013102376259</v>
      </c>
      <c r="L56" s="43">
        <f>K56/F56</f>
        <v>0.25408344251980214</v>
      </c>
      <c r="M56" s="43">
        <f>'Prop. Rates'!B47</f>
        <v>25.55</v>
      </c>
      <c r="N56" s="43">
        <f t="shared" si="39"/>
        <v>25.804083442519804</v>
      </c>
      <c r="O56" s="43">
        <f>'Prop. Rates'!D47</f>
        <v>25.804083442519804</v>
      </c>
      <c r="P56" s="154">
        <f t="shared" si="40"/>
        <v>0</v>
      </c>
      <c r="U56" s="153">
        <f>((G56*E56*$C$84)*(References!$C$54/References!$G$60))-L56</f>
        <v>0</v>
      </c>
    </row>
    <row r="57" spans="1:21">
      <c r="A57" s="108"/>
      <c r="B57" s="53" t="s">
        <v>188</v>
      </c>
      <c r="C57" s="38" t="s">
        <v>111</v>
      </c>
      <c r="D57" s="252"/>
      <c r="E57" s="41">
        <f>References!$B$12</f>
        <v>1</v>
      </c>
      <c r="F57" s="40">
        <f>E57*References!$G$22</f>
        <v>12</v>
      </c>
      <c r="G57" s="113">
        <f>References!$B$47</f>
        <v>125</v>
      </c>
      <c r="H57" s="58">
        <f>F57*G57</f>
        <v>1500</v>
      </c>
      <c r="I57" s="58">
        <f t="shared" si="38"/>
        <v>1195.0865535607388</v>
      </c>
      <c r="J57" s="43">
        <f>References!$C$54*'DF Calc (Kitsap Co.)'!I57</f>
        <v>2.9877163839018497</v>
      </c>
      <c r="K57" s="43">
        <f>J57/References!$G$60</f>
        <v>3.0490013102376259</v>
      </c>
      <c r="L57" s="43">
        <f>K57/F57</f>
        <v>0.25408344251980214</v>
      </c>
      <c r="M57" s="43">
        <f>'Prop. Rates'!B49</f>
        <v>25.55</v>
      </c>
      <c r="N57" s="43">
        <f>L57+M57</f>
        <v>25.804083442519804</v>
      </c>
      <c r="O57" s="43">
        <f>'Prop. Rates'!D49</f>
        <v>25.804083442519804</v>
      </c>
      <c r="P57" s="154">
        <f>+N57-O57</f>
        <v>0</v>
      </c>
      <c r="U57" s="153">
        <f>((G57*E57*$C$84)*(References!$C$54/References!$G$60))-L57</f>
        <v>0</v>
      </c>
    </row>
    <row r="58" spans="1:21">
      <c r="A58" s="108"/>
      <c r="B58" s="53" t="s">
        <v>188</v>
      </c>
      <c r="C58" s="38" t="s">
        <v>112</v>
      </c>
      <c r="D58" s="252"/>
      <c r="E58" s="41">
        <f>References!$B$10</f>
        <v>4.333333333333333</v>
      </c>
      <c r="F58" s="40">
        <f>E58*References!$G$22</f>
        <v>52</v>
      </c>
      <c r="G58" s="113">
        <f>References!$B$47</f>
        <v>125</v>
      </c>
      <c r="H58" s="58">
        <f t="shared" si="37"/>
        <v>6500</v>
      </c>
      <c r="I58" s="58">
        <f t="shared" si="38"/>
        <v>5178.7083987632022</v>
      </c>
      <c r="J58" s="43">
        <f>References!$C$54*'DF Calc (Kitsap Co.)'!I58</f>
        <v>12.946770996908016</v>
      </c>
      <c r="K58" s="43">
        <f>J58/References!$G$60</f>
        <v>13.212339011029714</v>
      </c>
      <c r="L58" s="43">
        <f>K58/F58*E58</f>
        <v>1.1010282509191427</v>
      </c>
      <c r="M58" s="43">
        <f>'Prop. Rates'!B50</f>
        <v>30.73</v>
      </c>
      <c r="N58" s="43">
        <f t="shared" si="39"/>
        <v>31.831028250919143</v>
      </c>
      <c r="O58" s="43">
        <f>'Prop. Rates'!D50</f>
        <v>31.831028250919143</v>
      </c>
      <c r="P58" s="154">
        <f t="shared" si="40"/>
        <v>0</v>
      </c>
      <c r="U58" s="153">
        <f>((G58*E58*$C$84)*(References!$C$54/References!$G$60))-L58</f>
        <v>0</v>
      </c>
    </row>
    <row r="59" spans="1:21">
      <c r="A59" s="108"/>
      <c r="B59" s="107"/>
      <c r="C59" s="127"/>
      <c r="D59" s="128"/>
      <c r="E59" s="46"/>
      <c r="F59" s="40"/>
      <c r="G59" s="114"/>
      <c r="H59" s="58"/>
      <c r="J59" s="43"/>
      <c r="K59" s="43"/>
      <c r="L59" s="43"/>
      <c r="M59" s="51"/>
      <c r="N59" s="43"/>
      <c r="O59" s="51"/>
      <c r="P59" s="104"/>
    </row>
    <row r="60" spans="1:21" ht="15" customHeight="1">
      <c r="A60" s="74" t="s">
        <v>227</v>
      </c>
      <c r="B60" s="53" t="s">
        <v>190</v>
      </c>
      <c r="C60" s="60" t="s">
        <v>118</v>
      </c>
      <c r="D60" s="254"/>
      <c r="E60" s="41">
        <f>References!$B$12</f>
        <v>1</v>
      </c>
      <c r="F60" s="40">
        <f>E60*References!$G$22</f>
        <v>12</v>
      </c>
      <c r="G60" s="114">
        <f>References!B23</f>
        <v>37.1875</v>
      </c>
      <c r="H60" s="58">
        <f t="shared" ref="H60:H67" si="41">F60*G60</f>
        <v>446.25</v>
      </c>
      <c r="I60" s="58">
        <f t="shared" ref="I60:I75" si="42">$C$84*H60</f>
        <v>355.53824968431979</v>
      </c>
      <c r="J60" s="43">
        <f>References!$C$54*'DF Calc (Kitsap Co.)'!I60</f>
        <v>0.88884562421080027</v>
      </c>
      <c r="K60" s="43">
        <f>J60/References!$G$60</f>
        <v>0.9070778897956937</v>
      </c>
      <c r="L60" s="43">
        <f t="shared" ref="L60:L67" si="43">K60/F60</f>
        <v>7.5589824149641147E-2</v>
      </c>
      <c r="M60" s="8">
        <f>'Prop. Rates'!B76</f>
        <v>4.42</v>
      </c>
      <c r="N60" s="43">
        <f t="shared" ref="N60:N75" si="44">L60+M60</f>
        <v>4.4955898241496408</v>
      </c>
      <c r="O60" s="8">
        <f>'Prop. Rates'!D76</f>
        <v>4.4955898241496408</v>
      </c>
      <c r="P60" s="154">
        <f t="shared" si="40"/>
        <v>0</v>
      </c>
      <c r="U60" s="153">
        <f>((G60*E60*$C$84)*(References!$C$54/References!$G$60))-L60</f>
        <v>0</v>
      </c>
    </row>
    <row r="61" spans="1:21">
      <c r="A61" s="74"/>
      <c r="B61" s="53" t="s">
        <v>190</v>
      </c>
      <c r="C61" s="60" t="s">
        <v>119</v>
      </c>
      <c r="D61" s="254"/>
      <c r="E61" s="41">
        <f>References!$B$12</f>
        <v>1</v>
      </c>
      <c r="F61" s="40">
        <f>E61*References!$G$22</f>
        <v>12</v>
      </c>
      <c r="G61" s="111">
        <f>References!$B$25</f>
        <v>51</v>
      </c>
      <c r="H61" s="58">
        <f t="shared" si="41"/>
        <v>612</v>
      </c>
      <c r="I61" s="58">
        <f t="shared" si="42"/>
        <v>487.59531385278149</v>
      </c>
      <c r="J61" s="43">
        <f>References!$C$54*'DF Calc (Kitsap Co.)'!I61</f>
        <v>1.2189882846319549</v>
      </c>
      <c r="K61" s="43">
        <f>J61/References!$G$60</f>
        <v>1.2439925345769516</v>
      </c>
      <c r="L61" s="43">
        <f t="shared" si="43"/>
        <v>0.1036660445480793</v>
      </c>
      <c r="M61" s="8">
        <f>'Prop. Rates'!B77</f>
        <v>5.0599999999999996</v>
      </c>
      <c r="N61" s="43">
        <f t="shared" si="44"/>
        <v>5.1636660445480791</v>
      </c>
      <c r="O61" s="8">
        <f>'Prop. Rates'!D77</f>
        <v>5.1636660445480791</v>
      </c>
      <c r="P61" s="154">
        <f t="shared" si="40"/>
        <v>0</v>
      </c>
      <c r="U61" s="153">
        <f>((G61*E61*$C$84)*(References!$C$54/References!$G$60))-L61</f>
        <v>0</v>
      </c>
    </row>
    <row r="62" spans="1:21">
      <c r="A62" s="74"/>
      <c r="B62" s="53" t="s">
        <v>190</v>
      </c>
      <c r="C62" s="60" t="s">
        <v>120</v>
      </c>
      <c r="D62" s="254"/>
      <c r="E62" s="41">
        <f>References!$B$12</f>
        <v>1</v>
      </c>
      <c r="F62" s="40">
        <f>E62*References!$G$22</f>
        <v>12</v>
      </c>
      <c r="G62" s="114">
        <f>References!B26</f>
        <v>50.133333333333333</v>
      </c>
      <c r="H62" s="58">
        <f t="shared" si="41"/>
        <v>601.6</v>
      </c>
      <c r="I62" s="58">
        <f t="shared" si="42"/>
        <v>479.30938041476037</v>
      </c>
      <c r="J62" s="43">
        <f>References!$C$54*'DF Calc (Kitsap Co.)'!I62</f>
        <v>1.198273451036902</v>
      </c>
      <c r="K62" s="43">
        <f>J62/References!$G$60</f>
        <v>1.222852792159304</v>
      </c>
      <c r="L62" s="43">
        <f t="shared" si="43"/>
        <v>0.10190439934660867</v>
      </c>
      <c r="M62" s="8">
        <f>'Prop. Rates'!B78</f>
        <v>6.02</v>
      </c>
      <c r="N62" s="43">
        <f t="shared" si="44"/>
        <v>6.121904399346608</v>
      </c>
      <c r="O62" s="8">
        <f>'Prop. Rates'!D78</f>
        <v>6.121904399346608</v>
      </c>
      <c r="P62" s="154">
        <f t="shared" si="40"/>
        <v>0</v>
      </c>
      <c r="U62" s="153">
        <f>((G62*E62*$C$84)*(References!$C$54/References!$G$60))-L62</f>
        <v>0</v>
      </c>
    </row>
    <row r="63" spans="1:21">
      <c r="A63" s="74"/>
      <c r="B63" s="53" t="s">
        <v>190</v>
      </c>
      <c r="C63" s="60" t="s">
        <v>121</v>
      </c>
      <c r="D63" s="254"/>
      <c r="E63" s="41">
        <f>References!$B$12</f>
        <v>1</v>
      </c>
      <c r="F63" s="40">
        <f>E63*References!$G$22</f>
        <v>12</v>
      </c>
      <c r="G63" s="114">
        <f>References!B27</f>
        <v>71.022222222222226</v>
      </c>
      <c r="H63" s="58">
        <f t="shared" si="41"/>
        <v>852.26666666666665</v>
      </c>
      <c r="I63" s="58">
        <f t="shared" si="42"/>
        <v>679.02162225424377</v>
      </c>
      <c r="J63" s="43">
        <f>References!$C$54*'DF Calc (Kitsap Co.)'!I63</f>
        <v>1.697554055635611</v>
      </c>
      <c r="K63" s="43">
        <f>J63/References!$G$60</f>
        <v>1.7323747888923473</v>
      </c>
      <c r="L63" s="43">
        <f t="shared" si="43"/>
        <v>0.14436456574102893</v>
      </c>
      <c r="M63" s="8">
        <f>'Prop. Rates'!B79</f>
        <v>7.58</v>
      </c>
      <c r="N63" s="43">
        <f t="shared" si="44"/>
        <v>7.7243645657410287</v>
      </c>
      <c r="O63" s="8">
        <f>'Prop. Rates'!D79</f>
        <v>7.7243645657410287</v>
      </c>
      <c r="P63" s="154">
        <f t="shared" si="40"/>
        <v>0</v>
      </c>
      <c r="U63" s="153">
        <f>((G63*E63*$C$84)*(References!$C$54/References!$G$60))-L63</f>
        <v>0</v>
      </c>
    </row>
    <row r="64" spans="1:21">
      <c r="A64" s="74"/>
      <c r="B64" s="149" t="s">
        <v>190</v>
      </c>
      <c r="C64" t="s">
        <v>171</v>
      </c>
      <c r="D64" s="254"/>
      <c r="E64" s="41">
        <f>References!$B$12</f>
        <v>1</v>
      </c>
      <c r="F64" s="40">
        <f>E64*References!$G$22</f>
        <v>12</v>
      </c>
      <c r="G64" s="114">
        <f>References!B23</f>
        <v>37.1875</v>
      </c>
      <c r="H64" s="58">
        <f t="shared" si="41"/>
        <v>446.25</v>
      </c>
      <c r="I64" s="58">
        <f t="shared" si="42"/>
        <v>355.53824968431979</v>
      </c>
      <c r="J64" s="43">
        <f>References!$C$54*'DF Calc (Kitsap Co.)'!I64</f>
        <v>0.88884562421080027</v>
      </c>
      <c r="K64" s="43">
        <f>J64/References!$G$60</f>
        <v>0.9070778897956937</v>
      </c>
      <c r="L64" s="43">
        <f t="shared" si="43"/>
        <v>7.5589824149641147E-2</v>
      </c>
      <c r="M64" s="8">
        <f>'Prop. Rates'!B82</f>
        <v>14.53</v>
      </c>
      <c r="N64" s="43">
        <f t="shared" si="44"/>
        <v>14.605589824149641</v>
      </c>
      <c r="O64" s="8">
        <f>'Prop. Rates'!D82</f>
        <v>14.605589824149641</v>
      </c>
      <c r="P64" s="154">
        <f t="shared" si="40"/>
        <v>0</v>
      </c>
      <c r="U64" s="153">
        <f>((G64*E64*$C$84)*(References!$C$54/References!$G$60))-L64</f>
        <v>0</v>
      </c>
    </row>
    <row r="65" spans="1:21">
      <c r="A65" s="74"/>
      <c r="B65" s="149" t="s">
        <v>190</v>
      </c>
      <c r="C65" t="s">
        <v>172</v>
      </c>
      <c r="D65" s="254"/>
      <c r="E65" s="41">
        <f>References!$B$12</f>
        <v>1</v>
      </c>
      <c r="F65" s="40">
        <f>E65*References!$G$22</f>
        <v>12</v>
      </c>
      <c r="G65" s="111">
        <f>References!$B$25</f>
        <v>51</v>
      </c>
      <c r="H65" s="58">
        <f t="shared" si="41"/>
        <v>612</v>
      </c>
      <c r="I65" s="58">
        <f t="shared" si="42"/>
        <v>487.59531385278149</v>
      </c>
      <c r="J65" s="43">
        <f>References!$C$54*'DF Calc (Kitsap Co.)'!I65</f>
        <v>1.2189882846319549</v>
      </c>
      <c r="K65" s="43">
        <f>J65/References!$G$60</f>
        <v>1.2439925345769516</v>
      </c>
      <c r="L65" s="43">
        <f t="shared" si="43"/>
        <v>0.1036660445480793</v>
      </c>
      <c r="M65" s="8">
        <f>'Prop. Rates'!B83</f>
        <v>15.18</v>
      </c>
      <c r="N65" s="43">
        <f t="shared" si="44"/>
        <v>15.283666044548079</v>
      </c>
      <c r="O65" s="8">
        <f>'Prop. Rates'!D83</f>
        <v>15.283666044548079</v>
      </c>
      <c r="P65" s="154">
        <f t="shared" si="40"/>
        <v>0</v>
      </c>
      <c r="U65" s="153">
        <f>((G65*E65*$C$84)*(References!$C$54/References!$G$60))-L65</f>
        <v>0</v>
      </c>
    </row>
    <row r="66" spans="1:21">
      <c r="A66" s="74"/>
      <c r="B66" s="149" t="s">
        <v>190</v>
      </c>
      <c r="C66" t="s">
        <v>173</v>
      </c>
      <c r="D66" s="254"/>
      <c r="E66" s="41">
        <f>References!$B$12</f>
        <v>1</v>
      </c>
      <c r="F66" s="40">
        <f>E66*References!$G$22</f>
        <v>12</v>
      </c>
      <c r="G66" s="114">
        <f>References!B26</f>
        <v>50.133333333333333</v>
      </c>
      <c r="H66" s="58">
        <f t="shared" si="41"/>
        <v>601.6</v>
      </c>
      <c r="I66" s="58">
        <f t="shared" si="42"/>
        <v>479.30938041476037</v>
      </c>
      <c r="J66" s="43">
        <f>References!$C$54*'DF Calc (Kitsap Co.)'!I66</f>
        <v>1.198273451036902</v>
      </c>
      <c r="K66" s="43">
        <f>J66/References!$G$60</f>
        <v>1.222852792159304</v>
      </c>
      <c r="L66" s="43">
        <f t="shared" si="43"/>
        <v>0.10190439934660867</v>
      </c>
      <c r="M66" s="8">
        <f>'Prop. Rates'!B84</f>
        <v>16.14</v>
      </c>
      <c r="N66" s="43">
        <f t="shared" si="44"/>
        <v>16.241904399346609</v>
      </c>
      <c r="O66" s="8">
        <f>'Prop. Rates'!D84</f>
        <v>16.241904399346609</v>
      </c>
      <c r="P66" s="154">
        <f t="shared" si="40"/>
        <v>0</v>
      </c>
      <c r="U66" s="153">
        <f>((G66*E66*$C$84)*(References!$C$54/References!$G$60))-L66</f>
        <v>0</v>
      </c>
    </row>
    <row r="67" spans="1:21">
      <c r="A67" s="74"/>
      <c r="B67" s="149" t="s">
        <v>190</v>
      </c>
      <c r="C67" t="s">
        <v>174</v>
      </c>
      <c r="D67" s="254"/>
      <c r="E67" s="41">
        <f>References!$B$12</f>
        <v>1</v>
      </c>
      <c r="F67" s="40">
        <f>E67*References!$G$22</f>
        <v>12</v>
      </c>
      <c r="G67" s="114">
        <f>References!B27</f>
        <v>71.022222222222226</v>
      </c>
      <c r="H67" s="58">
        <f t="shared" si="41"/>
        <v>852.26666666666665</v>
      </c>
      <c r="I67" s="58">
        <f t="shared" si="42"/>
        <v>679.02162225424377</v>
      </c>
      <c r="J67" s="43">
        <f>References!$C$54*'DF Calc (Kitsap Co.)'!I67</f>
        <v>1.697554055635611</v>
      </c>
      <c r="K67" s="43">
        <f>J67/References!$G$60</f>
        <v>1.7323747888923473</v>
      </c>
      <c r="L67" s="43">
        <f t="shared" si="43"/>
        <v>0.14436456574102893</v>
      </c>
      <c r="M67" s="8">
        <f>'Prop. Rates'!B85</f>
        <v>17.690000000000001</v>
      </c>
      <c r="N67" s="43">
        <f t="shared" si="44"/>
        <v>17.83436456574103</v>
      </c>
      <c r="O67" s="8">
        <f>'Prop. Rates'!D85</f>
        <v>17.83436456574103</v>
      </c>
      <c r="P67" s="154">
        <f t="shared" si="40"/>
        <v>0</v>
      </c>
      <c r="U67" s="153">
        <f>((G67*E67*$C$84)*(References!$C$54/References!$G$60))-L67</f>
        <v>0</v>
      </c>
    </row>
    <row r="68" spans="1:21">
      <c r="A68" s="74"/>
      <c r="B68" s="149" t="s">
        <v>190</v>
      </c>
      <c r="C68" s="60" t="s">
        <v>122</v>
      </c>
      <c r="D68" s="254"/>
      <c r="E68" s="41">
        <f>References!$B$12</f>
        <v>1</v>
      </c>
      <c r="F68" s="40">
        <f>E68*References!$G$22</f>
        <v>12</v>
      </c>
      <c r="G68" s="114">
        <f>References!B31</f>
        <v>29</v>
      </c>
      <c r="H68" s="40">
        <f>F68*G68</f>
        <v>348</v>
      </c>
      <c r="I68" s="40">
        <f t="shared" si="42"/>
        <v>277.26008042609141</v>
      </c>
      <c r="J68" s="43">
        <f>References!$C$54*'DF Calc (Kitsap Co.)'!I68</f>
        <v>0.69315020106522918</v>
      </c>
      <c r="K68" s="43">
        <f>J68/References!$G$60</f>
        <v>0.70736830397512929</v>
      </c>
      <c r="L68" s="43">
        <f>K68/F68</f>
        <v>5.8947358664594107E-2</v>
      </c>
      <c r="M68" s="43">
        <f>'Prop. Rates'!B87</f>
        <v>4.4400000000000004</v>
      </c>
      <c r="N68" s="43">
        <f>L68+M68</f>
        <v>4.4989473586645943</v>
      </c>
      <c r="O68" s="43">
        <f>'Prop. Rates'!D87</f>
        <v>4.4989473586645943</v>
      </c>
      <c r="P68" s="154">
        <f t="shared" si="40"/>
        <v>0</v>
      </c>
      <c r="U68" s="153">
        <f>((G68*E68*$C$84)*(References!$C$54/References!$G$60))-L68</f>
        <v>0</v>
      </c>
    </row>
    <row r="69" spans="1:21">
      <c r="A69" s="74"/>
      <c r="B69" s="149" t="s">
        <v>190</v>
      </c>
      <c r="C69" s="60" t="s">
        <v>129</v>
      </c>
      <c r="D69" s="254">
        <v>0</v>
      </c>
      <c r="E69" s="61">
        <f>References!B10</f>
        <v>4.333333333333333</v>
      </c>
      <c r="F69" s="40">
        <f>E69*References!$G$22</f>
        <v>52</v>
      </c>
      <c r="G69" s="114">
        <f>References!$B$31</f>
        <v>29</v>
      </c>
      <c r="H69" s="58">
        <f t="shared" ref="H69:H75" si="45">F69*G69</f>
        <v>1508</v>
      </c>
      <c r="I69" s="58">
        <f t="shared" si="42"/>
        <v>1201.4603485130629</v>
      </c>
      <c r="J69" s="43">
        <f>References!$C$54*'DF Calc (Kitsap Co.)'!I69</f>
        <v>3.0036508712826597</v>
      </c>
      <c r="K69" s="43">
        <f>J69/References!$G$60</f>
        <v>3.0652626505588936</v>
      </c>
      <c r="L69" s="43">
        <f>K69/F69*E69</f>
        <v>0.25543855421324113</v>
      </c>
      <c r="M69" s="8">
        <f>'Prop. Rates'!B88</f>
        <v>17.66</v>
      </c>
      <c r="N69" s="43">
        <f t="shared" si="44"/>
        <v>17.915438554213242</v>
      </c>
      <c r="O69" s="8">
        <f>'Prop. Rates'!D88</f>
        <v>17.915438554213242</v>
      </c>
      <c r="P69" s="154">
        <f t="shared" si="40"/>
        <v>0</v>
      </c>
      <c r="U69" s="153">
        <f>((G69*E69*$C$84)*(References!$C$54/References!$G$60))-L69</f>
        <v>0</v>
      </c>
    </row>
    <row r="70" spans="1:21">
      <c r="A70" s="74"/>
      <c r="B70" s="149" t="s">
        <v>190</v>
      </c>
      <c r="C70" s="60" t="s">
        <v>123</v>
      </c>
      <c r="D70" s="254"/>
      <c r="E70" s="41">
        <f>References!$B$12</f>
        <v>1</v>
      </c>
      <c r="F70" s="40">
        <f>E70*References!$G$22</f>
        <v>12</v>
      </c>
      <c r="G70" s="114">
        <f>References!$B$31</f>
        <v>29</v>
      </c>
      <c r="H70" s="58">
        <f t="shared" si="45"/>
        <v>348</v>
      </c>
      <c r="I70" s="58">
        <f t="shared" si="42"/>
        <v>277.26008042609141</v>
      </c>
      <c r="J70" s="43">
        <f>References!$C$54*'DF Calc (Kitsap Co.)'!I70</f>
        <v>0.69315020106522918</v>
      </c>
      <c r="K70" s="43">
        <f>J70/References!$G$60</f>
        <v>0.70736830397512929</v>
      </c>
      <c r="L70" s="43">
        <f t="shared" ref="L70:L75" si="46">K70/F70*E70</f>
        <v>5.8947358664594107E-2</v>
      </c>
      <c r="M70" s="8">
        <f>'Prop. Rates'!B89</f>
        <v>3.75</v>
      </c>
      <c r="N70" s="43">
        <f t="shared" si="44"/>
        <v>3.8089473586645939</v>
      </c>
      <c r="O70" s="8">
        <f>'Prop. Rates'!D89</f>
        <v>3.8089473586645939</v>
      </c>
      <c r="P70" s="154">
        <f t="shared" si="40"/>
        <v>0</v>
      </c>
      <c r="U70" s="153">
        <f>((G70*E70*$C$84)*(References!$C$54/References!$G$60))-L70</f>
        <v>0</v>
      </c>
    </row>
    <row r="71" spans="1:21">
      <c r="A71" s="74"/>
      <c r="B71" s="149" t="s">
        <v>190</v>
      </c>
      <c r="C71" s="60" t="s">
        <v>124</v>
      </c>
      <c r="D71" s="254"/>
      <c r="E71" s="41">
        <f>References!$B$12</f>
        <v>1</v>
      </c>
      <c r="F71" s="40">
        <f>E71*References!$G$22</f>
        <v>12</v>
      </c>
      <c r="G71" s="114">
        <f>References!$B$31</f>
        <v>29</v>
      </c>
      <c r="H71" s="58">
        <f t="shared" si="45"/>
        <v>348</v>
      </c>
      <c r="I71" s="58">
        <f t="shared" si="42"/>
        <v>277.26008042609141</v>
      </c>
      <c r="J71" s="43">
        <f>References!$C$54*'DF Calc (Kitsap Co.)'!I71</f>
        <v>0.69315020106522918</v>
      </c>
      <c r="K71" s="43">
        <f>J71/References!$G$60</f>
        <v>0.70736830397512929</v>
      </c>
      <c r="L71" s="43">
        <f t="shared" si="46"/>
        <v>5.8947358664594107E-2</v>
      </c>
      <c r="M71" s="8">
        <f>'Prop. Rates'!B90</f>
        <v>4.07</v>
      </c>
      <c r="N71" s="43">
        <f t="shared" si="44"/>
        <v>4.1289473586645942</v>
      </c>
      <c r="O71" s="8">
        <f>'Prop. Rates'!D90</f>
        <v>4.1289473586645942</v>
      </c>
      <c r="P71" s="154">
        <f t="shared" si="40"/>
        <v>0</v>
      </c>
      <c r="U71" s="153">
        <f>((G71*E71*$C$84)*(References!$C$54/References!$G$60))-L71</f>
        <v>0</v>
      </c>
    </row>
    <row r="72" spans="1:21">
      <c r="A72" s="74"/>
      <c r="B72" s="149" t="s">
        <v>190</v>
      </c>
      <c r="C72" s="60" t="s">
        <v>125</v>
      </c>
      <c r="D72" s="254">
        <v>0</v>
      </c>
      <c r="E72" s="61">
        <f>References!$B$10</f>
        <v>4.333333333333333</v>
      </c>
      <c r="F72" s="40">
        <f>E72*References!$G$22</f>
        <v>52</v>
      </c>
      <c r="G72" s="114">
        <f>References!B23</f>
        <v>37.1875</v>
      </c>
      <c r="H72" s="58">
        <f t="shared" si="45"/>
        <v>1933.75</v>
      </c>
      <c r="I72" s="58">
        <f t="shared" si="42"/>
        <v>1540.6657486320526</v>
      </c>
      <c r="J72" s="43">
        <f>References!$C$54*'DF Calc (Kitsap Co.)'!I72</f>
        <v>3.8516643715801346</v>
      </c>
      <c r="K72" s="43">
        <f>J72/References!$G$60</f>
        <v>3.9306708557813397</v>
      </c>
      <c r="L72" s="43">
        <f>K72/F72*E72</f>
        <v>0.32755590464844497</v>
      </c>
      <c r="M72" s="8">
        <f>'Prop. Rates'!B92</f>
        <v>19.149999999999999</v>
      </c>
      <c r="N72" s="43">
        <f t="shared" si="44"/>
        <v>19.477555904648444</v>
      </c>
      <c r="O72" s="129">
        <f>'Prop. Rates'!D92</f>
        <v>19.477555904648444</v>
      </c>
      <c r="P72" s="154">
        <f t="shared" si="40"/>
        <v>0</v>
      </c>
      <c r="U72" s="153">
        <f>((G72*E72*$C$84)*(References!$C$54/References!$G$60))-L72</f>
        <v>0</v>
      </c>
    </row>
    <row r="73" spans="1:21">
      <c r="A73" s="74"/>
      <c r="B73" s="149" t="s">
        <v>190</v>
      </c>
      <c r="C73" s="60" t="s">
        <v>126</v>
      </c>
      <c r="D73" s="254">
        <v>0</v>
      </c>
      <c r="E73" s="61">
        <f>References!$B$10</f>
        <v>4.333333333333333</v>
      </c>
      <c r="F73" s="40">
        <f>E73*References!$G$22</f>
        <v>52</v>
      </c>
      <c r="G73" s="111">
        <f>References!$B$25</f>
        <v>51</v>
      </c>
      <c r="H73" s="58">
        <f t="shared" si="45"/>
        <v>2652</v>
      </c>
      <c r="I73" s="58">
        <f t="shared" si="42"/>
        <v>2112.9130266953862</v>
      </c>
      <c r="J73" s="43">
        <f>References!$C$54*'DF Calc (Kitsap Co.)'!I73</f>
        <v>5.2822825667384699</v>
      </c>
      <c r="K73" s="43">
        <f>J73/References!$G$60</f>
        <v>5.3906343165001225</v>
      </c>
      <c r="L73" s="43">
        <f t="shared" si="46"/>
        <v>0.44921952637501017</v>
      </c>
      <c r="M73" s="8">
        <f>'Prop. Rates'!B93</f>
        <v>21.92</v>
      </c>
      <c r="N73" s="43">
        <f t="shared" si="44"/>
        <v>22.369219526375012</v>
      </c>
      <c r="O73" s="129">
        <f>'Prop. Rates'!D93</f>
        <v>22.369219526375012</v>
      </c>
      <c r="P73" s="154">
        <f t="shared" si="40"/>
        <v>0</v>
      </c>
      <c r="U73" s="153">
        <f>((G73*E73*$C$84)*(References!$C$54/References!$G$60))-L73</f>
        <v>0</v>
      </c>
    </row>
    <row r="74" spans="1:21">
      <c r="A74" s="74"/>
      <c r="B74" s="149" t="s">
        <v>190</v>
      </c>
      <c r="C74" s="60" t="s">
        <v>127</v>
      </c>
      <c r="D74" s="254">
        <v>0</v>
      </c>
      <c r="E74" s="61">
        <f>References!$B$10</f>
        <v>4.333333333333333</v>
      </c>
      <c r="F74" s="40">
        <f>E74*References!$G$22</f>
        <v>52</v>
      </c>
      <c r="G74" s="114">
        <f>References!B26</f>
        <v>50.133333333333333</v>
      </c>
      <c r="H74" s="58">
        <f t="shared" si="45"/>
        <v>2606.9333333333334</v>
      </c>
      <c r="I74" s="58">
        <f t="shared" si="42"/>
        <v>2077.0073151306283</v>
      </c>
      <c r="J74" s="43">
        <f>References!$C$54*'DF Calc (Kitsap Co.)'!I74</f>
        <v>5.1925182878265757</v>
      </c>
      <c r="K74" s="43">
        <f>J74/References!$G$60</f>
        <v>5.2990287660236515</v>
      </c>
      <c r="L74" s="43">
        <f t="shared" si="46"/>
        <v>0.44158573050197092</v>
      </c>
      <c r="M74" s="8">
        <f>'Prop. Rates'!B94</f>
        <v>26.05</v>
      </c>
      <c r="N74" s="43">
        <f t="shared" si="44"/>
        <v>26.491585730501971</v>
      </c>
      <c r="O74" s="129">
        <f>'Prop. Rates'!D94</f>
        <v>26.491585730501971</v>
      </c>
      <c r="P74" s="154">
        <f t="shared" si="40"/>
        <v>0</v>
      </c>
      <c r="U74" s="153">
        <f>((G74*E74*$C$84)*(References!$C$54/References!$G$60))-L74</f>
        <v>0</v>
      </c>
    </row>
    <row r="75" spans="1:21">
      <c r="A75" s="74"/>
      <c r="B75" s="149" t="s">
        <v>190</v>
      </c>
      <c r="C75" s="60" t="s">
        <v>128</v>
      </c>
      <c r="D75" s="254">
        <v>0</v>
      </c>
      <c r="E75" s="61">
        <f>References!$B$10</f>
        <v>4.333333333333333</v>
      </c>
      <c r="F75" s="40">
        <f>E75*References!$G$22</f>
        <v>52</v>
      </c>
      <c r="G75" s="114">
        <f>References!B27</f>
        <v>71.022222222222226</v>
      </c>
      <c r="H75" s="58">
        <f t="shared" si="45"/>
        <v>3693.1555555555556</v>
      </c>
      <c r="I75" s="58">
        <f t="shared" si="42"/>
        <v>2942.4270297683897</v>
      </c>
      <c r="J75" s="43">
        <f>References!$C$54*'DF Calc (Kitsap Co.)'!I75</f>
        <v>7.3560675744209805</v>
      </c>
      <c r="K75" s="43">
        <f>J75/References!$G$60</f>
        <v>7.5069574185335037</v>
      </c>
      <c r="L75" s="43">
        <f t="shared" si="46"/>
        <v>0.62557978487779187</v>
      </c>
      <c r="M75" s="8">
        <f>'Prop. Rates'!B95</f>
        <v>32.840000000000003</v>
      </c>
      <c r="N75" s="43">
        <f t="shared" si="44"/>
        <v>33.465579784877796</v>
      </c>
      <c r="O75" s="129">
        <f>'Prop. Rates'!D95</f>
        <v>33.465579784877796</v>
      </c>
      <c r="P75" s="154">
        <f t="shared" si="40"/>
        <v>0</v>
      </c>
      <c r="U75" s="153">
        <f>((G75*E75*$C$84)*(References!$C$54/References!$G$60))-L75</f>
        <v>0</v>
      </c>
    </row>
    <row r="76" spans="1:21">
      <c r="A76" s="74"/>
      <c r="B76" s="1"/>
      <c r="C76" s="69"/>
      <c r="D76" s="64"/>
      <c r="E76" s="70"/>
      <c r="F76" s="67"/>
      <c r="G76" s="115"/>
      <c r="H76" s="67"/>
      <c r="I76" s="67"/>
      <c r="J76" s="21"/>
      <c r="K76" s="21"/>
      <c r="L76" s="21"/>
      <c r="M76" s="71"/>
      <c r="N76" s="21"/>
      <c r="O76" s="68"/>
      <c r="R76" s="72"/>
    </row>
    <row r="77" spans="1:21">
      <c r="A77" s="27"/>
      <c r="B77" s="106"/>
      <c r="C77" s="27"/>
      <c r="D77" s="73"/>
      <c r="E77" s="46"/>
      <c r="F77" s="40"/>
      <c r="G77" s="114"/>
      <c r="H77" s="40"/>
      <c r="I77" s="42"/>
      <c r="J77" s="43"/>
      <c r="K77" s="43"/>
      <c r="L77" s="43"/>
      <c r="M77" s="51"/>
      <c r="N77" s="43"/>
      <c r="O77" s="51"/>
    </row>
    <row r="78" spans="1:21">
      <c r="A78" s="74"/>
      <c r="C78" s="75"/>
    </row>
    <row r="79" spans="1:21">
      <c r="A79" s="74"/>
      <c r="B79" s="276" t="s">
        <v>156</v>
      </c>
      <c r="C79" s="276"/>
      <c r="D79" s="38"/>
      <c r="E79" s="27"/>
      <c r="F79" s="27"/>
      <c r="H79" s="155"/>
    </row>
    <row r="80" spans="1:21">
      <c r="A80" s="74"/>
      <c r="B80" s="38"/>
      <c r="C80" s="77" t="s">
        <v>18</v>
      </c>
      <c r="D80" s="38"/>
      <c r="E80" s="78"/>
      <c r="F80" s="78"/>
      <c r="H80" s="157"/>
      <c r="J80" s="79"/>
      <c r="P80" s="57"/>
      <c r="Q80" s="79"/>
    </row>
    <row r="81" spans="1:17">
      <c r="A81" s="74"/>
      <c r="B81" s="38" t="s">
        <v>157</v>
      </c>
      <c r="C81" s="80">
        <f>References!B60</f>
        <v>3548.3215</v>
      </c>
      <c r="D81" s="38"/>
      <c r="E81" s="58"/>
      <c r="F81" s="58"/>
      <c r="G81" s="117"/>
      <c r="H81" s="158"/>
      <c r="I81" s="40"/>
      <c r="J81" s="79"/>
      <c r="P81" s="57"/>
      <c r="Q81" s="8"/>
    </row>
    <row r="82" spans="1:17">
      <c r="A82" s="74"/>
      <c r="B82" s="38" t="s">
        <v>158</v>
      </c>
      <c r="C82" s="81">
        <f>C81*2000</f>
        <v>7096643</v>
      </c>
      <c r="D82" s="38"/>
      <c r="E82" s="81"/>
      <c r="F82" s="81"/>
      <c r="G82" s="118"/>
      <c r="H82" s="82"/>
      <c r="J82" s="79"/>
      <c r="Q82" s="8"/>
    </row>
    <row r="83" spans="1:17">
      <c r="A83" s="74"/>
      <c r="B83" s="38" t="s">
        <v>159</v>
      </c>
      <c r="C83" s="81">
        <f>F47</f>
        <v>113813.5734117735</v>
      </c>
      <c r="D83" s="38"/>
      <c r="E83" s="58"/>
      <c r="F83" s="58"/>
      <c r="G83" s="116"/>
      <c r="I83" s="40"/>
      <c r="J83" s="79"/>
      <c r="P83" s="57"/>
      <c r="Q83" s="8"/>
    </row>
    <row r="84" spans="1:17">
      <c r="B84" s="9" t="s">
        <v>160</v>
      </c>
      <c r="C84" s="83">
        <f>C82/$H$47</f>
        <v>0.7967243690404926</v>
      </c>
      <c r="D84" s="38"/>
      <c r="E84" s="83"/>
      <c r="F84" s="83"/>
      <c r="G84" s="119"/>
      <c r="H84" s="84"/>
      <c r="J84" s="79"/>
      <c r="M84" s="85"/>
      <c r="N84" s="85"/>
      <c r="O84" s="85"/>
      <c r="P84" s="86"/>
      <c r="Q84" s="86"/>
    </row>
    <row r="85" spans="1:17">
      <c r="E85" s="79"/>
      <c r="G85" s="120"/>
      <c r="H85" s="62"/>
      <c r="J85" s="79"/>
      <c r="M85" s="72"/>
      <c r="N85" s="87"/>
      <c r="O85" s="87"/>
      <c r="P85" s="76"/>
      <c r="Q85" s="84"/>
    </row>
    <row r="86" spans="1:17">
      <c r="D86" s="88"/>
      <c r="E86" s="89"/>
      <c r="G86" s="120"/>
      <c r="H86" s="62"/>
      <c r="J86" s="79"/>
      <c r="M86" s="72"/>
      <c r="N86" s="87"/>
      <c r="O86" s="87"/>
      <c r="P86" s="76"/>
      <c r="Q86" s="84"/>
    </row>
    <row r="87" spans="1:17">
      <c r="B87" s="275"/>
      <c r="C87" s="275"/>
      <c r="D87" s="275"/>
      <c r="E87" s="89"/>
      <c r="G87" s="120"/>
      <c r="H87" s="62"/>
      <c r="J87" s="79"/>
      <c r="M87" s="72"/>
      <c r="N87" s="87"/>
      <c r="O87" s="87"/>
      <c r="P87" s="76"/>
      <c r="Q87" s="84"/>
    </row>
    <row r="88" spans="1:17">
      <c r="B88" s="27"/>
      <c r="C88" s="92"/>
      <c r="D88" s="27"/>
      <c r="I88" s="38"/>
    </row>
    <row r="89" spans="1:17">
      <c r="B89" s="27"/>
      <c r="C89" s="90"/>
      <c r="D89" s="91"/>
      <c r="E89" s="79"/>
      <c r="I89" s="38"/>
    </row>
    <row r="90" spans="1:17">
      <c r="B90" s="93"/>
      <c r="C90" s="90"/>
      <c r="D90" s="91"/>
      <c r="I90" s="38"/>
    </row>
    <row r="91" spans="1:17">
      <c r="B91" s="93"/>
      <c r="C91" s="90"/>
      <c r="D91" s="91"/>
      <c r="I91" s="38"/>
    </row>
    <row r="92" spans="1:17">
      <c r="D92" s="38"/>
    </row>
  </sheetData>
  <mergeCells count="4">
    <mergeCell ref="A33:A45"/>
    <mergeCell ref="A6:A31"/>
    <mergeCell ref="B87:D87"/>
    <mergeCell ref="B79:C79"/>
  </mergeCells>
  <pageMargins left="0.7" right="0.7" top="0.75" bottom="0.75" header="0.3" footer="0.3"/>
  <pageSetup scale="42" fitToHeight="0" pageOrder="overThenDown" orientation="landscape" r:id="rId1"/>
  <headerFooter>
    <oddFooter xml:space="preserve">&amp;R&amp;P of &amp;N    </oddFooter>
  </headerFooter>
  <rowBreaks count="1" manualBreakCount="1">
    <brk id="47"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showGridLines="0" tabSelected="1" view="pageBreakPreview" zoomScale="85" zoomScaleNormal="90" zoomScaleSheetLayoutView="85" workbookViewId="0">
      <selection activeCell="J18" sqref="J18"/>
    </sheetView>
  </sheetViews>
  <sheetFormatPr defaultRowHeight="15"/>
  <cols>
    <col min="1" max="1" width="29.140625" customWidth="1"/>
    <col min="2" max="2" width="11.140625" customWidth="1"/>
    <col min="3" max="3" width="10.7109375" customWidth="1"/>
    <col min="4" max="4" width="11.85546875" customWidth="1"/>
    <col min="5" max="5" width="8.85546875" customWidth="1"/>
  </cols>
  <sheetData>
    <row r="1" spans="1:8" ht="20.25" customHeight="1">
      <c r="A1" s="140" t="s">
        <v>221</v>
      </c>
      <c r="B1" s="141"/>
      <c r="C1" s="142"/>
      <c r="D1" s="142"/>
    </row>
    <row r="2" spans="1:8" ht="15.75">
      <c r="A2" s="5"/>
      <c r="B2" s="141"/>
      <c r="C2" s="142"/>
      <c r="D2" s="142" t="s">
        <v>198</v>
      </c>
    </row>
    <row r="3" spans="1:8" ht="15" customHeight="1">
      <c r="B3" s="141" t="s">
        <v>197</v>
      </c>
      <c r="C3" s="142"/>
      <c r="D3" s="143" t="s">
        <v>200</v>
      </c>
    </row>
    <row r="4" spans="1:8" ht="21">
      <c r="A4" s="97" t="s">
        <v>170</v>
      </c>
      <c r="B4" s="143" t="s">
        <v>201</v>
      </c>
      <c r="C4" s="142" t="s">
        <v>198</v>
      </c>
      <c r="D4" s="143" t="s">
        <v>203</v>
      </c>
    </row>
    <row r="5" spans="1:8" ht="15.75">
      <c r="A5" s="5"/>
      <c r="B5" s="143" t="s">
        <v>202</v>
      </c>
      <c r="C5" s="142" t="s">
        <v>199</v>
      </c>
      <c r="D5" s="152">
        <v>43647</v>
      </c>
      <c r="E5" s="95"/>
    </row>
    <row r="6" spans="1:8">
      <c r="A6" s="5" t="s">
        <v>87</v>
      </c>
      <c r="B6" t="s">
        <v>0</v>
      </c>
      <c r="D6" t="s">
        <v>0</v>
      </c>
    </row>
    <row r="7" spans="1:8">
      <c r="B7" s="96"/>
      <c r="C7" s="3"/>
      <c r="D7" s="96"/>
      <c r="F7" s="96"/>
      <c r="H7" s="95"/>
    </row>
    <row r="8" spans="1:8">
      <c r="A8" s="121" t="s">
        <v>178</v>
      </c>
      <c r="B8" s="122"/>
      <c r="C8" s="122"/>
      <c r="D8" s="122"/>
      <c r="E8" s="121" t="s">
        <v>177</v>
      </c>
      <c r="F8" s="96"/>
      <c r="H8" s="95"/>
    </row>
    <row r="9" spans="1:8">
      <c r="A9" s="100" t="s">
        <v>224</v>
      </c>
      <c r="B9" s="185">
        <v>4.1900000000000004</v>
      </c>
      <c r="C9" s="3">
        <f>'DF Calc (Kitsap Co.)'!L7</f>
        <v>6.9110696365386193E-2</v>
      </c>
      <c r="D9" s="185">
        <f>B9+C9</f>
        <v>4.2591106963653864</v>
      </c>
      <c r="F9" s="96"/>
      <c r="H9" s="95"/>
    </row>
    <row r="10" spans="1:8">
      <c r="B10" s="96"/>
      <c r="C10" s="3"/>
      <c r="D10" s="96"/>
      <c r="E10" s="5"/>
      <c r="F10" s="96"/>
    </row>
    <row r="11" spans="1:8">
      <c r="B11" s="96"/>
      <c r="C11" s="3"/>
      <c r="D11" s="96"/>
      <c r="E11" s="5"/>
      <c r="F11" s="96"/>
    </row>
    <row r="12" spans="1:8">
      <c r="A12" s="121" t="s">
        <v>179</v>
      </c>
      <c r="B12" s="123"/>
      <c r="C12" s="124"/>
      <c r="D12" s="123"/>
      <c r="E12" s="121" t="s">
        <v>177</v>
      </c>
      <c r="F12" s="96"/>
    </row>
    <row r="13" spans="1:8">
      <c r="A13" s="5" t="s">
        <v>88</v>
      </c>
      <c r="B13" s="96"/>
      <c r="C13" s="3"/>
      <c r="D13" s="96"/>
      <c r="E13" s="5"/>
      <c r="F13" s="96"/>
    </row>
    <row r="14" spans="1:8">
      <c r="A14" t="s">
        <v>89</v>
      </c>
      <c r="B14" s="186">
        <v>16.829999999999998</v>
      </c>
      <c r="C14" s="3">
        <f>'DF Calc (Kitsap Co.)'!L9</f>
        <v>0.32755590464844497</v>
      </c>
      <c r="D14" s="185">
        <f t="shared" ref="D14:D25" si="0">B14+C14</f>
        <v>17.157555904648444</v>
      </c>
      <c r="E14" s="5"/>
      <c r="F14" s="96"/>
    </row>
    <row r="15" spans="1:8">
      <c r="A15" t="s">
        <v>90</v>
      </c>
      <c r="B15" s="186">
        <v>21.03</v>
      </c>
      <c r="C15" s="3">
        <f>'DF Calc (Kitsap Co.)'!L10</f>
        <v>0.44921952637501023</v>
      </c>
      <c r="D15" s="185">
        <f t="shared" si="0"/>
        <v>21.479219526375012</v>
      </c>
      <c r="E15" s="5"/>
      <c r="F15" s="96"/>
    </row>
    <row r="16" spans="1:8">
      <c r="A16" t="s">
        <v>91</v>
      </c>
      <c r="B16" s="186">
        <v>25.1</v>
      </c>
      <c r="C16" s="3">
        <f>'DF Calc (Kitsap Co.)'!L11</f>
        <v>0.44158573050197086</v>
      </c>
      <c r="D16" s="185">
        <f t="shared" si="0"/>
        <v>25.541585730501971</v>
      </c>
      <c r="E16" s="5"/>
      <c r="F16" s="96"/>
    </row>
    <row r="17" spans="1:6">
      <c r="A17" t="s">
        <v>92</v>
      </c>
      <c r="B17" s="186">
        <v>31.67</v>
      </c>
      <c r="C17" s="3">
        <f>'DF Calc (Kitsap Co.)'!L12</f>
        <v>0.62557978487779209</v>
      </c>
      <c r="D17" s="185">
        <f t="shared" si="0"/>
        <v>32.295579784877795</v>
      </c>
      <c r="E17" s="5"/>
      <c r="F17" s="96"/>
    </row>
    <row r="18" spans="1:6">
      <c r="A18" t="s">
        <v>93</v>
      </c>
      <c r="B18" s="186">
        <v>10.11</v>
      </c>
      <c r="C18" s="3">
        <f>'DF Calc (Kitsap Co.)'!L14</f>
        <v>0.16377795232422251</v>
      </c>
      <c r="D18" s="185">
        <f t="shared" si="0"/>
        <v>10.273777952324222</v>
      </c>
      <c r="E18" s="5"/>
      <c r="F18" s="96"/>
    </row>
    <row r="19" spans="1:6">
      <c r="A19" t="s">
        <v>94</v>
      </c>
      <c r="B19" s="186">
        <v>13.32</v>
      </c>
      <c r="C19" s="3">
        <f>'DF Calc (Kitsap Co.)'!L15</f>
        <v>0.22460976318750511</v>
      </c>
      <c r="D19" s="185">
        <f t="shared" si="0"/>
        <v>13.544609763187506</v>
      </c>
      <c r="E19" s="5"/>
      <c r="F19" s="96"/>
    </row>
    <row r="20" spans="1:6">
      <c r="A20" t="s">
        <v>95</v>
      </c>
      <c r="B20" s="186">
        <v>15.83</v>
      </c>
      <c r="C20" s="3">
        <f>'DF Calc (Kitsap Co.)'!L16</f>
        <v>0.2207928652509854</v>
      </c>
      <c r="D20" s="185">
        <f t="shared" si="0"/>
        <v>16.050792865250987</v>
      </c>
      <c r="E20" s="5"/>
      <c r="F20" s="96"/>
    </row>
    <row r="21" spans="1:6">
      <c r="A21" t="s">
        <v>96</v>
      </c>
      <c r="B21" s="186">
        <v>19.72</v>
      </c>
      <c r="C21" s="3">
        <f>'DF Calc (Kitsap Co.)'!L17</f>
        <v>0.31278989243889599</v>
      </c>
      <c r="D21" s="185">
        <f t="shared" si="0"/>
        <v>20.032789892438895</v>
      </c>
      <c r="E21" s="5"/>
      <c r="F21" s="96"/>
    </row>
    <row r="22" spans="1:6">
      <c r="A22" t="s">
        <v>97</v>
      </c>
      <c r="B22" s="186">
        <v>6.1</v>
      </c>
      <c r="C22" s="3">
        <f>'DF Calc (Kitsap Co.)'!L19</f>
        <v>7.5589824149641147E-2</v>
      </c>
      <c r="D22" s="185">
        <f t="shared" si="0"/>
        <v>6.1755898241496405</v>
      </c>
      <c r="E22" s="5"/>
      <c r="F22" s="96"/>
    </row>
    <row r="23" spans="1:6">
      <c r="A23" t="s">
        <v>98</v>
      </c>
      <c r="B23" s="186">
        <v>7.64</v>
      </c>
      <c r="C23" s="3">
        <f>'DF Calc (Kitsap Co.)'!L20</f>
        <v>0.1036660445480793</v>
      </c>
      <c r="D23" s="185">
        <f t="shared" si="0"/>
        <v>7.7436660445480792</v>
      </c>
      <c r="E23" s="5"/>
      <c r="F23" s="96"/>
    </row>
    <row r="24" spans="1:6">
      <c r="A24" t="s">
        <v>99</v>
      </c>
      <c r="B24" s="186">
        <v>8.98</v>
      </c>
      <c r="C24" s="3">
        <f>'DF Calc (Kitsap Co.)'!L21</f>
        <v>0.10190439934660865</v>
      </c>
      <c r="D24" s="185">
        <f t="shared" si="0"/>
        <v>9.0819043993466089</v>
      </c>
      <c r="E24" s="5"/>
      <c r="F24" s="96"/>
    </row>
    <row r="25" spans="1:6">
      <c r="A25" t="s">
        <v>100</v>
      </c>
      <c r="B25" s="186">
        <v>10.98</v>
      </c>
      <c r="C25" s="3">
        <f>'DF Calc (Kitsap Co.)'!L22</f>
        <v>0.14436456574102896</v>
      </c>
      <c r="D25" s="185">
        <f t="shared" si="0"/>
        <v>11.124364565741029</v>
      </c>
      <c r="E25" s="5"/>
      <c r="F25" s="96"/>
    </row>
    <row r="26" spans="1:6">
      <c r="B26" s="96"/>
      <c r="C26" s="3"/>
      <c r="D26" s="96"/>
      <c r="E26" s="5"/>
      <c r="F26" s="96"/>
    </row>
    <row r="27" spans="1:6">
      <c r="B27" s="96"/>
      <c r="C27" s="3"/>
      <c r="D27" s="96"/>
      <c r="E27" s="5"/>
      <c r="F27" s="96"/>
    </row>
    <row r="28" spans="1:6">
      <c r="A28" s="121" t="s">
        <v>180</v>
      </c>
      <c r="B28" s="123"/>
      <c r="C28" s="124"/>
      <c r="D28" s="123"/>
      <c r="E28" s="121" t="s">
        <v>177</v>
      </c>
      <c r="F28" s="96"/>
    </row>
    <row r="29" spans="1:6">
      <c r="A29" s="100" t="s">
        <v>101</v>
      </c>
      <c r="B29" s="186">
        <v>4.1900000000000004</v>
      </c>
      <c r="C29" s="3">
        <f>'DF Calc (Kitsap Co.)'!L29</f>
        <v>6.9110696365386179E-2</v>
      </c>
      <c r="D29" s="185">
        <f>B29+C29</f>
        <v>4.2591106963653864</v>
      </c>
      <c r="E29" s="5"/>
      <c r="F29" s="96"/>
    </row>
    <row r="30" spans="1:6">
      <c r="A30" s="100" t="s">
        <v>228</v>
      </c>
      <c r="B30" s="186">
        <v>4.7300000000000004</v>
      </c>
      <c r="C30" s="3">
        <f>'DF Calc (Kitsap Co.)'!L30</f>
        <v>6.9110696365386207E-2</v>
      </c>
      <c r="D30" s="185">
        <f>B30+C30</f>
        <v>4.7991106963653865</v>
      </c>
      <c r="E30" s="269" t="s">
        <v>423</v>
      </c>
      <c r="F30" s="96"/>
    </row>
    <row r="31" spans="1:6">
      <c r="B31" s="96"/>
      <c r="C31" s="3"/>
      <c r="D31" s="96"/>
      <c r="E31" s="5"/>
      <c r="F31" s="96"/>
    </row>
    <row r="32" spans="1:6">
      <c r="A32" t="s">
        <v>102</v>
      </c>
      <c r="B32" s="186">
        <v>6.1</v>
      </c>
      <c r="C32" s="3">
        <f>'DF Calc (Kitsap Co.)'!L24</f>
        <v>7.5589824149641147E-2</v>
      </c>
      <c r="D32" s="185">
        <f>B32+C32</f>
        <v>6.1755898241496405</v>
      </c>
      <c r="E32" s="5"/>
      <c r="F32" s="96"/>
    </row>
    <row r="33" spans="1:6">
      <c r="A33" t="s">
        <v>103</v>
      </c>
      <c r="B33" s="186">
        <v>7.64</v>
      </c>
      <c r="C33" s="3">
        <f>'DF Calc (Kitsap Co.)'!L25</f>
        <v>0.1036660445480793</v>
      </c>
      <c r="D33" s="185">
        <f>B33+C33</f>
        <v>7.7436660445480792</v>
      </c>
      <c r="E33" s="5"/>
      <c r="F33" s="96"/>
    </row>
    <row r="34" spans="1:6">
      <c r="A34" t="s">
        <v>104</v>
      </c>
      <c r="B34" s="186">
        <v>8.98</v>
      </c>
      <c r="C34" s="3">
        <f>'DF Calc (Kitsap Co.)'!L26</f>
        <v>0.10190439934660867</v>
      </c>
      <c r="D34" s="185">
        <f>B34+C34</f>
        <v>9.0819043993466089</v>
      </c>
      <c r="E34" s="5"/>
      <c r="F34" s="96"/>
    </row>
    <row r="35" spans="1:6">
      <c r="A35" t="s">
        <v>105</v>
      </c>
      <c r="B35" s="186">
        <v>10.98</v>
      </c>
      <c r="C35" s="3">
        <f>'DF Calc (Kitsap Co.)'!L27</f>
        <v>0.14436456574102893</v>
      </c>
      <c r="D35" s="185">
        <f>B35+C35</f>
        <v>11.124364565741029</v>
      </c>
      <c r="E35" s="5"/>
      <c r="F35" s="96"/>
    </row>
    <row r="36" spans="1:6">
      <c r="B36" s="96"/>
      <c r="C36" s="3"/>
      <c r="D36" s="96"/>
      <c r="E36" s="5"/>
      <c r="F36" s="96"/>
    </row>
    <row r="37" spans="1:6" ht="15" customHeight="1">
      <c r="B37" s="96"/>
      <c r="C37" s="3"/>
      <c r="D37" s="96"/>
      <c r="E37" s="5"/>
      <c r="F37" s="96"/>
    </row>
    <row r="38" spans="1:6" ht="15" customHeight="1">
      <c r="A38" s="121" t="s">
        <v>181</v>
      </c>
      <c r="B38" s="123"/>
      <c r="C38" s="124"/>
      <c r="D38" s="123"/>
      <c r="E38" s="121" t="s">
        <v>177</v>
      </c>
      <c r="F38" s="96"/>
    </row>
    <row r="39" spans="1:6" ht="15" customHeight="1">
      <c r="A39" s="100" t="s">
        <v>106</v>
      </c>
      <c r="B39" s="186">
        <v>14.09</v>
      </c>
      <c r="C39" s="3">
        <f>'DF Calc (Kitsap Co.)'!L53</f>
        <v>0.10190439934660867</v>
      </c>
      <c r="D39" s="185">
        <f>B39+C39</f>
        <v>14.191904399346608</v>
      </c>
      <c r="E39" s="269" t="s">
        <v>423</v>
      </c>
      <c r="F39" s="96"/>
    </row>
    <row r="40" spans="1:6" ht="15" customHeight="1">
      <c r="A40" s="100" t="s">
        <v>107</v>
      </c>
      <c r="B40" s="186">
        <v>19.25</v>
      </c>
      <c r="C40" s="3">
        <f>C39</f>
        <v>0.10190439934660867</v>
      </c>
      <c r="D40" s="185">
        <f>B40+C40</f>
        <v>19.351904399346608</v>
      </c>
      <c r="E40" s="269" t="s">
        <v>423</v>
      </c>
      <c r="F40" s="96"/>
    </row>
    <row r="41" spans="1:6" ht="15" customHeight="1">
      <c r="B41" s="96"/>
      <c r="C41" s="3"/>
      <c r="D41" s="96"/>
      <c r="E41" s="5"/>
      <c r="F41" s="96"/>
    </row>
    <row r="42" spans="1:6" ht="15" customHeight="1">
      <c r="A42" s="121" t="s">
        <v>182</v>
      </c>
      <c r="B42" s="123"/>
      <c r="C42" s="124"/>
      <c r="D42" s="123"/>
      <c r="E42" s="121" t="s">
        <v>177</v>
      </c>
      <c r="F42" s="96"/>
    </row>
    <row r="43" spans="1:6" ht="15" customHeight="1">
      <c r="A43" s="100" t="s">
        <v>108</v>
      </c>
      <c r="B43" s="186">
        <v>4.4400000000000004</v>
      </c>
      <c r="C43" s="3">
        <f>'DF Calc (Kitsap Co.)'!L54</f>
        <v>0.10190439934660867</v>
      </c>
      <c r="D43" s="185">
        <f>B43+C43</f>
        <v>4.5419043993466088</v>
      </c>
      <c r="E43" s="269" t="s">
        <v>423</v>
      </c>
      <c r="F43" s="96"/>
    </row>
    <row r="44" spans="1:6" ht="15" customHeight="1">
      <c r="A44" s="100" t="s">
        <v>163</v>
      </c>
      <c r="B44" s="186">
        <v>19.22</v>
      </c>
      <c r="C44" s="3">
        <f>D44-B44</f>
        <v>0.44644604917081665</v>
      </c>
      <c r="D44" s="185">
        <f>D43*4.33</f>
        <v>19.666446049170816</v>
      </c>
      <c r="E44" s="269" t="s">
        <v>423</v>
      </c>
      <c r="F44" s="96"/>
    </row>
    <row r="45" spans="1:6" ht="15" customHeight="1">
      <c r="B45" s="96"/>
      <c r="C45" s="3"/>
      <c r="D45" s="96"/>
      <c r="E45" s="5"/>
      <c r="F45" s="96"/>
    </row>
    <row r="46" spans="1:6" ht="15" customHeight="1">
      <c r="A46" s="121" t="s">
        <v>183</v>
      </c>
      <c r="B46" s="123"/>
      <c r="C46" s="124"/>
      <c r="D46" s="123"/>
      <c r="E46" s="121" t="s">
        <v>177</v>
      </c>
      <c r="F46" s="96"/>
    </row>
    <row r="47" spans="1:6" ht="15" customHeight="1">
      <c r="A47" s="100" t="s">
        <v>109</v>
      </c>
      <c r="B47" s="186">
        <v>25.55</v>
      </c>
      <c r="C47" s="101">
        <f>'DF Calc (Kitsap Co.)'!L56</f>
        <v>0.25408344251980214</v>
      </c>
      <c r="D47" s="185">
        <f>B47+C47</f>
        <v>25.804083442519804</v>
      </c>
      <c r="E47" s="5"/>
      <c r="F47" s="96"/>
    </row>
    <row r="48" spans="1:6" ht="15" customHeight="1">
      <c r="A48" s="100" t="s">
        <v>110</v>
      </c>
      <c r="B48" s="186">
        <v>25.55</v>
      </c>
      <c r="C48" s="101">
        <f>'DF Calc (Kitsap Co.)'!L34</f>
        <v>0.25408344251980214</v>
      </c>
      <c r="D48" s="185">
        <f>B48+C48</f>
        <v>25.804083442519804</v>
      </c>
      <c r="E48" s="5"/>
      <c r="F48" s="96"/>
    </row>
    <row r="49" spans="1:6" ht="15" customHeight="1">
      <c r="A49" s="100" t="s">
        <v>111</v>
      </c>
      <c r="B49" s="186">
        <v>25.55</v>
      </c>
      <c r="C49" s="101">
        <f>'DF Calc (Kitsap Co.)'!L57</f>
        <v>0.25408344251980214</v>
      </c>
      <c r="D49" s="185">
        <f>B49+C49</f>
        <v>25.804083442519804</v>
      </c>
      <c r="E49" s="5"/>
      <c r="F49" s="96"/>
    </row>
    <row r="50" spans="1:6" ht="15" customHeight="1">
      <c r="A50" s="100" t="s">
        <v>112</v>
      </c>
      <c r="B50" s="186">
        <v>30.73</v>
      </c>
      <c r="C50" s="101">
        <f>'DF Calc (Kitsap Co.)'!L58</f>
        <v>1.1010282509191427</v>
      </c>
      <c r="D50" s="185">
        <f>B50+C50</f>
        <v>31.831028250919143</v>
      </c>
      <c r="E50" s="5"/>
      <c r="F50" s="96"/>
    </row>
    <row r="51" spans="1:6" ht="15" customHeight="1">
      <c r="A51" s="100"/>
      <c r="B51" s="96"/>
      <c r="C51" s="3"/>
      <c r="D51" s="96"/>
      <c r="E51" s="5"/>
      <c r="F51" s="96"/>
    </row>
    <row r="52" spans="1:6" ht="15" customHeight="1">
      <c r="A52" s="121" t="s">
        <v>184</v>
      </c>
      <c r="B52" s="123"/>
      <c r="C52" s="124"/>
      <c r="D52" s="123"/>
      <c r="E52" s="121" t="s">
        <v>177</v>
      </c>
      <c r="F52" s="96"/>
    </row>
    <row r="53" spans="1:6" ht="15" customHeight="1">
      <c r="A53" s="100" t="s">
        <v>113</v>
      </c>
      <c r="B53" s="186">
        <v>14.55</v>
      </c>
      <c r="C53" s="3">
        <f>'DF Calc (Kitsap Co.)'!L42</f>
        <v>0.25408344251980214</v>
      </c>
      <c r="D53" s="185">
        <f>B53+C53</f>
        <v>14.804083442519802</v>
      </c>
      <c r="E53" s="5"/>
      <c r="F53" s="96"/>
    </row>
    <row r="54" spans="1:6" ht="15" customHeight="1">
      <c r="A54" s="100" t="s">
        <v>114</v>
      </c>
      <c r="B54" s="186">
        <v>14.55</v>
      </c>
      <c r="C54" s="3">
        <f>C53</f>
        <v>0.25408344251980214</v>
      </c>
      <c r="D54" s="185">
        <f>B54+C54</f>
        <v>14.804083442519802</v>
      </c>
      <c r="E54" s="5"/>
      <c r="F54" s="96"/>
    </row>
    <row r="55" spans="1:6" ht="15" customHeight="1">
      <c r="B55" s="96"/>
      <c r="C55" s="3"/>
      <c r="D55" s="96"/>
      <c r="E55" s="5"/>
      <c r="F55" s="96"/>
    </row>
    <row r="56" spans="1:6" ht="15" customHeight="1">
      <c r="A56" s="121" t="s">
        <v>209</v>
      </c>
      <c r="B56" s="123"/>
      <c r="C56" s="124"/>
      <c r="D56" s="123"/>
      <c r="E56" s="121" t="s">
        <v>177</v>
      </c>
      <c r="F56" s="96"/>
    </row>
    <row r="57" spans="1:6" ht="15" customHeight="1">
      <c r="A57" t="s">
        <v>210</v>
      </c>
      <c r="B57" s="186">
        <v>75</v>
      </c>
      <c r="C57" s="3">
        <f>+D57-B57</f>
        <v>5</v>
      </c>
      <c r="D57" s="185">
        <f>+References!B53</f>
        <v>80</v>
      </c>
      <c r="E57" s="5"/>
      <c r="F57" s="96"/>
    </row>
    <row r="58" spans="1:6" ht="15" customHeight="1">
      <c r="A58" t="s">
        <v>211</v>
      </c>
      <c r="B58" s="186">
        <v>22</v>
      </c>
      <c r="C58" s="3">
        <f>+D58-B58</f>
        <v>0</v>
      </c>
      <c r="D58" s="185">
        <v>22</v>
      </c>
      <c r="E58" s="5"/>
      <c r="F58" s="96"/>
    </row>
    <row r="59" spans="1:6" ht="15" customHeight="1">
      <c r="A59" t="s">
        <v>212</v>
      </c>
      <c r="B59" s="186">
        <v>7</v>
      </c>
      <c r="C59" s="3">
        <f t="shared" ref="C59:C65" si="1">+D59-B59</f>
        <v>0</v>
      </c>
      <c r="D59" s="185">
        <v>7</v>
      </c>
      <c r="E59" s="5"/>
      <c r="F59" s="96"/>
    </row>
    <row r="60" spans="1:6" ht="15" customHeight="1">
      <c r="A60" t="s">
        <v>213</v>
      </c>
      <c r="B60" s="186">
        <v>9</v>
      </c>
      <c r="C60" s="3">
        <f t="shared" si="1"/>
        <v>0</v>
      </c>
      <c r="D60" s="185">
        <v>9</v>
      </c>
      <c r="E60" s="5"/>
      <c r="F60" s="96"/>
    </row>
    <row r="61" spans="1:6" ht="15" customHeight="1">
      <c r="A61" t="s">
        <v>214</v>
      </c>
      <c r="B61" s="186">
        <v>20</v>
      </c>
      <c r="C61" s="3">
        <f t="shared" si="1"/>
        <v>0</v>
      </c>
      <c r="D61" s="185">
        <v>20</v>
      </c>
      <c r="E61" s="5"/>
      <c r="F61" s="96"/>
    </row>
    <row r="62" spans="1:6" ht="15" customHeight="1">
      <c r="A62" t="s">
        <v>215</v>
      </c>
      <c r="B62" s="186">
        <v>69.05</v>
      </c>
      <c r="C62" s="3">
        <f t="shared" si="1"/>
        <v>2.0799999999999983</v>
      </c>
      <c r="D62" s="185">
        <v>71.13</v>
      </c>
      <c r="E62" s="5"/>
      <c r="F62" s="96"/>
    </row>
    <row r="63" spans="1:6" ht="15" customHeight="1">
      <c r="A63" t="s">
        <v>216</v>
      </c>
      <c r="B63" s="186">
        <v>107.42</v>
      </c>
      <c r="C63" s="3">
        <f t="shared" si="1"/>
        <v>3.2199999999999989</v>
      </c>
      <c r="D63" s="185">
        <v>110.64</v>
      </c>
      <c r="E63" s="5"/>
      <c r="F63" s="96"/>
    </row>
    <row r="64" spans="1:6" ht="15" customHeight="1">
      <c r="A64" t="s">
        <v>217</v>
      </c>
      <c r="B64" s="186">
        <v>42.75</v>
      </c>
      <c r="C64" s="3">
        <f t="shared" si="1"/>
        <v>1.2800000000000011</v>
      </c>
      <c r="D64" s="185">
        <v>44.03</v>
      </c>
      <c r="E64" s="5"/>
      <c r="F64" s="96"/>
    </row>
    <row r="65" spans="1:6" ht="15" customHeight="1">
      <c r="A65" t="s">
        <v>218</v>
      </c>
      <c r="B65" s="186">
        <v>43.11</v>
      </c>
      <c r="C65" s="3">
        <f t="shared" si="1"/>
        <v>1.2899999999999991</v>
      </c>
      <c r="D65" s="185">
        <v>44.4</v>
      </c>
      <c r="E65" s="5"/>
      <c r="F65" s="96"/>
    </row>
    <row r="66" spans="1:6" ht="15" customHeight="1">
      <c r="B66" s="96"/>
      <c r="C66" s="3"/>
      <c r="D66" s="96"/>
      <c r="E66" s="5"/>
      <c r="F66" s="96"/>
    </row>
    <row r="67" spans="1:6" ht="20.25" customHeight="1">
      <c r="A67" s="279" t="s">
        <v>164</v>
      </c>
      <c r="C67" s="3"/>
      <c r="E67" s="5"/>
    </row>
    <row r="68" spans="1:6" ht="15" customHeight="1">
      <c r="A68" s="5"/>
      <c r="C68" s="3"/>
      <c r="E68" s="5"/>
    </row>
    <row r="69" spans="1:6" ht="15" customHeight="1">
      <c r="A69" s="121" t="s">
        <v>185</v>
      </c>
      <c r="B69" s="122"/>
      <c r="C69" s="124"/>
      <c r="D69" s="122"/>
      <c r="E69" s="121" t="s">
        <v>177</v>
      </c>
      <c r="F69" s="96"/>
    </row>
    <row r="70" spans="1:6" ht="15" customHeight="1">
      <c r="A70" s="100" t="s">
        <v>115</v>
      </c>
      <c r="B70" s="186">
        <v>15.62</v>
      </c>
      <c r="C70" s="3">
        <f>'DF Calc (Kitsap Co.)'!L39</f>
        <v>0.35571681952772305</v>
      </c>
      <c r="D70" s="185">
        <f>B70+C70</f>
        <v>15.975716819527722</v>
      </c>
      <c r="E70" s="5"/>
      <c r="F70" s="96"/>
    </row>
    <row r="71" spans="1:6" ht="15" customHeight="1">
      <c r="A71" t="s">
        <v>116</v>
      </c>
      <c r="B71" s="186">
        <v>16.940000000000001</v>
      </c>
      <c r="C71" s="3">
        <f>'DF Calc (Kitsap Co.)'!L37</f>
        <v>0.50816688503960439</v>
      </c>
      <c r="D71" s="185">
        <f>B71+C71</f>
        <v>17.448166885039605</v>
      </c>
      <c r="E71" s="5"/>
      <c r="F71" s="96"/>
    </row>
    <row r="72" spans="1:6" ht="15" customHeight="1">
      <c r="A72" t="s">
        <v>117</v>
      </c>
      <c r="B72" s="186">
        <v>22.18</v>
      </c>
      <c r="C72" s="3">
        <f>'DF Calc (Kitsap Co.)'!L38</f>
        <v>0.65858428301132721</v>
      </c>
      <c r="D72" s="185">
        <f>B72+C72</f>
        <v>22.838584283011325</v>
      </c>
      <c r="E72" s="5"/>
      <c r="F72" s="96"/>
    </row>
    <row r="73" spans="1:6" ht="15" customHeight="1">
      <c r="A73" s="100" t="s">
        <v>165</v>
      </c>
      <c r="B73" s="186">
        <v>14.55</v>
      </c>
      <c r="C73" s="3">
        <f>'DF Calc (Kitsap Co.)'!L42</f>
        <v>0.25408344251980214</v>
      </c>
      <c r="D73" s="185">
        <f>B73+C73</f>
        <v>14.804083442519802</v>
      </c>
      <c r="E73" s="5"/>
      <c r="F73" s="96"/>
    </row>
    <row r="74" spans="1:6" ht="15" customHeight="1">
      <c r="B74" s="96"/>
      <c r="C74" s="3"/>
      <c r="D74" s="96"/>
      <c r="E74" s="5"/>
      <c r="F74" s="96"/>
    </row>
    <row r="75" spans="1:6" ht="15" customHeight="1">
      <c r="A75" s="121" t="s">
        <v>186</v>
      </c>
      <c r="B75" s="123"/>
      <c r="C75" s="124"/>
      <c r="D75" s="123"/>
      <c r="E75" s="121" t="s">
        <v>177</v>
      </c>
    </row>
    <row r="76" spans="1:6" ht="15" customHeight="1">
      <c r="A76" s="100" t="s">
        <v>118</v>
      </c>
      <c r="B76" s="186">
        <v>4.42</v>
      </c>
      <c r="C76" s="3">
        <f>'DF Calc (Kitsap Co.)'!L60</f>
        <v>7.5589824149641147E-2</v>
      </c>
      <c r="D76" s="185">
        <f>B76+C76</f>
        <v>4.4955898241496408</v>
      </c>
      <c r="E76" s="5"/>
    </row>
    <row r="77" spans="1:6" ht="15" customHeight="1">
      <c r="A77" s="100" t="s">
        <v>119</v>
      </c>
      <c r="B77" s="186">
        <v>5.0599999999999996</v>
      </c>
      <c r="C77" s="3">
        <f>'DF Calc (Kitsap Co.)'!L61</f>
        <v>0.1036660445480793</v>
      </c>
      <c r="D77" s="185">
        <f>B77+C77</f>
        <v>5.1636660445480791</v>
      </c>
      <c r="E77" s="5"/>
    </row>
    <row r="78" spans="1:6" ht="15" customHeight="1">
      <c r="A78" s="100" t="s">
        <v>120</v>
      </c>
      <c r="B78" s="186">
        <v>6.02</v>
      </c>
      <c r="C78" s="3">
        <f>'DF Calc (Kitsap Co.)'!L62</f>
        <v>0.10190439934660867</v>
      </c>
      <c r="D78" s="185">
        <f>B78+C78</f>
        <v>6.121904399346608</v>
      </c>
      <c r="E78" s="5"/>
    </row>
    <row r="79" spans="1:6" ht="15" customHeight="1">
      <c r="A79" s="100" t="s">
        <v>121</v>
      </c>
      <c r="B79" s="186">
        <v>7.58</v>
      </c>
      <c r="C79" s="3">
        <f>'DF Calc (Kitsap Co.)'!L63</f>
        <v>0.14436456574102893</v>
      </c>
      <c r="D79" s="185">
        <f>B79+C79</f>
        <v>7.7243645657410287</v>
      </c>
      <c r="E79" s="5"/>
    </row>
    <row r="80" spans="1:6" ht="15" customHeight="1">
      <c r="A80" s="100"/>
      <c r="B80" s="186"/>
      <c r="C80" s="3"/>
      <c r="D80" s="96"/>
      <c r="E80" s="5"/>
    </row>
    <row r="81" spans="1:6" ht="15" customHeight="1">
      <c r="A81" s="5" t="s">
        <v>107</v>
      </c>
      <c r="B81" s="186"/>
      <c r="C81" s="3"/>
      <c r="D81" s="96"/>
      <c r="E81" s="5"/>
    </row>
    <row r="82" spans="1:6" ht="15" customHeight="1">
      <c r="A82" s="100" t="s">
        <v>118</v>
      </c>
      <c r="B82" s="186">
        <v>14.53</v>
      </c>
      <c r="C82" s="3">
        <f>'DF Calc (Kitsap Co.)'!L64</f>
        <v>7.5589824149641147E-2</v>
      </c>
      <c r="D82" s="185">
        <f>B82+C82</f>
        <v>14.605589824149641</v>
      </c>
      <c r="E82" s="5"/>
    </row>
    <row r="83" spans="1:6" ht="15" customHeight="1">
      <c r="A83" s="100" t="s">
        <v>119</v>
      </c>
      <c r="B83" s="186">
        <v>15.18</v>
      </c>
      <c r="C83" s="3">
        <f>'DF Calc (Kitsap Co.)'!L65</f>
        <v>0.1036660445480793</v>
      </c>
      <c r="D83" s="185">
        <f>B83+C83</f>
        <v>15.283666044548079</v>
      </c>
      <c r="E83" s="5"/>
    </row>
    <row r="84" spans="1:6" ht="15" customHeight="1">
      <c r="A84" s="100" t="s">
        <v>120</v>
      </c>
      <c r="B84" s="186">
        <v>16.14</v>
      </c>
      <c r="C84" s="3">
        <f>'DF Calc (Kitsap Co.)'!L66</f>
        <v>0.10190439934660867</v>
      </c>
      <c r="D84" s="185">
        <f>B84+C84</f>
        <v>16.241904399346609</v>
      </c>
      <c r="E84" s="5"/>
    </row>
    <row r="85" spans="1:6" ht="15" customHeight="1">
      <c r="A85" s="100" t="s">
        <v>121</v>
      </c>
      <c r="B85" s="186">
        <v>17.690000000000001</v>
      </c>
      <c r="C85" s="3">
        <f>'DF Calc (Kitsap Co.)'!L67</f>
        <v>0.14436456574102893</v>
      </c>
      <c r="D85" s="185">
        <f>B85+C85</f>
        <v>17.83436456574103</v>
      </c>
      <c r="E85" s="5"/>
    </row>
    <row r="86" spans="1:6" ht="15" customHeight="1">
      <c r="A86" s="100"/>
      <c r="B86" s="186"/>
      <c r="C86" s="3"/>
      <c r="D86" s="96"/>
      <c r="E86" s="5"/>
    </row>
    <row r="87" spans="1:6" ht="15" customHeight="1">
      <c r="A87" s="100" t="s">
        <v>422</v>
      </c>
      <c r="B87" s="186">
        <v>4.4400000000000004</v>
      </c>
      <c r="C87" s="3">
        <f>'DF Calc (Kitsap Co.)'!L68</f>
        <v>5.8947358664594107E-2</v>
      </c>
      <c r="D87" s="185">
        <f>B87+C87</f>
        <v>4.4989473586645943</v>
      </c>
      <c r="E87" s="5"/>
      <c r="F87" s="96"/>
    </row>
    <row r="88" spans="1:6" ht="15" customHeight="1">
      <c r="A88" s="100" t="s">
        <v>166</v>
      </c>
      <c r="B88" s="186">
        <v>17.66</v>
      </c>
      <c r="C88" s="3">
        <f>'DF Calc (Kitsap Co.)'!L69</f>
        <v>0.25543855421324113</v>
      </c>
      <c r="D88" s="185">
        <f>B88+C88</f>
        <v>17.915438554213242</v>
      </c>
      <c r="E88" s="5"/>
    </row>
    <row r="89" spans="1:6" ht="15" customHeight="1">
      <c r="A89" s="100" t="s">
        <v>167</v>
      </c>
      <c r="B89" s="186">
        <v>3.75</v>
      </c>
      <c r="C89" s="3">
        <f>'DF Calc (Kitsap Co.)'!L70</f>
        <v>5.8947358664594107E-2</v>
      </c>
      <c r="D89" s="185">
        <f>B89+C89</f>
        <v>3.8089473586645939</v>
      </c>
      <c r="E89" s="5"/>
    </row>
    <row r="90" spans="1:6" ht="15" customHeight="1">
      <c r="A90" s="100" t="s">
        <v>168</v>
      </c>
      <c r="B90" s="186">
        <v>4.07</v>
      </c>
      <c r="C90" s="3">
        <f>'DF Calc (Kitsap Co.)'!L71</f>
        <v>5.8947358664594107E-2</v>
      </c>
      <c r="D90" s="185">
        <f>B90+C90</f>
        <v>4.1289473586645942</v>
      </c>
      <c r="E90" s="5"/>
    </row>
    <row r="91" spans="1:6" ht="15" customHeight="1">
      <c r="A91" s="100" t="s">
        <v>169</v>
      </c>
      <c r="B91" s="186"/>
      <c r="C91" s="3"/>
      <c r="D91" s="96"/>
      <c r="E91" s="5"/>
    </row>
    <row r="92" spans="1:6" ht="15" customHeight="1">
      <c r="A92" s="138" t="s">
        <v>118</v>
      </c>
      <c r="B92" s="186">
        <v>19.149999999999999</v>
      </c>
      <c r="C92" s="3">
        <f>'DF Calc (Kitsap Co.)'!L72</f>
        <v>0.32755590464844497</v>
      </c>
      <c r="D92" s="185">
        <f>B92+C92</f>
        <v>19.477555904648444</v>
      </c>
      <c r="E92" s="5"/>
    </row>
    <row r="93" spans="1:6" ht="15" customHeight="1">
      <c r="A93" s="138" t="s">
        <v>119</v>
      </c>
      <c r="B93" s="186">
        <v>21.92</v>
      </c>
      <c r="C93" s="3">
        <f>'DF Calc (Kitsap Co.)'!L73</f>
        <v>0.44921952637501017</v>
      </c>
      <c r="D93" s="185">
        <f>B93+C93</f>
        <v>22.369219526375012</v>
      </c>
      <c r="E93" s="5"/>
    </row>
    <row r="94" spans="1:6" ht="15" customHeight="1">
      <c r="A94" s="138" t="s">
        <v>120</v>
      </c>
      <c r="B94" s="186">
        <v>26.05</v>
      </c>
      <c r="C94" s="3">
        <f>'DF Calc (Kitsap Co.)'!L74</f>
        <v>0.44158573050197092</v>
      </c>
      <c r="D94" s="185">
        <f>B94+C94</f>
        <v>26.491585730501971</v>
      </c>
      <c r="E94" s="5"/>
    </row>
    <row r="95" spans="1:6" ht="15" customHeight="1">
      <c r="A95" s="138" t="s">
        <v>121</v>
      </c>
      <c r="B95" s="186">
        <v>32.840000000000003</v>
      </c>
      <c r="C95" s="3">
        <f>'DF Calc (Kitsap Co.)'!L75</f>
        <v>0.62557978487779187</v>
      </c>
      <c r="D95" s="185">
        <f>B95+C95</f>
        <v>33.465579784877796</v>
      </c>
      <c r="E95" s="5"/>
    </row>
    <row r="96" spans="1: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sheetData>
  <pageMargins left="0.7" right="0.7" top="0.98958333333333304" bottom="0.75" header="0.3" footer="0.3"/>
  <pageSetup fitToHeight="4" orientation="portrait" r:id="rId1"/>
  <headerFooter>
    <oddFooter xml:space="preserve">&amp;R&amp;P of &amp;N    </oddFooter>
  </headerFooter>
  <rowBreaks count="2" manualBreakCount="2">
    <brk id="27" max="16383" man="1"/>
    <brk id="6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AI216"/>
  <sheetViews>
    <sheetView tabSelected="1" view="pageBreakPreview" zoomScale="70" zoomScaleNormal="90" zoomScaleSheetLayoutView="70" workbookViewId="0">
      <pane xSplit="6" ySplit="5" topLeftCell="G6" activePane="bottomRight" state="frozen"/>
      <selection activeCell="J18" sqref="J18"/>
      <selection pane="topRight" activeCell="J18" sqref="J18"/>
      <selection pane="bottomLeft" activeCell="J18" sqref="J18"/>
      <selection pane="bottomRight" activeCell="J18" sqref="J18"/>
    </sheetView>
  </sheetViews>
  <sheetFormatPr defaultColWidth="10.28515625" defaultRowHeight="15" outlineLevelCol="1"/>
  <cols>
    <col min="1" max="1" width="47" style="192" customWidth="1"/>
    <col min="2" max="2" width="2.85546875" style="192" customWidth="1"/>
    <col min="3" max="3" width="32.7109375" style="190" customWidth="1"/>
    <col min="4" max="4" width="26" style="190" customWidth="1"/>
    <col min="5" max="5" width="9.7109375" style="191" customWidth="1"/>
    <col min="6" max="6" width="10.28515625" customWidth="1"/>
    <col min="7" max="7" width="1.85546875" style="190" hidden="1" customWidth="1"/>
    <col min="8" max="9" width="11.42578125" style="190" hidden="1" customWidth="1"/>
    <col min="10" max="10" width="10.42578125" style="190" hidden="1" customWidth="1"/>
    <col min="11" max="11" width="10.42578125" style="192" hidden="1" customWidth="1"/>
    <col min="12" max="19" width="11.5703125" style="192" hidden="1" customWidth="1"/>
    <col min="20" max="20" width="13" style="192" hidden="1" customWidth="1"/>
    <col min="21" max="21" width="5.28515625" style="192" hidden="1" customWidth="1"/>
    <col min="22" max="32" width="8.42578125" style="192" hidden="1" customWidth="1" outlineLevel="1"/>
    <col min="33" max="33" width="10.28515625" style="192" customWidth="1" outlineLevel="1"/>
    <col min="34" max="34" width="10.28515625" style="192" hidden="1" customWidth="1"/>
    <col min="35" max="35" width="10.28515625" hidden="1" customWidth="1"/>
    <col min="36" max="36" width="0" style="192" hidden="1" customWidth="1"/>
    <col min="37" max="16384" width="10.28515625" style="192"/>
  </cols>
  <sheetData>
    <row r="1" spans="1:35">
      <c r="B1" s="188"/>
      <c r="C1" s="189" t="s">
        <v>230</v>
      </c>
    </row>
    <row r="2" spans="1:35">
      <c r="C2" s="189" t="s">
        <v>231</v>
      </c>
      <c r="D2" s="188" t="s">
        <v>229</v>
      </c>
    </row>
    <row r="3" spans="1:35">
      <c r="C3" s="189" t="str">
        <f>'[13]Mason Co. Regulated - Price Out'!C3</f>
        <v>January 1, 2018 - December 31, 2018</v>
      </c>
      <c r="K3" s="193"/>
    </row>
    <row r="4" spans="1:35">
      <c r="D4" s="194"/>
      <c r="E4" s="195" t="s">
        <v>232</v>
      </c>
      <c r="F4" s="195" t="s">
        <v>232</v>
      </c>
      <c r="H4" s="196">
        <f>'[13]Mason Co. Regulated - Price Out'!G4</f>
        <v>43101</v>
      </c>
      <c r="I4" s="196">
        <f>'[13]Mason Co. Regulated - Price Out'!H4</f>
        <v>43132</v>
      </c>
      <c r="J4" s="196">
        <f>'[13]Mason Co. Regulated - Price Out'!I4</f>
        <v>43160</v>
      </c>
      <c r="K4" s="196">
        <f>'[13]Mason Co. Regulated - Price Out'!J4</f>
        <v>43191</v>
      </c>
      <c r="L4" s="196">
        <f>'[13]Mason Co. Regulated - Price Out'!K4</f>
        <v>43221</v>
      </c>
      <c r="M4" s="196">
        <f>'[13]Mason Co. Regulated - Price Out'!L4</f>
        <v>43252</v>
      </c>
      <c r="N4" s="196">
        <f>'[13]Mason Co. Regulated - Price Out'!M4</f>
        <v>43282</v>
      </c>
      <c r="O4" s="196">
        <f>'[13]Mason Co. Regulated - Price Out'!N4</f>
        <v>43313</v>
      </c>
      <c r="P4" s="196">
        <f>'[13]Mason Co. Regulated - Price Out'!O4</f>
        <v>43344</v>
      </c>
      <c r="Q4" s="196">
        <f>'[13]Mason Co. Regulated - Price Out'!P4</f>
        <v>43374</v>
      </c>
      <c r="R4" s="196">
        <f>'[13]Mason Co. Regulated - Price Out'!Q4</f>
        <v>43405</v>
      </c>
      <c r="S4" s="196">
        <f>'[13]Mason Co. Regulated - Price Out'!R4</f>
        <v>43435</v>
      </c>
      <c r="T4" s="194" t="s">
        <v>18</v>
      </c>
      <c r="V4" s="197">
        <f>H4</f>
        <v>43101</v>
      </c>
      <c r="W4" s="197">
        <f t="shared" ref="W4:AG4" si="0">I4</f>
        <v>43132</v>
      </c>
      <c r="X4" s="197">
        <f t="shared" si="0"/>
        <v>43160</v>
      </c>
      <c r="Y4" s="197">
        <f t="shared" si="0"/>
        <v>43191</v>
      </c>
      <c r="Z4" s="197">
        <f t="shared" si="0"/>
        <v>43221</v>
      </c>
      <c r="AA4" s="197">
        <f t="shared" si="0"/>
        <v>43252</v>
      </c>
      <c r="AB4" s="197">
        <f t="shared" si="0"/>
        <v>43282</v>
      </c>
      <c r="AC4" s="197">
        <f t="shared" si="0"/>
        <v>43313</v>
      </c>
      <c r="AD4" s="197">
        <f t="shared" si="0"/>
        <v>43344</v>
      </c>
      <c r="AE4" s="197">
        <f t="shared" si="0"/>
        <v>43374</v>
      </c>
      <c r="AF4" s="197">
        <f t="shared" si="0"/>
        <v>43405</v>
      </c>
      <c r="AG4" s="197">
        <f t="shared" si="0"/>
        <v>43435</v>
      </c>
    </row>
    <row r="5" spans="1:35">
      <c r="C5" s="198" t="s">
        <v>233</v>
      </c>
      <c r="D5" s="194" t="s">
        <v>234</v>
      </c>
      <c r="E5" s="199">
        <f>'[13]Mason Co. Regulated - Price Out'!E5</f>
        <v>43101</v>
      </c>
      <c r="F5" s="199">
        <v>43282</v>
      </c>
      <c r="G5" s="194"/>
      <c r="H5" s="200" t="s">
        <v>235</v>
      </c>
      <c r="I5" s="200" t="s">
        <v>235</v>
      </c>
      <c r="J5" s="200" t="s">
        <v>235</v>
      </c>
      <c r="K5" s="200" t="s">
        <v>235</v>
      </c>
      <c r="L5" s="200" t="s">
        <v>235</v>
      </c>
      <c r="M5" s="200" t="s">
        <v>235</v>
      </c>
      <c r="N5" s="200" t="s">
        <v>235</v>
      </c>
      <c r="O5" s="200" t="s">
        <v>235</v>
      </c>
      <c r="P5" s="200" t="s">
        <v>235</v>
      </c>
      <c r="Q5" s="200" t="s">
        <v>235</v>
      </c>
      <c r="R5" s="200" t="s">
        <v>235</v>
      </c>
      <c r="S5" s="200" t="s">
        <v>235</v>
      </c>
      <c r="T5" s="194" t="s">
        <v>235</v>
      </c>
      <c r="V5" s="201" t="s">
        <v>236</v>
      </c>
      <c r="W5" s="201" t="s">
        <v>236</v>
      </c>
      <c r="X5" s="201" t="s">
        <v>236</v>
      </c>
      <c r="Y5" s="201" t="s">
        <v>236</v>
      </c>
      <c r="Z5" s="201" t="s">
        <v>236</v>
      </c>
      <c r="AA5" s="201" t="s">
        <v>236</v>
      </c>
      <c r="AB5" s="201" t="s">
        <v>236</v>
      </c>
      <c r="AC5" s="201" t="s">
        <v>236</v>
      </c>
      <c r="AD5" s="201" t="s">
        <v>236</v>
      </c>
      <c r="AE5" s="201" t="s">
        <v>236</v>
      </c>
      <c r="AF5" s="201" t="s">
        <v>236</v>
      </c>
      <c r="AG5" s="201" t="s">
        <v>236</v>
      </c>
    </row>
    <row r="7" spans="1:35">
      <c r="B7" s="192">
        <f>COUNTIF(C:C,C7)</f>
        <v>1</v>
      </c>
      <c r="C7" s="202" t="s">
        <v>237</v>
      </c>
      <c r="D7" s="202" t="s">
        <v>237</v>
      </c>
      <c r="G7" s="203"/>
      <c r="H7" s="203"/>
    </row>
    <row r="8" spans="1:35">
      <c r="C8" s="202"/>
      <c r="D8" s="204"/>
      <c r="G8" s="203"/>
      <c r="H8" s="203"/>
    </row>
    <row r="9" spans="1:35">
      <c r="A9" s="205" t="s">
        <v>238</v>
      </c>
      <c r="B9" s="205" t="s">
        <v>239</v>
      </c>
      <c r="C9" s="206" t="s">
        <v>240</v>
      </c>
      <c r="D9" s="206" t="s">
        <v>240</v>
      </c>
      <c r="G9" s="203"/>
      <c r="H9" s="203"/>
    </row>
    <row r="10" spans="1:35" s="207" customFormat="1">
      <c r="A10" s="207" t="str">
        <f>$D$2&amp;"Residential"&amp;C10</f>
        <v>KITSAP CO -REGULATEDResidential20RW1</v>
      </c>
      <c r="B10" s="207">
        <f t="shared" ref="B10:B69" si="1">COUNTIF(C:C,C10)</f>
        <v>1</v>
      </c>
      <c r="C10" s="208" t="s">
        <v>241</v>
      </c>
      <c r="D10" s="209" t="str">
        <f>VLOOKUP(C10,'[13]RM Revenue'!J:K,2,FALSE)</f>
        <v>1-20 GAL CAN WEEKLY SVC</v>
      </c>
      <c r="E10" s="210">
        <f>VLOOKUP(A10,'[13]Kits Reg Svc Codes Jan-Jun'!$A$1:$H$809,8,FALSE)</f>
        <v>12.32</v>
      </c>
      <c r="F10" s="210">
        <f>VLOOKUP(A10,'[13]Service Codes'!$A$1:$H$808,8,FALSE)</f>
        <v>12.46</v>
      </c>
      <c r="G10" s="210"/>
      <c r="H10" s="211">
        <f>SUMIF('[13]RM Revenue'!$B:$B,'Kitsap Regulated - Price Out'!$A10,'[13]RM Revenue'!S:S)</f>
        <v>0</v>
      </c>
      <c r="I10" s="211">
        <f>SUMIF('[13]RM Revenue'!$B:$B,'Kitsap Regulated - Price Out'!$A10,'[13]RM Revenue'!T:T)</f>
        <v>0</v>
      </c>
      <c r="J10" s="211">
        <f>SUMIF('[13]RM Revenue'!$B:$B,'Kitsap Regulated - Price Out'!$A10,'[13]RM Revenue'!U:U)</f>
        <v>0</v>
      </c>
      <c r="K10" s="211">
        <f>SUMIF('[13]RM Revenue'!$B:$B,'Kitsap Regulated - Price Out'!$A10,'[13]RM Revenue'!V:V)</f>
        <v>0</v>
      </c>
      <c r="L10" s="211">
        <f>SUMIF('[13]RM Revenue'!$B:$B,'Kitsap Regulated - Price Out'!$A10,'[13]RM Revenue'!W:W)</f>
        <v>0</v>
      </c>
      <c r="M10" s="211">
        <f>SUMIF('[13]RM Revenue'!$B:$B,'Kitsap Regulated - Price Out'!$A10,'[13]RM Revenue'!X:X)</f>
        <v>0</v>
      </c>
      <c r="N10" s="211">
        <f>SUMIF('[13]RM Revenue'!$B:$B,'Kitsap Regulated - Price Out'!$A10,'[13]RM Revenue'!Y:Y)</f>
        <v>0</v>
      </c>
      <c r="O10" s="211">
        <f>SUMIF('[13]RM Revenue'!$B:$B,'Kitsap Regulated - Price Out'!$A10,'[13]RM Revenue'!Z:Z)</f>
        <v>0</v>
      </c>
      <c r="P10" s="211">
        <f>SUMIF('[13]RM Revenue'!$B:$B,'Kitsap Regulated - Price Out'!$A10,'[13]RM Revenue'!AA:AA)</f>
        <v>0</v>
      </c>
      <c r="Q10" s="211">
        <f>SUMIF('[13]RM Revenue'!$B:$B,'Kitsap Regulated - Price Out'!$A10,'[13]RM Revenue'!AB:AB)</f>
        <v>0</v>
      </c>
      <c r="R10" s="211">
        <f>SUMIF('[13]RM Revenue'!$B:$B,'Kitsap Regulated - Price Out'!$A10,'[13]RM Revenue'!AC:AC)</f>
        <v>0</v>
      </c>
      <c r="S10" s="211">
        <f>SUMIF('[13]RM Revenue'!$B:$B,'Kitsap Regulated - Price Out'!$A10,'[13]RM Revenue'!AD:AD)</f>
        <v>0</v>
      </c>
      <c r="T10" s="212">
        <f t="shared" ref="T10:T57" si="2">SUM(H10:S10)</f>
        <v>0</v>
      </c>
      <c r="U10" s="211"/>
      <c r="V10" s="211">
        <f t="shared" ref="V10:AA45" si="3">IFERROR(H10/$E10,0)</f>
        <v>0</v>
      </c>
      <c r="W10" s="211">
        <f t="shared" si="3"/>
        <v>0</v>
      </c>
      <c r="X10" s="211">
        <f t="shared" si="3"/>
        <v>0</v>
      </c>
      <c r="Y10" s="211">
        <f t="shared" si="3"/>
        <v>0</v>
      </c>
      <c r="Z10" s="211">
        <f t="shared" si="3"/>
        <v>0</v>
      </c>
      <c r="AA10" s="211">
        <f t="shared" si="3"/>
        <v>0</v>
      </c>
      <c r="AB10" s="211">
        <f>IFERROR(N10/$F10,0)</f>
        <v>0</v>
      </c>
      <c r="AC10" s="211">
        <f t="shared" ref="AC10:AG25" si="4">IFERROR(O10/$F10,0)</f>
        <v>0</v>
      </c>
      <c r="AD10" s="211">
        <f t="shared" si="4"/>
        <v>0</v>
      </c>
      <c r="AE10" s="211">
        <f t="shared" si="4"/>
        <v>0</v>
      </c>
      <c r="AF10" s="211">
        <f t="shared" si="4"/>
        <v>0</v>
      </c>
      <c r="AG10" s="211">
        <f>IFERROR(S10/$F10,0)</f>
        <v>0</v>
      </c>
      <c r="AH10" s="213">
        <f>AVERAGE(V10:AG10)</f>
        <v>0</v>
      </c>
      <c r="AI10" s="208"/>
    </row>
    <row r="11" spans="1:35" s="207" customFormat="1">
      <c r="A11" s="207" t="str">
        <f>$D$2&amp;"Residential"&amp;C11</f>
        <v>KITSAP CO -REGULATEDResidential32RW1</v>
      </c>
      <c r="B11" s="207">
        <f t="shared" si="1"/>
        <v>1</v>
      </c>
      <c r="C11" s="209" t="s">
        <v>242</v>
      </c>
      <c r="D11" s="209" t="str">
        <f>VLOOKUP(C11,'[13]RM Revenue'!J:K,2,FALSE)</f>
        <v>1-32 GAL CAN-WEEKLY SVC</v>
      </c>
      <c r="E11" s="210">
        <f>VLOOKUP(A11,'[13]Kits Reg Svc Codes Jan-Jun'!$A$1:$H$809,8,FALSE)</f>
        <v>14.5</v>
      </c>
      <c r="F11" s="210">
        <f>VLOOKUP(A11,'[13]Service Codes'!$A$1:$H$808,8,FALSE)</f>
        <v>14.73</v>
      </c>
      <c r="G11" s="210"/>
      <c r="H11" s="211">
        <f>SUMIF('[13]RM Revenue'!$B:$B,'Kitsap Regulated - Price Out'!$A11,'[13]RM Revenue'!S:S)</f>
        <v>29</v>
      </c>
      <c r="I11" s="211">
        <f>SUMIF('[13]RM Revenue'!$B:$B,'Kitsap Regulated - Price Out'!$A11,'[13]RM Revenue'!T:T)</f>
        <v>29</v>
      </c>
      <c r="J11" s="211">
        <f>SUMIF('[13]RM Revenue'!$B:$B,'Kitsap Regulated - Price Out'!$A11,'[13]RM Revenue'!U:U)</f>
        <v>29</v>
      </c>
      <c r="K11" s="211">
        <f>SUMIF('[13]RM Revenue'!$B:$B,'Kitsap Regulated - Price Out'!$A11,'[13]RM Revenue'!V:V)</f>
        <v>29</v>
      </c>
      <c r="L11" s="211">
        <f>SUMIF('[13]RM Revenue'!$B:$B,'Kitsap Regulated - Price Out'!$A11,'[13]RM Revenue'!W:W)</f>
        <v>14.5</v>
      </c>
      <c r="M11" s="211">
        <f>SUMIF('[13]RM Revenue'!$B:$B,'Kitsap Regulated - Price Out'!$A11,'[13]RM Revenue'!X:X)</f>
        <v>14.5</v>
      </c>
      <c r="N11" s="211">
        <f>SUMIF('[13]RM Revenue'!$B:$B,'Kitsap Regulated - Price Out'!$A11,'[13]RM Revenue'!Y:Y)</f>
        <v>14.73</v>
      </c>
      <c r="O11" s="211">
        <f>SUMIF('[13]RM Revenue'!$B:$B,'Kitsap Regulated - Price Out'!$A11,'[13]RM Revenue'!Z:Z)</f>
        <v>14.73</v>
      </c>
      <c r="P11" s="211">
        <f>SUMIF('[13]RM Revenue'!$B:$B,'Kitsap Regulated - Price Out'!$A11,'[13]RM Revenue'!AA:AA)</f>
        <v>14.73</v>
      </c>
      <c r="Q11" s="211">
        <f>SUMIF('[13]RM Revenue'!$B:$B,'Kitsap Regulated - Price Out'!$A11,'[13]RM Revenue'!AB:AB)</f>
        <v>14.73</v>
      </c>
      <c r="R11" s="211">
        <f>SUMIF('[13]RM Revenue'!$B:$B,'Kitsap Regulated - Price Out'!$A11,'[13]RM Revenue'!AC:AC)</f>
        <v>14.73</v>
      </c>
      <c r="S11" s="211">
        <f>SUMIF('[13]RM Revenue'!$B:$B,'Kitsap Regulated - Price Out'!$A11,'[13]RM Revenue'!AD:AD)</f>
        <v>14.73</v>
      </c>
      <c r="T11" s="212">
        <f t="shared" si="2"/>
        <v>233.37999999999994</v>
      </c>
      <c r="U11" s="211"/>
      <c r="V11" s="211">
        <f t="shared" si="3"/>
        <v>2</v>
      </c>
      <c r="W11" s="211">
        <f t="shared" si="3"/>
        <v>2</v>
      </c>
      <c r="X11" s="211">
        <f t="shared" si="3"/>
        <v>2</v>
      </c>
      <c r="Y11" s="211">
        <f t="shared" si="3"/>
        <v>2</v>
      </c>
      <c r="Z11" s="211">
        <f t="shared" si="3"/>
        <v>1</v>
      </c>
      <c r="AA11" s="211">
        <f t="shared" si="3"/>
        <v>1</v>
      </c>
      <c r="AB11" s="211">
        <f t="shared" ref="AB11:AG32" si="5">IFERROR(N11/$F11,0)</f>
        <v>1</v>
      </c>
      <c r="AC11" s="211">
        <f t="shared" si="4"/>
        <v>1</v>
      </c>
      <c r="AD11" s="211">
        <f t="shared" si="4"/>
        <v>1</v>
      </c>
      <c r="AE11" s="211">
        <f t="shared" si="4"/>
        <v>1</v>
      </c>
      <c r="AF11" s="211">
        <f t="shared" si="4"/>
        <v>1</v>
      </c>
      <c r="AG11" s="211">
        <f t="shared" si="4"/>
        <v>1</v>
      </c>
      <c r="AH11" s="213">
        <f t="shared" ref="AH11:AH32" si="6">AVERAGE(V11:AG11)</f>
        <v>1.3333333333333333</v>
      </c>
      <c r="AI11" s="208"/>
    </row>
    <row r="12" spans="1:35" s="207" customFormat="1">
      <c r="A12" s="207" t="str">
        <f>$D$2&amp;"Residential"&amp;C12</f>
        <v>KITSAP CO -REGULATEDResidential32RW2</v>
      </c>
      <c r="B12" s="207">
        <f t="shared" si="1"/>
        <v>1</v>
      </c>
      <c r="C12" s="209" t="s">
        <v>243</v>
      </c>
      <c r="D12" s="209" t="str">
        <f>VLOOKUP(C12,'[13]RM Revenue'!J:K,2,FALSE)</f>
        <v>2-32 GAL CANS-WEEKLY SVC</v>
      </c>
      <c r="E12" s="210">
        <f>VLOOKUP(A12,'[13]Kits Reg Svc Codes Jan-Jun'!$A$1:$H$809,8,FALSE)</f>
        <v>21.34</v>
      </c>
      <c r="F12" s="210">
        <f>VLOOKUP(A12,'[13]Service Codes'!$A$1:$H$808,8,FALSE)</f>
        <v>21.69</v>
      </c>
      <c r="G12" s="210"/>
      <c r="H12" s="211">
        <f>SUMIF('[13]RM Revenue'!$B:$B,'Kitsap Regulated - Price Out'!$A12,'[13]RM Revenue'!S:S)</f>
        <v>21.34</v>
      </c>
      <c r="I12" s="211">
        <f>SUMIF('[13]RM Revenue'!$B:$B,'Kitsap Regulated - Price Out'!$A12,'[13]RM Revenue'!T:T)</f>
        <v>21.34</v>
      </c>
      <c r="J12" s="211">
        <f>SUMIF('[13]RM Revenue'!$B:$B,'Kitsap Regulated - Price Out'!$A12,'[13]RM Revenue'!U:U)</f>
        <v>21.34</v>
      </c>
      <c r="K12" s="211">
        <f>SUMIF('[13]RM Revenue'!$B:$B,'Kitsap Regulated - Price Out'!$A12,'[13]RM Revenue'!V:V)</f>
        <v>21.34</v>
      </c>
      <c r="L12" s="211">
        <f>SUMIF('[13]RM Revenue'!$B:$B,'Kitsap Regulated - Price Out'!$A12,'[13]RM Revenue'!W:W)</f>
        <v>21.34</v>
      </c>
      <c r="M12" s="211">
        <f>SUMIF('[13]RM Revenue'!$B:$B,'Kitsap Regulated - Price Out'!$A12,'[13]RM Revenue'!X:X)</f>
        <v>21.34</v>
      </c>
      <c r="N12" s="211">
        <f>SUMIF('[13]RM Revenue'!$B:$B,'Kitsap Regulated - Price Out'!$A12,'[13]RM Revenue'!Y:Y)</f>
        <v>21.69</v>
      </c>
      <c r="O12" s="211">
        <f>SUMIF('[13]RM Revenue'!$B:$B,'Kitsap Regulated - Price Out'!$A12,'[13]RM Revenue'!Z:Z)</f>
        <v>33.74</v>
      </c>
      <c r="P12" s="211">
        <f>SUMIF('[13]RM Revenue'!$B:$B,'Kitsap Regulated - Price Out'!$A12,'[13]RM Revenue'!AA:AA)</f>
        <v>0</v>
      </c>
      <c r="Q12" s="211">
        <f>SUMIF('[13]RM Revenue'!$B:$B,'Kitsap Regulated - Price Out'!$A12,'[13]RM Revenue'!AB:AB)</f>
        <v>0</v>
      </c>
      <c r="R12" s="211">
        <f>SUMIF('[13]RM Revenue'!$B:$B,'Kitsap Regulated - Price Out'!$A12,'[13]RM Revenue'!AC:AC)</f>
        <v>0</v>
      </c>
      <c r="S12" s="211">
        <f>SUMIF('[13]RM Revenue'!$B:$B,'Kitsap Regulated - Price Out'!$A12,'[13]RM Revenue'!AD:AD)</f>
        <v>0</v>
      </c>
      <c r="T12" s="212">
        <f t="shared" si="2"/>
        <v>183.47</v>
      </c>
      <c r="U12" s="211"/>
      <c r="V12" s="211">
        <f t="shared" si="3"/>
        <v>1</v>
      </c>
      <c r="W12" s="211">
        <f t="shared" si="3"/>
        <v>1</v>
      </c>
      <c r="X12" s="211">
        <f t="shared" si="3"/>
        <v>1</v>
      </c>
      <c r="Y12" s="211">
        <f t="shared" si="3"/>
        <v>1</v>
      </c>
      <c r="Z12" s="211">
        <f t="shared" si="3"/>
        <v>1</v>
      </c>
      <c r="AA12" s="211">
        <f t="shared" si="3"/>
        <v>1</v>
      </c>
      <c r="AB12" s="211">
        <f t="shared" si="5"/>
        <v>1</v>
      </c>
      <c r="AC12" s="211">
        <f t="shared" si="4"/>
        <v>1.5555555555555556</v>
      </c>
      <c r="AD12" s="211">
        <f t="shared" si="4"/>
        <v>0</v>
      </c>
      <c r="AE12" s="211">
        <f t="shared" si="4"/>
        <v>0</v>
      </c>
      <c r="AF12" s="211">
        <f t="shared" si="4"/>
        <v>0</v>
      </c>
      <c r="AG12" s="211">
        <f t="shared" si="4"/>
        <v>0</v>
      </c>
      <c r="AH12" s="213">
        <f t="shared" si="6"/>
        <v>0.71296296296296291</v>
      </c>
      <c r="AI12" s="208"/>
    </row>
    <row r="13" spans="1:35" s="207" customFormat="1">
      <c r="A13" s="207" t="str">
        <f>$D$2&amp;"Residential"&amp;C13</f>
        <v>KITSAP CO -REGULATEDResidential32RW3</v>
      </c>
      <c r="B13" s="207">
        <f t="shared" si="1"/>
        <v>1</v>
      </c>
      <c r="C13" s="209" t="s">
        <v>244</v>
      </c>
      <c r="D13" s="209" t="str">
        <f>VLOOKUP(C13,'[13]RM Revenue'!J:K,2,FALSE)</f>
        <v>3-32 GAL CANS-WEEKLY SVC</v>
      </c>
      <c r="E13" s="210">
        <f>VLOOKUP(A13,'[13]Kits Reg Svc Codes Jan-Jun'!$A$1:$H$809,8,FALSE)</f>
        <v>28.36</v>
      </c>
      <c r="F13" s="210">
        <f>VLOOKUP(A13,'[13]Service Codes'!$A$1:$H$808,8,FALSE)</f>
        <v>28.89</v>
      </c>
      <c r="G13" s="210"/>
      <c r="H13" s="211">
        <f>SUMIF('[13]RM Revenue'!$B:$B,'Kitsap Regulated - Price Out'!$A13,'[13]RM Revenue'!S:S)</f>
        <v>0</v>
      </c>
      <c r="I13" s="211">
        <f>SUMIF('[13]RM Revenue'!$B:$B,'Kitsap Regulated - Price Out'!$A13,'[13]RM Revenue'!T:T)</f>
        <v>0</v>
      </c>
      <c r="J13" s="211">
        <f>SUMIF('[13]RM Revenue'!$B:$B,'Kitsap Regulated - Price Out'!$A13,'[13]RM Revenue'!U:U)</f>
        <v>0</v>
      </c>
      <c r="K13" s="211">
        <f>SUMIF('[13]RM Revenue'!$B:$B,'Kitsap Regulated - Price Out'!$A13,'[13]RM Revenue'!V:V)</f>
        <v>0</v>
      </c>
      <c r="L13" s="211">
        <f>SUMIF('[13]RM Revenue'!$B:$B,'Kitsap Regulated - Price Out'!$A13,'[13]RM Revenue'!W:W)</f>
        <v>0</v>
      </c>
      <c r="M13" s="211">
        <f>SUMIF('[13]RM Revenue'!$B:$B,'Kitsap Regulated - Price Out'!$A13,'[13]RM Revenue'!X:X)</f>
        <v>0</v>
      </c>
      <c r="N13" s="211">
        <f>SUMIF('[13]RM Revenue'!$B:$B,'Kitsap Regulated - Price Out'!$A13,'[13]RM Revenue'!Y:Y)</f>
        <v>0</v>
      </c>
      <c r="O13" s="211">
        <f>SUMIF('[13]RM Revenue'!$B:$B,'Kitsap Regulated - Price Out'!$A13,'[13]RM Revenue'!Z:Z)</f>
        <v>0</v>
      </c>
      <c r="P13" s="211">
        <f>SUMIF('[13]RM Revenue'!$B:$B,'Kitsap Regulated - Price Out'!$A13,'[13]RM Revenue'!AA:AA)</f>
        <v>0</v>
      </c>
      <c r="Q13" s="211">
        <f>SUMIF('[13]RM Revenue'!$B:$B,'Kitsap Regulated - Price Out'!$A13,'[13]RM Revenue'!AB:AB)</f>
        <v>0</v>
      </c>
      <c r="R13" s="211">
        <f>SUMIF('[13]RM Revenue'!$B:$B,'Kitsap Regulated - Price Out'!$A13,'[13]RM Revenue'!AC:AC)</f>
        <v>0</v>
      </c>
      <c r="S13" s="211">
        <f>SUMIF('[13]RM Revenue'!$B:$B,'Kitsap Regulated - Price Out'!$A13,'[13]RM Revenue'!AD:AD)</f>
        <v>0</v>
      </c>
      <c r="T13" s="212">
        <f t="shared" si="2"/>
        <v>0</v>
      </c>
      <c r="U13" s="211"/>
      <c r="V13" s="211">
        <f t="shared" si="3"/>
        <v>0</v>
      </c>
      <c r="W13" s="211">
        <f t="shared" si="3"/>
        <v>0</v>
      </c>
      <c r="X13" s="211">
        <f t="shared" si="3"/>
        <v>0</v>
      </c>
      <c r="Y13" s="211">
        <f t="shared" si="3"/>
        <v>0</v>
      </c>
      <c r="Z13" s="211">
        <f t="shared" si="3"/>
        <v>0</v>
      </c>
      <c r="AA13" s="211">
        <f t="shared" si="3"/>
        <v>0</v>
      </c>
      <c r="AB13" s="211">
        <f t="shared" si="5"/>
        <v>0</v>
      </c>
      <c r="AC13" s="211">
        <f t="shared" si="4"/>
        <v>0</v>
      </c>
      <c r="AD13" s="211">
        <f t="shared" si="4"/>
        <v>0</v>
      </c>
      <c r="AE13" s="211">
        <f t="shared" si="4"/>
        <v>0</v>
      </c>
      <c r="AF13" s="211">
        <f t="shared" si="4"/>
        <v>0</v>
      </c>
      <c r="AG13" s="211">
        <f t="shared" si="4"/>
        <v>0</v>
      </c>
      <c r="AH13" s="213">
        <f t="shared" si="6"/>
        <v>0</v>
      </c>
      <c r="AI13" s="208"/>
    </row>
    <row r="14" spans="1:35" s="207" customFormat="1">
      <c r="A14" s="207" t="str">
        <f>$D$2&amp;"Residential"&amp;C14</f>
        <v>KITSAP CO -REGULATEDResidential32RW4</v>
      </c>
      <c r="B14" s="207">
        <f t="shared" si="1"/>
        <v>1</v>
      </c>
      <c r="C14" s="208" t="s">
        <v>245</v>
      </c>
      <c r="D14" s="209" t="str">
        <f>VLOOKUP(C14,'[13]RM Revenue'!J:K,2,FALSE)</f>
        <v>4-32 GAL CANS-WEEKLY SVC</v>
      </c>
      <c r="E14" s="210">
        <f>VLOOKUP(A14,'[13]Kits Reg Svc Codes Jan-Jun'!$A$1:$H$809,8,FALSE)</f>
        <v>36.130000000000003</v>
      </c>
      <c r="F14" s="210">
        <f>VLOOKUP(A14,'[13]Service Codes'!$A$1:$H$808,8,FALSE)</f>
        <v>36.79</v>
      </c>
      <c r="G14" s="210"/>
      <c r="H14" s="211">
        <f>SUMIF('[13]RM Revenue'!$B:$B,'Kitsap Regulated - Price Out'!$A14,'[13]RM Revenue'!S:S)</f>
        <v>0</v>
      </c>
      <c r="I14" s="211">
        <f>SUMIF('[13]RM Revenue'!$B:$B,'Kitsap Regulated - Price Out'!$A14,'[13]RM Revenue'!T:T)</f>
        <v>0</v>
      </c>
      <c r="J14" s="211">
        <f>SUMIF('[13]RM Revenue'!$B:$B,'Kitsap Regulated - Price Out'!$A14,'[13]RM Revenue'!U:U)</f>
        <v>0</v>
      </c>
      <c r="K14" s="211">
        <f>SUMIF('[13]RM Revenue'!$B:$B,'Kitsap Regulated - Price Out'!$A14,'[13]RM Revenue'!V:V)</f>
        <v>0</v>
      </c>
      <c r="L14" s="211">
        <f>SUMIF('[13]RM Revenue'!$B:$B,'Kitsap Regulated - Price Out'!$A14,'[13]RM Revenue'!W:W)</f>
        <v>0</v>
      </c>
      <c r="M14" s="211">
        <f>SUMIF('[13]RM Revenue'!$B:$B,'Kitsap Regulated - Price Out'!$A14,'[13]RM Revenue'!X:X)</f>
        <v>0</v>
      </c>
      <c r="N14" s="211">
        <f>SUMIF('[13]RM Revenue'!$B:$B,'Kitsap Regulated - Price Out'!$A14,'[13]RM Revenue'!Y:Y)</f>
        <v>0</v>
      </c>
      <c r="O14" s="211">
        <f>SUMIF('[13]RM Revenue'!$B:$B,'Kitsap Regulated - Price Out'!$A14,'[13]RM Revenue'!Z:Z)</f>
        <v>0</v>
      </c>
      <c r="P14" s="211">
        <f>SUMIF('[13]RM Revenue'!$B:$B,'Kitsap Regulated - Price Out'!$A14,'[13]RM Revenue'!AA:AA)</f>
        <v>0</v>
      </c>
      <c r="Q14" s="211">
        <f>SUMIF('[13]RM Revenue'!$B:$B,'Kitsap Regulated - Price Out'!$A14,'[13]RM Revenue'!AB:AB)</f>
        <v>0</v>
      </c>
      <c r="R14" s="211">
        <f>SUMIF('[13]RM Revenue'!$B:$B,'Kitsap Regulated - Price Out'!$A14,'[13]RM Revenue'!AC:AC)</f>
        <v>0</v>
      </c>
      <c r="S14" s="211">
        <f>SUMIF('[13]RM Revenue'!$B:$B,'Kitsap Regulated - Price Out'!$A14,'[13]RM Revenue'!AD:AD)</f>
        <v>0</v>
      </c>
      <c r="T14" s="212">
        <f t="shared" si="2"/>
        <v>0</v>
      </c>
      <c r="U14" s="211"/>
      <c r="V14" s="211">
        <f t="shared" si="3"/>
        <v>0</v>
      </c>
      <c r="W14" s="211">
        <f t="shared" si="3"/>
        <v>0</v>
      </c>
      <c r="X14" s="211">
        <f t="shared" si="3"/>
        <v>0</v>
      </c>
      <c r="Y14" s="211">
        <f t="shared" si="3"/>
        <v>0</v>
      </c>
      <c r="Z14" s="211">
        <f t="shared" si="3"/>
        <v>0</v>
      </c>
      <c r="AA14" s="211">
        <f t="shared" si="3"/>
        <v>0</v>
      </c>
      <c r="AB14" s="211">
        <f t="shared" si="5"/>
        <v>0</v>
      </c>
      <c r="AC14" s="211">
        <f t="shared" si="4"/>
        <v>0</v>
      </c>
      <c r="AD14" s="211">
        <f t="shared" si="4"/>
        <v>0</v>
      </c>
      <c r="AE14" s="211">
        <f t="shared" si="4"/>
        <v>0</v>
      </c>
      <c r="AF14" s="211">
        <f t="shared" si="4"/>
        <v>0</v>
      </c>
      <c r="AG14" s="211">
        <f t="shared" si="4"/>
        <v>0</v>
      </c>
      <c r="AH14" s="213">
        <f t="shared" si="6"/>
        <v>0</v>
      </c>
      <c r="AI14" s="208"/>
    </row>
    <row r="15" spans="1:35" s="207" customFormat="1" ht="12">
      <c r="A15" s="207" t="str">
        <f>$D$2&amp;"Residential"&amp;C15</f>
        <v>KITSAP CO -REGULATEDResidential35RW1</v>
      </c>
      <c r="B15" s="207">
        <f t="shared" si="1"/>
        <v>1</v>
      </c>
      <c r="C15" s="209" t="s">
        <v>246</v>
      </c>
      <c r="D15" s="209" t="str">
        <f>VLOOKUP(C15,'[13]RM Revenue'!J:K,2,FALSE)</f>
        <v>1-35 GAL CART WEEKLY SVC</v>
      </c>
      <c r="E15" s="210">
        <f>VLOOKUP(A15,'[13]Kits Reg Svc Codes Jan-Jun'!$A$1:$H$809,8,FALSE)</f>
        <v>16.579999999999998</v>
      </c>
      <c r="F15" s="210">
        <f>VLOOKUP(A15,'[13]Service Codes'!$A$1:$H$808,8,FALSE)</f>
        <v>16.829999999999998</v>
      </c>
      <c r="G15" s="210"/>
      <c r="H15" s="211">
        <f>SUMIF('[13]RM Revenue'!$B:$B,'Kitsap Regulated - Price Out'!$A15,'[13]RM Revenue'!S:S)</f>
        <v>11677.84</v>
      </c>
      <c r="I15" s="211">
        <f>SUMIF('[13]RM Revenue'!$B:$B,'Kitsap Regulated - Price Out'!$A15,'[13]RM Revenue'!T:T)</f>
        <v>11643.8</v>
      </c>
      <c r="J15" s="211">
        <f>SUMIF('[13]RM Revenue'!$B:$B,'Kitsap Regulated - Price Out'!$A15,'[13]RM Revenue'!U:U)</f>
        <v>11598.635</v>
      </c>
      <c r="K15" s="211">
        <f>SUMIF('[13]RM Revenue'!$B:$B,'Kitsap Regulated - Price Out'!$A15,'[13]RM Revenue'!V:V)</f>
        <v>11554.045</v>
      </c>
      <c r="L15" s="211">
        <f>SUMIF('[13]RM Revenue'!$B:$B,'Kitsap Regulated - Price Out'!$A15,'[13]RM Revenue'!W:W)</f>
        <v>11961.135</v>
      </c>
      <c r="M15" s="211">
        <f>SUMIF('[13]RM Revenue'!$B:$B,'Kitsap Regulated - Price Out'!$A15,'[13]RM Revenue'!X:X)</f>
        <v>11924.235000000001</v>
      </c>
      <c r="N15" s="211">
        <f>SUMIF('[13]RM Revenue'!$B:$B,'Kitsap Regulated - Price Out'!$A15,'[13]RM Revenue'!Y:Y)</f>
        <v>12450.555</v>
      </c>
      <c r="O15" s="211">
        <f>SUMIF('[13]RM Revenue'!$B:$B,'Kitsap Regulated - Price Out'!$A15,'[13]RM Revenue'!Z:Z)</f>
        <v>12457.975</v>
      </c>
      <c r="P15" s="211">
        <f>SUMIF('[13]RM Revenue'!$B:$B,'Kitsap Regulated - Price Out'!$A15,'[13]RM Revenue'!AA:AA)</f>
        <v>12108.25</v>
      </c>
      <c r="Q15" s="211">
        <f>SUMIF('[13]RM Revenue'!$B:$B,'Kitsap Regulated - Price Out'!$A15,'[13]RM Revenue'!AB:AB)</f>
        <v>11984.32</v>
      </c>
      <c r="R15" s="211">
        <f>SUMIF('[13]RM Revenue'!$B:$B,'Kitsap Regulated - Price Out'!$A15,'[13]RM Revenue'!AC:AC)</f>
        <v>11461.230000000001</v>
      </c>
      <c r="S15" s="211">
        <f>SUMIF('[13]RM Revenue'!$B:$B,'Kitsap Regulated - Price Out'!$A15,'[13]RM Revenue'!AD:AD)</f>
        <v>11562.210000000001</v>
      </c>
      <c r="T15" s="212">
        <f t="shared" si="2"/>
        <v>142384.23000000001</v>
      </c>
      <c r="U15" s="211"/>
      <c r="V15" s="211">
        <f t="shared" si="3"/>
        <v>704.33293124246086</v>
      </c>
      <c r="W15" s="211">
        <f t="shared" si="3"/>
        <v>702.27985524728592</v>
      </c>
      <c r="X15" s="211">
        <f t="shared" si="3"/>
        <v>699.55579010856457</v>
      </c>
      <c r="Y15" s="211">
        <f t="shared" si="3"/>
        <v>696.86640530759962</v>
      </c>
      <c r="Z15" s="211">
        <f t="shared" si="3"/>
        <v>721.41948130277456</v>
      </c>
      <c r="AA15" s="211">
        <f t="shared" si="3"/>
        <v>719.19390832328122</v>
      </c>
      <c r="AB15" s="211">
        <f t="shared" si="5"/>
        <v>739.78342245989313</v>
      </c>
      <c r="AC15" s="211">
        <f t="shared" si="4"/>
        <v>740.224301841949</v>
      </c>
      <c r="AD15" s="211">
        <f t="shared" si="4"/>
        <v>719.44444444444457</v>
      </c>
      <c r="AE15" s="211">
        <f t="shared" si="4"/>
        <v>712.08080808080808</v>
      </c>
      <c r="AF15" s="211">
        <f t="shared" si="4"/>
        <v>681.00000000000011</v>
      </c>
      <c r="AG15" s="211">
        <f t="shared" si="4"/>
        <v>687.00000000000011</v>
      </c>
      <c r="AH15" s="213">
        <f t="shared" si="6"/>
        <v>710.26511236325507</v>
      </c>
    </row>
    <row r="16" spans="1:35" s="207" customFormat="1">
      <c r="A16" s="207" t="str">
        <f>$D$2&amp;"Residential"&amp;C16</f>
        <v>KITSAP CO -REGULATEDResidential45RW1</v>
      </c>
      <c r="B16" s="207">
        <f t="shared" si="1"/>
        <v>1</v>
      </c>
      <c r="C16" s="209" t="s">
        <v>247</v>
      </c>
      <c r="D16" s="209" t="str">
        <f>VLOOKUP(C16,'[13]RM Revenue'!J:K,2,FALSE)</f>
        <v>1-45 GAL CAN-WEEKLY SVC</v>
      </c>
      <c r="E16" s="210">
        <f>VLOOKUP(A16,'[13]Kits Reg Svc Codes Jan-Jun'!$A$1:$H$809,8,FALSE)</f>
        <v>19.03</v>
      </c>
      <c r="F16" s="210">
        <f>VLOOKUP(A16,'[13]Service Codes'!$A$1:$H$808,8,FALSE)</f>
        <v>19.36</v>
      </c>
      <c r="G16" s="210"/>
      <c r="H16" s="211">
        <f>SUMIF('[13]RM Revenue'!$B:$B,'Kitsap Regulated - Price Out'!$A16,'[13]RM Revenue'!S:S)</f>
        <v>38.06</v>
      </c>
      <c r="I16" s="211">
        <f>SUMIF('[13]RM Revenue'!$B:$B,'Kitsap Regulated - Price Out'!$A16,'[13]RM Revenue'!T:T)</f>
        <v>38.06</v>
      </c>
      <c r="J16" s="211">
        <f>SUMIF('[13]RM Revenue'!$B:$B,'Kitsap Regulated - Price Out'!$A16,'[13]RM Revenue'!U:U)</f>
        <v>38.06</v>
      </c>
      <c r="K16" s="211">
        <f>SUMIF('[13]RM Revenue'!$B:$B,'Kitsap Regulated - Price Out'!$A16,'[13]RM Revenue'!V:V)</f>
        <v>38.06</v>
      </c>
      <c r="L16" s="211">
        <f>SUMIF('[13]RM Revenue'!$B:$B,'Kitsap Regulated - Price Out'!$A16,'[13]RM Revenue'!W:W)</f>
        <v>38.06</v>
      </c>
      <c r="M16" s="211">
        <f>SUMIF('[13]RM Revenue'!$B:$B,'Kitsap Regulated - Price Out'!$A16,'[13]RM Revenue'!X:X)</f>
        <v>38.06</v>
      </c>
      <c r="N16" s="211">
        <f>SUMIF('[13]RM Revenue'!$B:$B,'Kitsap Regulated - Price Out'!$A16,'[13]RM Revenue'!Y:Y)</f>
        <v>38.72</v>
      </c>
      <c r="O16" s="211">
        <f>SUMIF('[13]RM Revenue'!$B:$B,'Kitsap Regulated - Price Out'!$A16,'[13]RM Revenue'!Z:Z)</f>
        <v>38.72</v>
      </c>
      <c r="P16" s="211">
        <f>SUMIF('[13]RM Revenue'!$B:$B,'Kitsap Regulated - Price Out'!$A16,'[13]RM Revenue'!AA:AA)</f>
        <v>38.72</v>
      </c>
      <c r="Q16" s="211">
        <f>SUMIF('[13]RM Revenue'!$B:$B,'Kitsap Regulated - Price Out'!$A16,'[13]RM Revenue'!AB:AB)</f>
        <v>38.72</v>
      </c>
      <c r="R16" s="211">
        <f>SUMIF('[13]RM Revenue'!$B:$B,'Kitsap Regulated - Price Out'!$A16,'[13]RM Revenue'!AC:AC)</f>
        <v>38.72</v>
      </c>
      <c r="S16" s="211">
        <f>SUMIF('[13]RM Revenue'!$B:$B,'Kitsap Regulated - Price Out'!$A16,'[13]RM Revenue'!AD:AD)</f>
        <v>38.72</v>
      </c>
      <c r="T16" s="212">
        <f t="shared" si="2"/>
        <v>460.68000000000018</v>
      </c>
      <c r="U16" s="211"/>
      <c r="V16" s="211">
        <f t="shared" si="3"/>
        <v>2</v>
      </c>
      <c r="W16" s="211">
        <f t="shared" si="3"/>
        <v>2</v>
      </c>
      <c r="X16" s="211">
        <f t="shared" si="3"/>
        <v>2</v>
      </c>
      <c r="Y16" s="211">
        <f t="shared" si="3"/>
        <v>2</v>
      </c>
      <c r="Z16" s="211">
        <f t="shared" si="3"/>
        <v>2</v>
      </c>
      <c r="AA16" s="211">
        <f t="shared" si="3"/>
        <v>2</v>
      </c>
      <c r="AB16" s="211">
        <f t="shared" si="5"/>
        <v>2</v>
      </c>
      <c r="AC16" s="211">
        <f t="shared" si="4"/>
        <v>2</v>
      </c>
      <c r="AD16" s="211">
        <f t="shared" si="4"/>
        <v>2</v>
      </c>
      <c r="AE16" s="211">
        <f t="shared" si="4"/>
        <v>2</v>
      </c>
      <c r="AF16" s="211">
        <f t="shared" si="4"/>
        <v>2</v>
      </c>
      <c r="AG16" s="211">
        <f t="shared" si="4"/>
        <v>2</v>
      </c>
      <c r="AH16" s="213">
        <f t="shared" si="6"/>
        <v>2</v>
      </c>
      <c r="AI16" s="208"/>
    </row>
    <row r="17" spans="1:35" s="207" customFormat="1">
      <c r="A17" s="207" t="str">
        <f>$D$2&amp;"Residential"&amp;C17</f>
        <v>KITSAP CO -REGULATEDResidential48RW1</v>
      </c>
      <c r="B17" s="207">
        <f t="shared" si="1"/>
        <v>1</v>
      </c>
      <c r="C17" s="209" t="s">
        <v>248</v>
      </c>
      <c r="D17" s="209" t="str">
        <f>VLOOKUP(C17,'[13]RM Revenue'!J:K,2,FALSE)</f>
        <v>1-48 GAL WEEKLY</v>
      </c>
      <c r="E17" s="210">
        <f>VLOOKUP(A17,'[13]Kits Reg Svc Codes Jan-Jun'!$A$1:$H$809,8,FALSE)</f>
        <v>20.68</v>
      </c>
      <c r="F17" s="210">
        <f>VLOOKUP(A17,'[13]Service Codes'!$A$1:$H$808,8,FALSE)</f>
        <v>21.03</v>
      </c>
      <c r="G17" s="210"/>
      <c r="H17" s="211">
        <f>SUMIF('[13]RM Revenue'!$B:$B,'Kitsap Regulated - Price Out'!$A17,'[13]RM Revenue'!S:S)</f>
        <v>6099.3</v>
      </c>
      <c r="I17" s="211">
        <f>SUMIF('[13]RM Revenue'!$B:$B,'Kitsap Regulated - Price Out'!$A17,'[13]RM Revenue'!T:T)</f>
        <v>6075.38</v>
      </c>
      <c r="J17" s="211">
        <f>SUMIF('[13]RM Revenue'!$B:$B,'Kitsap Regulated - Price Out'!$A17,'[13]RM Revenue'!U:U)</f>
        <v>6245.3649999999998</v>
      </c>
      <c r="K17" s="211">
        <f>SUMIF('[13]RM Revenue'!$B:$B,'Kitsap Regulated - Price Out'!$A17,'[13]RM Revenue'!V:V)</f>
        <v>6214.8549999999996</v>
      </c>
      <c r="L17" s="211">
        <f>SUMIF('[13]RM Revenue'!$B:$B,'Kitsap Regulated - Price Out'!$A17,'[13]RM Revenue'!W:W)</f>
        <v>6564.75</v>
      </c>
      <c r="M17" s="211">
        <f>SUMIF('[13]RM Revenue'!$B:$B,'Kitsap Regulated - Price Out'!$A17,'[13]RM Revenue'!X:X)</f>
        <v>6438.9500000000007</v>
      </c>
      <c r="N17" s="211">
        <f>SUMIF('[13]RM Revenue'!$B:$B,'Kitsap Regulated - Price Out'!$A17,'[13]RM Revenue'!Y:Y)</f>
        <v>6805.8050000000003</v>
      </c>
      <c r="O17" s="211">
        <f>SUMIF('[13]RM Revenue'!$B:$B,'Kitsap Regulated - Price Out'!$A17,'[13]RM Revenue'!Z:Z)</f>
        <v>6875.9650000000001</v>
      </c>
      <c r="P17" s="211">
        <f>SUMIF('[13]RM Revenue'!$B:$B,'Kitsap Regulated - Price Out'!$A17,'[13]RM Revenue'!AA:AA)</f>
        <v>6911.53</v>
      </c>
      <c r="Q17" s="211">
        <f>SUMIF('[13]RM Revenue'!$B:$B,'Kitsap Regulated - Price Out'!$A17,'[13]RM Revenue'!AB:AB)</f>
        <v>7014.4</v>
      </c>
      <c r="R17" s="211">
        <f>SUMIF('[13]RM Revenue'!$B:$B,'Kitsap Regulated - Price Out'!$A17,'[13]RM Revenue'!AC:AC)</f>
        <v>6981.9449999999997</v>
      </c>
      <c r="S17" s="211">
        <f>SUMIF('[13]RM Revenue'!$B:$B,'Kitsap Regulated - Price Out'!$A17,'[13]RM Revenue'!AD:AD)</f>
        <v>7070.744999999999</v>
      </c>
      <c r="T17" s="212">
        <f t="shared" si="2"/>
        <v>79298.989999999991</v>
      </c>
      <c r="U17" s="211"/>
      <c r="V17" s="211">
        <f t="shared" si="3"/>
        <v>294.93713733075435</v>
      </c>
      <c r="W17" s="211">
        <f t="shared" si="3"/>
        <v>293.78046421663441</v>
      </c>
      <c r="X17" s="211">
        <f t="shared" si="3"/>
        <v>302.00024177949712</v>
      </c>
      <c r="Y17" s="211">
        <f t="shared" si="3"/>
        <v>300.52490328820113</v>
      </c>
      <c r="Z17" s="211">
        <f t="shared" si="3"/>
        <v>317.44439071566734</v>
      </c>
      <c r="AA17" s="211">
        <f t="shared" si="3"/>
        <v>311.36121856866544</v>
      </c>
      <c r="AB17" s="211">
        <f t="shared" si="5"/>
        <v>323.62363290537326</v>
      </c>
      <c r="AC17" s="211">
        <f t="shared" si="4"/>
        <v>326.95981930575368</v>
      </c>
      <c r="AD17" s="211">
        <f t="shared" si="4"/>
        <v>328.65097479790774</v>
      </c>
      <c r="AE17" s="211">
        <f t="shared" si="4"/>
        <v>333.54255825011882</v>
      </c>
      <c r="AF17" s="211">
        <f t="shared" si="4"/>
        <v>331.99928673323819</v>
      </c>
      <c r="AG17" s="211">
        <f t="shared" si="4"/>
        <v>336.22182596291009</v>
      </c>
      <c r="AH17" s="213">
        <f t="shared" si="6"/>
        <v>316.7538711545601</v>
      </c>
      <c r="AI17" s="208"/>
    </row>
    <row r="18" spans="1:35" s="207" customFormat="1">
      <c r="A18" s="207" t="str">
        <f>$D$2&amp;"Residential"&amp;C18</f>
        <v>KITSAP CO -REGULATEDResidential64RW1</v>
      </c>
      <c r="B18" s="207">
        <f t="shared" si="1"/>
        <v>1</v>
      </c>
      <c r="C18" s="209" t="s">
        <v>249</v>
      </c>
      <c r="D18" s="209" t="str">
        <f>VLOOKUP(C18,'[13]RM Revenue'!J:K,2,FALSE)</f>
        <v>1-64 GAL CART WEEKLY SVC</v>
      </c>
      <c r="E18" s="210">
        <f>VLOOKUP(A18,'[13]Kits Reg Svc Codes Jan-Jun'!$A$1:$H$809,8,FALSE)</f>
        <v>24.76</v>
      </c>
      <c r="F18" s="210">
        <f>VLOOKUP(A18,'[13]Service Codes'!$A$1:$H$808,8,FALSE)</f>
        <v>25.1</v>
      </c>
      <c r="G18" s="210"/>
      <c r="H18" s="211">
        <f>SUMIF('[13]RM Revenue'!$B:$B,'Kitsap Regulated - Price Out'!$A18,'[13]RM Revenue'!S:S)</f>
        <v>6840.6350000000002</v>
      </c>
      <c r="I18" s="211">
        <f>SUMIF('[13]RM Revenue'!$B:$B,'Kitsap Regulated - Price Out'!$A18,'[13]RM Revenue'!T:T)</f>
        <v>6802.125</v>
      </c>
      <c r="J18" s="211">
        <f>SUMIF('[13]RM Revenue'!$B:$B,'Kitsap Regulated - Price Out'!$A18,'[13]RM Revenue'!U:U)</f>
        <v>6792.4949999999999</v>
      </c>
      <c r="K18" s="211">
        <f>SUMIF('[13]RM Revenue'!$B:$B,'Kitsap Regulated - Price Out'!$A18,'[13]RM Revenue'!V:V)</f>
        <v>6921.7950000000001</v>
      </c>
      <c r="L18" s="211">
        <f>SUMIF('[13]RM Revenue'!$B:$B,'Kitsap Regulated - Price Out'!$A18,'[13]RM Revenue'!W:W)</f>
        <v>7477.52</v>
      </c>
      <c r="M18" s="211">
        <f>SUMIF('[13]RM Revenue'!$B:$B,'Kitsap Regulated - Price Out'!$A18,'[13]RM Revenue'!X:X)</f>
        <v>7537.35</v>
      </c>
      <c r="N18" s="211">
        <f>SUMIF('[13]RM Revenue'!$B:$B,'Kitsap Regulated - Price Out'!$A18,'[13]RM Revenue'!Y:Y)</f>
        <v>8237.3649999999998</v>
      </c>
      <c r="O18" s="211">
        <f>SUMIF('[13]RM Revenue'!$B:$B,'Kitsap Regulated - Price Out'!$A18,'[13]RM Revenue'!Z:Z)</f>
        <v>8270.8150000000005</v>
      </c>
      <c r="P18" s="211">
        <f>SUMIF('[13]RM Revenue'!$B:$B,'Kitsap Regulated - Price Out'!$A18,'[13]RM Revenue'!AA:AA)</f>
        <v>8352.7150000000001</v>
      </c>
      <c r="Q18" s="211">
        <f>SUMIF('[13]RM Revenue'!$B:$B,'Kitsap Regulated - Price Out'!$A18,'[13]RM Revenue'!AB:AB)</f>
        <v>8419.5650000000005</v>
      </c>
      <c r="R18" s="211">
        <f>SUMIF('[13]RM Revenue'!$B:$B,'Kitsap Regulated - Price Out'!$A18,'[13]RM Revenue'!AC:AC)</f>
        <v>8183.9949999999999</v>
      </c>
      <c r="S18" s="211">
        <f>SUMIF('[13]RM Revenue'!$B:$B,'Kitsap Regulated - Price Out'!$A18,'[13]RM Revenue'!AD:AD)</f>
        <v>8295.4849999999988</v>
      </c>
      <c r="T18" s="212">
        <f t="shared" si="2"/>
        <v>92131.86</v>
      </c>
      <c r="U18" s="211"/>
      <c r="V18" s="211">
        <f t="shared" si="3"/>
        <v>276.27766558966073</v>
      </c>
      <c r="W18" s="211">
        <f t="shared" si="3"/>
        <v>274.72233441033922</v>
      </c>
      <c r="X18" s="211">
        <f t="shared" si="3"/>
        <v>274.33340064620353</v>
      </c>
      <c r="Y18" s="211">
        <f t="shared" si="3"/>
        <v>279.55553311793216</v>
      </c>
      <c r="Z18" s="211">
        <f t="shared" si="3"/>
        <v>302</v>
      </c>
      <c r="AA18" s="211">
        <f t="shared" si="3"/>
        <v>304.41639741518577</v>
      </c>
      <c r="AB18" s="211">
        <f t="shared" si="5"/>
        <v>328.18187250996016</v>
      </c>
      <c r="AC18" s="211">
        <f t="shared" si="4"/>
        <v>329.51454183266935</v>
      </c>
      <c r="AD18" s="211">
        <f t="shared" si="4"/>
        <v>332.77749003984064</v>
      </c>
      <c r="AE18" s="211">
        <f t="shared" si="4"/>
        <v>335.44083665338644</v>
      </c>
      <c r="AF18" s="211">
        <f t="shared" si="4"/>
        <v>326.05557768924302</v>
      </c>
      <c r="AG18" s="211">
        <f t="shared" si="4"/>
        <v>330.49741035856567</v>
      </c>
      <c r="AH18" s="213">
        <f t="shared" si="6"/>
        <v>307.81442168858223</v>
      </c>
      <c r="AI18" s="208"/>
    </row>
    <row r="19" spans="1:35" s="207" customFormat="1">
      <c r="A19" s="207" t="str">
        <f>$D$2&amp;"Residential"&amp;C19</f>
        <v>KITSAP CO -REGULATEDResidential96RW1</v>
      </c>
      <c r="B19" s="207">
        <f t="shared" si="1"/>
        <v>1</v>
      </c>
      <c r="C19" s="208" t="s">
        <v>250</v>
      </c>
      <c r="D19" s="209" t="str">
        <f>VLOOKUP(C19,'[13]RM Revenue'!J:K,2,FALSE)</f>
        <v>1-96 GAL CART WEEKLY SVC</v>
      </c>
      <c r="E19" s="210">
        <f>VLOOKUP(A19,'[13]Kits Reg Svc Codes Jan-Jun'!$A$1:$H$809,8,FALSE)</f>
        <v>31.18</v>
      </c>
      <c r="F19" s="210">
        <f>VLOOKUP(A19,'[13]Service Codes'!$A$1:$H$808,8,FALSE)</f>
        <v>31.67</v>
      </c>
      <c r="G19" s="210"/>
      <c r="H19" s="211">
        <f>SUMIF('[13]RM Revenue'!$B:$B,'Kitsap Regulated - Price Out'!$A19,'[13]RM Revenue'!S:S)</f>
        <v>4244.7049999999999</v>
      </c>
      <c r="I19" s="211">
        <f>SUMIF('[13]RM Revenue'!$B:$B,'Kitsap Regulated - Price Out'!$A19,'[13]RM Revenue'!T:T)</f>
        <v>4223.915</v>
      </c>
      <c r="J19" s="211">
        <f>SUMIF('[13]RM Revenue'!$B:$B,'Kitsap Regulated - Price Out'!$A19,'[13]RM Revenue'!U:U)</f>
        <v>4285.5249999999996</v>
      </c>
      <c r="K19" s="211">
        <f>SUMIF('[13]RM Revenue'!$B:$B,'Kitsap Regulated - Price Out'!$A19,'[13]RM Revenue'!V:V)</f>
        <v>4337.5050000000001</v>
      </c>
      <c r="L19" s="211">
        <f>SUMIF('[13]RM Revenue'!$B:$B,'Kitsap Regulated - Price Out'!$A19,'[13]RM Revenue'!W:W)</f>
        <v>4447.0600000000004</v>
      </c>
      <c r="M19" s="211">
        <f>SUMIF('[13]RM Revenue'!$B:$B,'Kitsap Regulated - Price Out'!$A19,'[13]RM Revenue'!X:X)</f>
        <v>4523.2800000000007</v>
      </c>
      <c r="N19" s="211">
        <f>SUMIF('[13]RM Revenue'!$B:$B,'Kitsap Regulated - Price Out'!$A19,'[13]RM Revenue'!Y:Y)</f>
        <v>5185.375</v>
      </c>
      <c r="O19" s="211">
        <f>SUMIF('[13]RM Revenue'!$B:$B,'Kitsap Regulated - Price Out'!$A19,'[13]RM Revenue'!Z:Z)</f>
        <v>5069.2450000000008</v>
      </c>
      <c r="P19" s="211">
        <f>SUMIF('[13]RM Revenue'!$B:$B,'Kitsap Regulated - Price Out'!$A19,'[13]RM Revenue'!AA:AA)</f>
        <v>5070.71</v>
      </c>
      <c r="Q19" s="211">
        <f>SUMIF('[13]RM Revenue'!$B:$B,'Kitsap Regulated - Price Out'!$A19,'[13]RM Revenue'!AB:AB)</f>
        <v>5155.1500000000005</v>
      </c>
      <c r="R19" s="211">
        <f>SUMIF('[13]RM Revenue'!$B:$B,'Kitsap Regulated - Price Out'!$A19,'[13]RM Revenue'!AC:AC)</f>
        <v>4968.665</v>
      </c>
      <c r="S19" s="211">
        <f>SUMIF('[13]RM Revenue'!$B:$B,'Kitsap Regulated - Price Out'!$A19,'[13]RM Revenue'!AD:AD)</f>
        <v>5173.6049999999996</v>
      </c>
      <c r="T19" s="212">
        <f t="shared" si="2"/>
        <v>56684.740000000005</v>
      </c>
      <c r="U19" s="211"/>
      <c r="V19" s="211">
        <f t="shared" si="3"/>
        <v>136.1355035279025</v>
      </c>
      <c r="W19" s="211">
        <f t="shared" si="3"/>
        <v>135.46872995509943</v>
      </c>
      <c r="X19" s="211">
        <f t="shared" si="3"/>
        <v>137.44467607440666</v>
      </c>
      <c r="Y19" s="211">
        <f t="shared" si="3"/>
        <v>139.11177036561898</v>
      </c>
      <c r="Z19" s="211">
        <f t="shared" si="3"/>
        <v>142.62540089801155</v>
      </c>
      <c r="AA19" s="211">
        <f t="shared" si="3"/>
        <v>145.06991661321362</v>
      </c>
      <c r="AB19" s="211">
        <f t="shared" si="5"/>
        <v>163.73144932112407</v>
      </c>
      <c r="AC19" s="211">
        <f t="shared" si="4"/>
        <v>160.06457215029999</v>
      </c>
      <c r="AD19" s="211">
        <f t="shared" si="4"/>
        <v>160.11083043890116</v>
      </c>
      <c r="AE19" s="211">
        <f t="shared" si="4"/>
        <v>162.77707609725292</v>
      </c>
      <c r="AF19" s="211">
        <f t="shared" si="4"/>
        <v>156.88869592674453</v>
      </c>
      <c r="AG19" s="211">
        <f t="shared" si="4"/>
        <v>163.35980423113355</v>
      </c>
      <c r="AH19" s="213">
        <f t="shared" si="6"/>
        <v>150.23236879997572</v>
      </c>
      <c r="AI19" s="208"/>
    </row>
    <row r="20" spans="1:35" s="207" customFormat="1">
      <c r="A20" s="207" t="str">
        <f>$D$2&amp;"Residential"&amp;C20</f>
        <v>KITSAP CO -REGULATEDResidential32RW5</v>
      </c>
      <c r="B20" s="207">
        <f t="shared" si="1"/>
        <v>1</v>
      </c>
      <c r="C20" s="208" t="s">
        <v>251</v>
      </c>
      <c r="D20" s="209" t="e">
        <f>VLOOKUP(C20,'[13]RM Revenue'!J:K,2,FALSE)</f>
        <v>#N/A</v>
      </c>
      <c r="E20" s="210">
        <f>VLOOKUP(A20,'[13]Kits Reg Svc Codes Jan-Jun'!$A$1:$H$809,8,FALSE)</f>
        <v>43.14</v>
      </c>
      <c r="F20" s="210">
        <f>VLOOKUP(A20,'[13]Service Codes'!$A$1:$H$808,8,FALSE)</f>
        <v>43.94</v>
      </c>
      <c r="G20" s="210"/>
      <c r="H20" s="211">
        <f>SUMIF('[13]RM Revenue'!$B:$B,'Kitsap Regulated - Price Out'!$A20,'[13]RM Revenue'!S:S)</f>
        <v>0</v>
      </c>
      <c r="I20" s="211">
        <f>SUMIF('[13]RM Revenue'!$B:$B,'Kitsap Regulated - Price Out'!$A20,'[13]RM Revenue'!T:T)</f>
        <v>0</v>
      </c>
      <c r="J20" s="211">
        <f>SUMIF('[13]RM Revenue'!$B:$B,'Kitsap Regulated - Price Out'!$A20,'[13]RM Revenue'!U:U)</f>
        <v>0</v>
      </c>
      <c r="K20" s="211">
        <f>SUMIF('[13]RM Revenue'!$B:$B,'Kitsap Regulated - Price Out'!$A20,'[13]RM Revenue'!V:V)</f>
        <v>0</v>
      </c>
      <c r="L20" s="211">
        <f>SUMIF('[13]RM Revenue'!$B:$B,'Kitsap Regulated - Price Out'!$A20,'[13]RM Revenue'!W:W)</f>
        <v>0</v>
      </c>
      <c r="M20" s="211">
        <f>SUMIF('[13]RM Revenue'!$B:$B,'Kitsap Regulated - Price Out'!$A20,'[13]RM Revenue'!X:X)</f>
        <v>0</v>
      </c>
      <c r="N20" s="211">
        <f>SUMIF('[13]RM Revenue'!$B:$B,'Kitsap Regulated - Price Out'!$A20,'[13]RM Revenue'!Y:Y)</f>
        <v>0</v>
      </c>
      <c r="O20" s="211">
        <f>SUMIF('[13]RM Revenue'!$B:$B,'Kitsap Regulated - Price Out'!$A20,'[13]RM Revenue'!Z:Z)</f>
        <v>0</v>
      </c>
      <c r="P20" s="211">
        <f>SUMIF('[13]RM Revenue'!$B:$B,'Kitsap Regulated - Price Out'!$A20,'[13]RM Revenue'!AA:AA)</f>
        <v>0</v>
      </c>
      <c r="Q20" s="211">
        <f>SUMIF('[13]RM Revenue'!$B:$B,'Kitsap Regulated - Price Out'!$A20,'[13]RM Revenue'!AB:AB)</f>
        <v>0</v>
      </c>
      <c r="R20" s="211">
        <f>SUMIF('[13]RM Revenue'!$B:$B,'Kitsap Regulated - Price Out'!$A20,'[13]RM Revenue'!AC:AC)</f>
        <v>0</v>
      </c>
      <c r="S20" s="211">
        <f>SUMIF('[13]RM Revenue'!$B:$B,'Kitsap Regulated - Price Out'!$A20,'[13]RM Revenue'!AD:AD)</f>
        <v>0</v>
      </c>
      <c r="T20" s="212">
        <f t="shared" si="2"/>
        <v>0</v>
      </c>
      <c r="U20" s="211"/>
      <c r="V20" s="211">
        <f t="shared" si="3"/>
        <v>0</v>
      </c>
      <c r="W20" s="211">
        <f t="shared" si="3"/>
        <v>0</v>
      </c>
      <c r="X20" s="211">
        <f t="shared" si="3"/>
        <v>0</v>
      </c>
      <c r="Y20" s="211">
        <f t="shared" si="3"/>
        <v>0</v>
      </c>
      <c r="Z20" s="211">
        <f t="shared" si="3"/>
        <v>0</v>
      </c>
      <c r="AA20" s="211">
        <f t="shared" si="3"/>
        <v>0</v>
      </c>
      <c r="AB20" s="211">
        <f t="shared" si="5"/>
        <v>0</v>
      </c>
      <c r="AC20" s="211">
        <f t="shared" si="4"/>
        <v>0</v>
      </c>
      <c r="AD20" s="211">
        <f t="shared" si="4"/>
        <v>0</v>
      </c>
      <c r="AE20" s="211">
        <f t="shared" si="4"/>
        <v>0</v>
      </c>
      <c r="AF20" s="211">
        <f t="shared" si="4"/>
        <v>0</v>
      </c>
      <c r="AG20" s="211">
        <f t="shared" si="4"/>
        <v>0</v>
      </c>
      <c r="AH20" s="213">
        <f t="shared" si="6"/>
        <v>0</v>
      </c>
      <c r="AI20" s="208"/>
    </row>
    <row r="21" spans="1:35" s="207" customFormat="1">
      <c r="A21" s="207" t="str">
        <f>$D$2&amp;"Residential"&amp;C21</f>
        <v>KITSAP CO -REGULATEDResidential32RW6</v>
      </c>
      <c r="B21" s="207">
        <f t="shared" si="1"/>
        <v>1</v>
      </c>
      <c r="C21" s="208" t="s">
        <v>252</v>
      </c>
      <c r="D21" s="209" t="str">
        <f>VLOOKUP(C21,'[13]RM Revenue'!J:K,2,FALSE)</f>
        <v>6-32 GAL CANS-WEEKLY SVC</v>
      </c>
      <c r="E21" s="210">
        <f>VLOOKUP(A21,'[13]Kits Reg Svc Codes Jan-Jun'!$A$1:$H$809,8,FALSE)</f>
        <v>49.9</v>
      </c>
      <c r="F21" s="210">
        <f>VLOOKUP(A21,'[13]Service Codes'!$A$1:$H$808,8,FALSE)</f>
        <v>50.97</v>
      </c>
      <c r="G21" s="210"/>
      <c r="H21" s="211">
        <f>SUMIF('[13]RM Revenue'!$B:$B,'Kitsap Regulated - Price Out'!$A21,'[13]RM Revenue'!S:S)</f>
        <v>0</v>
      </c>
      <c r="I21" s="211">
        <f>SUMIF('[13]RM Revenue'!$B:$B,'Kitsap Regulated - Price Out'!$A21,'[13]RM Revenue'!T:T)</f>
        <v>0</v>
      </c>
      <c r="J21" s="211">
        <f>SUMIF('[13]RM Revenue'!$B:$B,'Kitsap Regulated - Price Out'!$A21,'[13]RM Revenue'!U:U)</f>
        <v>0</v>
      </c>
      <c r="K21" s="211">
        <f>SUMIF('[13]RM Revenue'!$B:$B,'Kitsap Regulated - Price Out'!$A21,'[13]RM Revenue'!V:V)</f>
        <v>0</v>
      </c>
      <c r="L21" s="211">
        <f>SUMIF('[13]RM Revenue'!$B:$B,'Kitsap Regulated - Price Out'!$A21,'[13]RM Revenue'!W:W)</f>
        <v>0</v>
      </c>
      <c r="M21" s="211">
        <f>SUMIF('[13]RM Revenue'!$B:$B,'Kitsap Regulated - Price Out'!$A21,'[13]RM Revenue'!X:X)</f>
        <v>0</v>
      </c>
      <c r="N21" s="211">
        <f>SUMIF('[13]RM Revenue'!$B:$B,'Kitsap Regulated - Price Out'!$A21,'[13]RM Revenue'!Y:Y)</f>
        <v>0</v>
      </c>
      <c r="O21" s="211">
        <f>SUMIF('[13]RM Revenue'!$B:$B,'Kitsap Regulated - Price Out'!$A21,'[13]RM Revenue'!Z:Z)</f>
        <v>0</v>
      </c>
      <c r="P21" s="211">
        <f>SUMIF('[13]RM Revenue'!$B:$B,'Kitsap Regulated - Price Out'!$A21,'[13]RM Revenue'!AA:AA)</f>
        <v>0</v>
      </c>
      <c r="Q21" s="211">
        <f>SUMIF('[13]RM Revenue'!$B:$B,'Kitsap Regulated - Price Out'!$A21,'[13]RM Revenue'!AB:AB)</f>
        <v>0</v>
      </c>
      <c r="R21" s="211">
        <f>SUMIF('[13]RM Revenue'!$B:$B,'Kitsap Regulated - Price Out'!$A21,'[13]RM Revenue'!AC:AC)</f>
        <v>0</v>
      </c>
      <c r="S21" s="211">
        <f>SUMIF('[13]RM Revenue'!$B:$B,'Kitsap Regulated - Price Out'!$A21,'[13]RM Revenue'!AD:AD)</f>
        <v>0</v>
      </c>
      <c r="T21" s="212">
        <f t="shared" si="2"/>
        <v>0</v>
      </c>
      <c r="U21" s="211"/>
      <c r="V21" s="211">
        <f t="shared" si="3"/>
        <v>0</v>
      </c>
      <c r="W21" s="211">
        <f t="shared" si="3"/>
        <v>0</v>
      </c>
      <c r="X21" s="211">
        <f t="shared" si="3"/>
        <v>0</v>
      </c>
      <c r="Y21" s="211">
        <f t="shared" si="3"/>
        <v>0</v>
      </c>
      <c r="Z21" s="211">
        <f t="shared" si="3"/>
        <v>0</v>
      </c>
      <c r="AA21" s="211">
        <f t="shared" si="3"/>
        <v>0</v>
      </c>
      <c r="AB21" s="211">
        <f t="shared" si="5"/>
        <v>0</v>
      </c>
      <c r="AC21" s="211">
        <f t="shared" si="4"/>
        <v>0</v>
      </c>
      <c r="AD21" s="211">
        <f t="shared" si="4"/>
        <v>0</v>
      </c>
      <c r="AE21" s="211">
        <f t="shared" si="4"/>
        <v>0</v>
      </c>
      <c r="AF21" s="211">
        <f t="shared" si="4"/>
        <v>0</v>
      </c>
      <c r="AG21" s="211">
        <f t="shared" si="4"/>
        <v>0</v>
      </c>
      <c r="AH21" s="213">
        <f t="shared" si="6"/>
        <v>0</v>
      </c>
      <c r="AI21" s="208"/>
    </row>
    <row r="22" spans="1:35" s="207" customFormat="1">
      <c r="A22" s="207" t="str">
        <f>$D$2&amp;"Residential"&amp;C22</f>
        <v>KITSAP CO -REGULATEDResidential32RE1</v>
      </c>
      <c r="B22" s="207">
        <f t="shared" si="1"/>
        <v>1</v>
      </c>
      <c r="C22" s="209" t="s">
        <v>253</v>
      </c>
      <c r="D22" s="209" t="str">
        <f>VLOOKUP(C22,'[13]RM Revenue'!J:K,2,FALSE)</f>
        <v>1-32 GAL CAN-EOW SVC</v>
      </c>
      <c r="E22" s="210">
        <f>VLOOKUP(A22,'[13]Kits Reg Svc Codes Jan-Jun'!$A$1:$H$809,8,FALSE)</f>
        <v>8.3800000000000008</v>
      </c>
      <c r="F22" s="210">
        <f>VLOOKUP(A22,'[13]Service Codes'!$A$1:$H$808,8,FALSE)</f>
        <v>8.5</v>
      </c>
      <c r="G22" s="210"/>
      <c r="H22" s="211">
        <f>SUMIF('[13]RM Revenue'!$B:$B,'Kitsap Regulated - Price Out'!$A22,'[13]RM Revenue'!S:S)</f>
        <v>0</v>
      </c>
      <c r="I22" s="211">
        <f>SUMIF('[13]RM Revenue'!$B:$B,'Kitsap Regulated - Price Out'!$A22,'[13]RM Revenue'!T:T)</f>
        <v>0</v>
      </c>
      <c r="J22" s="211">
        <f>SUMIF('[13]RM Revenue'!$B:$B,'Kitsap Regulated - Price Out'!$A22,'[13]RM Revenue'!U:U)</f>
        <v>0</v>
      </c>
      <c r="K22" s="211">
        <f>SUMIF('[13]RM Revenue'!$B:$B,'Kitsap Regulated - Price Out'!$A22,'[13]RM Revenue'!V:V)</f>
        <v>0</v>
      </c>
      <c r="L22" s="211">
        <f>SUMIF('[13]RM Revenue'!$B:$B,'Kitsap Regulated - Price Out'!$A22,'[13]RM Revenue'!W:W)</f>
        <v>0</v>
      </c>
      <c r="M22" s="211">
        <f>SUMIF('[13]RM Revenue'!$B:$B,'Kitsap Regulated - Price Out'!$A22,'[13]RM Revenue'!X:X)</f>
        <v>0</v>
      </c>
      <c r="N22" s="211">
        <f>SUMIF('[13]RM Revenue'!$B:$B,'Kitsap Regulated - Price Out'!$A22,'[13]RM Revenue'!Y:Y)</f>
        <v>0</v>
      </c>
      <c r="O22" s="211">
        <f>SUMIF('[13]RM Revenue'!$B:$B,'Kitsap Regulated - Price Out'!$A22,'[13]RM Revenue'!Z:Z)</f>
        <v>0</v>
      </c>
      <c r="P22" s="211">
        <f>SUMIF('[13]RM Revenue'!$B:$B,'Kitsap Regulated - Price Out'!$A22,'[13]RM Revenue'!AA:AA)</f>
        <v>0</v>
      </c>
      <c r="Q22" s="211">
        <f>SUMIF('[13]RM Revenue'!$B:$B,'Kitsap Regulated - Price Out'!$A22,'[13]RM Revenue'!AB:AB)</f>
        <v>0</v>
      </c>
      <c r="R22" s="211">
        <f>SUMIF('[13]RM Revenue'!$B:$B,'Kitsap Regulated - Price Out'!$A22,'[13]RM Revenue'!AC:AC)</f>
        <v>0</v>
      </c>
      <c r="S22" s="211">
        <f>SUMIF('[13]RM Revenue'!$B:$B,'Kitsap Regulated - Price Out'!$A22,'[13]RM Revenue'!AD:AD)</f>
        <v>0</v>
      </c>
      <c r="T22" s="212">
        <f t="shared" si="2"/>
        <v>0</v>
      </c>
      <c r="U22" s="211"/>
      <c r="V22" s="211">
        <f t="shared" si="3"/>
        <v>0</v>
      </c>
      <c r="W22" s="211">
        <f t="shared" si="3"/>
        <v>0</v>
      </c>
      <c r="X22" s="211">
        <f t="shared" si="3"/>
        <v>0</v>
      </c>
      <c r="Y22" s="211">
        <f t="shared" si="3"/>
        <v>0</v>
      </c>
      <c r="Z22" s="211">
        <f t="shared" si="3"/>
        <v>0</v>
      </c>
      <c r="AA22" s="211">
        <f t="shared" si="3"/>
        <v>0</v>
      </c>
      <c r="AB22" s="211">
        <f t="shared" si="5"/>
        <v>0</v>
      </c>
      <c r="AC22" s="211">
        <f t="shared" si="4"/>
        <v>0</v>
      </c>
      <c r="AD22" s="211">
        <f t="shared" si="4"/>
        <v>0</v>
      </c>
      <c r="AE22" s="211">
        <f t="shared" si="4"/>
        <v>0</v>
      </c>
      <c r="AF22" s="211">
        <f t="shared" si="4"/>
        <v>0</v>
      </c>
      <c r="AG22" s="211">
        <f t="shared" si="4"/>
        <v>0</v>
      </c>
      <c r="AH22" s="213">
        <f t="shared" si="6"/>
        <v>0</v>
      </c>
      <c r="AI22" s="208"/>
    </row>
    <row r="23" spans="1:35" s="207" customFormat="1">
      <c r="A23" s="207" t="str">
        <f>$D$2&amp;"Residential"&amp;C23</f>
        <v>KITSAP CO -REGULATEDResidential32RE2</v>
      </c>
      <c r="B23" s="207">
        <f t="shared" si="1"/>
        <v>1</v>
      </c>
      <c r="C23" s="209" t="s">
        <v>254</v>
      </c>
      <c r="D23" s="209" t="str">
        <f>VLOOKUP(C23,'[13]RM Revenue'!J:K,2,FALSE)</f>
        <v>2-32 GAL CAN-EOW SVC</v>
      </c>
      <c r="E23" s="210">
        <f>VLOOKUP(A23,'[13]Kits Reg Svc Codes Jan-Jun'!$A$1:$H$809,8,FALSE)</f>
        <v>13.37</v>
      </c>
      <c r="F23" s="210">
        <f>VLOOKUP(A23,'[13]Service Codes'!$A$1:$H$808,8,FALSE)</f>
        <v>13.54</v>
      </c>
      <c r="G23" s="210"/>
      <c r="H23" s="211">
        <f>SUMIF('[13]RM Revenue'!$B:$B,'Kitsap Regulated - Price Out'!$A23,'[13]RM Revenue'!S:S)</f>
        <v>0</v>
      </c>
      <c r="I23" s="211">
        <f>SUMIF('[13]RM Revenue'!$B:$B,'Kitsap Regulated - Price Out'!$A23,'[13]RM Revenue'!T:T)</f>
        <v>0</v>
      </c>
      <c r="J23" s="211">
        <f>SUMIF('[13]RM Revenue'!$B:$B,'Kitsap Regulated - Price Out'!$A23,'[13]RM Revenue'!U:U)</f>
        <v>0</v>
      </c>
      <c r="K23" s="211">
        <f>SUMIF('[13]RM Revenue'!$B:$B,'Kitsap Regulated - Price Out'!$A23,'[13]RM Revenue'!V:V)</f>
        <v>0</v>
      </c>
      <c r="L23" s="211">
        <f>SUMIF('[13]RM Revenue'!$B:$B,'Kitsap Regulated - Price Out'!$A23,'[13]RM Revenue'!W:W)</f>
        <v>0</v>
      </c>
      <c r="M23" s="211">
        <f>SUMIF('[13]RM Revenue'!$B:$B,'Kitsap Regulated - Price Out'!$A23,'[13]RM Revenue'!X:X)</f>
        <v>0</v>
      </c>
      <c r="N23" s="211">
        <f>SUMIF('[13]RM Revenue'!$B:$B,'Kitsap Regulated - Price Out'!$A23,'[13]RM Revenue'!Y:Y)</f>
        <v>0</v>
      </c>
      <c r="O23" s="211">
        <f>SUMIF('[13]RM Revenue'!$B:$B,'Kitsap Regulated - Price Out'!$A23,'[13]RM Revenue'!Z:Z)</f>
        <v>0</v>
      </c>
      <c r="P23" s="211">
        <f>SUMIF('[13]RM Revenue'!$B:$B,'Kitsap Regulated - Price Out'!$A23,'[13]RM Revenue'!AA:AA)</f>
        <v>0</v>
      </c>
      <c r="Q23" s="211">
        <f>SUMIF('[13]RM Revenue'!$B:$B,'Kitsap Regulated - Price Out'!$A23,'[13]RM Revenue'!AB:AB)</f>
        <v>0</v>
      </c>
      <c r="R23" s="211">
        <f>SUMIF('[13]RM Revenue'!$B:$B,'Kitsap Regulated - Price Out'!$A23,'[13]RM Revenue'!AC:AC)</f>
        <v>0</v>
      </c>
      <c r="S23" s="211">
        <f>SUMIF('[13]RM Revenue'!$B:$B,'Kitsap Regulated - Price Out'!$A23,'[13]RM Revenue'!AD:AD)</f>
        <v>0</v>
      </c>
      <c r="T23" s="212">
        <f t="shared" si="2"/>
        <v>0</v>
      </c>
      <c r="U23" s="211"/>
      <c r="V23" s="211">
        <f t="shared" si="3"/>
        <v>0</v>
      </c>
      <c r="W23" s="211">
        <f t="shared" si="3"/>
        <v>0</v>
      </c>
      <c r="X23" s="211">
        <f t="shared" si="3"/>
        <v>0</v>
      </c>
      <c r="Y23" s="211">
        <f t="shared" si="3"/>
        <v>0</v>
      </c>
      <c r="Z23" s="211">
        <f t="shared" si="3"/>
        <v>0</v>
      </c>
      <c r="AA23" s="211">
        <f t="shared" si="3"/>
        <v>0</v>
      </c>
      <c r="AB23" s="211">
        <f t="shared" si="5"/>
        <v>0</v>
      </c>
      <c r="AC23" s="211">
        <f t="shared" si="4"/>
        <v>0</v>
      </c>
      <c r="AD23" s="211">
        <f t="shared" si="4"/>
        <v>0</v>
      </c>
      <c r="AE23" s="211">
        <f t="shared" si="4"/>
        <v>0</v>
      </c>
      <c r="AF23" s="211">
        <f t="shared" si="4"/>
        <v>0</v>
      </c>
      <c r="AG23" s="211">
        <f t="shared" si="4"/>
        <v>0</v>
      </c>
      <c r="AH23" s="213">
        <f t="shared" si="6"/>
        <v>0</v>
      </c>
      <c r="AI23" s="208"/>
    </row>
    <row r="24" spans="1:35" s="207" customFormat="1" ht="12">
      <c r="A24" s="207" t="str">
        <f>$D$2&amp;"Residential"&amp;C24</f>
        <v>KITSAP CO -REGULATEDResidential35RE1</v>
      </c>
      <c r="B24" s="207">
        <f t="shared" si="1"/>
        <v>1</v>
      </c>
      <c r="C24" s="209" t="s">
        <v>255</v>
      </c>
      <c r="D24" s="209" t="str">
        <f>VLOOKUP(C24,'[13]RM Revenue'!J:K,2,FALSE)</f>
        <v>1-35 GAL CART EOW SVC</v>
      </c>
      <c r="E24" s="210">
        <f>VLOOKUP(A24,'[13]Kits Reg Svc Codes Jan-Jun'!$A$1:$H$809,8,FALSE)</f>
        <v>9.98</v>
      </c>
      <c r="F24" s="210">
        <f>VLOOKUP(A24,'[13]Service Codes'!$A$1:$H$808,8,FALSE)</f>
        <v>10.11</v>
      </c>
      <c r="G24" s="210"/>
      <c r="H24" s="211">
        <f>SUMIF('[13]RM Revenue'!$B:$B,'Kitsap Regulated - Price Out'!$A24,'[13]RM Revenue'!S:S)</f>
        <v>3454.5749999999998</v>
      </c>
      <c r="I24" s="211">
        <f>SUMIF('[13]RM Revenue'!$B:$B,'Kitsap Regulated - Price Out'!$A24,'[13]RM Revenue'!T:T)</f>
        <v>3448.5949999999998</v>
      </c>
      <c r="J24" s="211">
        <f>SUMIF('[13]RM Revenue'!$B:$B,'Kitsap Regulated - Price Out'!$A24,'[13]RM Revenue'!U:U)</f>
        <v>3384.2150000000001</v>
      </c>
      <c r="K24" s="211">
        <f>SUMIF('[13]RM Revenue'!$B:$B,'Kitsap Regulated - Price Out'!$A24,'[13]RM Revenue'!V:V)</f>
        <v>3425.1250000000005</v>
      </c>
      <c r="L24" s="211">
        <f>SUMIF('[13]RM Revenue'!$B:$B,'Kitsap Regulated - Price Out'!$A24,'[13]RM Revenue'!W:W)</f>
        <v>3391.7049999999999</v>
      </c>
      <c r="M24" s="211">
        <f>SUMIF('[13]RM Revenue'!$B:$B,'Kitsap Regulated - Price Out'!$A24,'[13]RM Revenue'!X:X)</f>
        <v>3381.7249999999999</v>
      </c>
      <c r="N24" s="211">
        <f>SUMIF('[13]RM Revenue'!$B:$B,'Kitsap Regulated - Price Out'!$A24,'[13]RM Revenue'!Y:Y)</f>
        <v>3489.76</v>
      </c>
      <c r="O24" s="211">
        <f>SUMIF('[13]RM Revenue'!$B:$B,'Kitsap Regulated - Price Out'!$A24,'[13]RM Revenue'!Z:Z)</f>
        <v>3458.4900000000002</v>
      </c>
      <c r="P24" s="211">
        <f>SUMIF('[13]RM Revenue'!$B:$B,'Kitsap Regulated - Price Out'!$A24,'[13]RM Revenue'!AA:AA)</f>
        <v>3378.77</v>
      </c>
      <c r="Q24" s="211">
        <f>SUMIF('[13]RM Revenue'!$B:$B,'Kitsap Regulated - Price Out'!$A24,'[13]RM Revenue'!AB:AB)</f>
        <v>3433.3799999999997</v>
      </c>
      <c r="R24" s="211">
        <f>SUMIF('[13]RM Revenue'!$B:$B,'Kitsap Regulated - Price Out'!$A24,'[13]RM Revenue'!AC:AC)</f>
        <v>3294.855</v>
      </c>
      <c r="S24" s="211">
        <f>SUMIF('[13]RM Revenue'!$B:$B,'Kitsap Regulated - Price Out'!$A24,'[13]RM Revenue'!AD:AD)</f>
        <v>3363.6150000000002</v>
      </c>
      <c r="T24" s="212">
        <f t="shared" si="2"/>
        <v>40904.81</v>
      </c>
      <c r="U24" s="211"/>
      <c r="V24" s="211">
        <f t="shared" si="3"/>
        <v>346.14979959919839</v>
      </c>
      <c r="W24" s="211">
        <f t="shared" si="3"/>
        <v>345.55060120240478</v>
      </c>
      <c r="X24" s="211">
        <f t="shared" si="3"/>
        <v>339.09969939879761</v>
      </c>
      <c r="Y24" s="211">
        <f t="shared" si="3"/>
        <v>343.19889779559122</v>
      </c>
      <c r="Z24" s="211">
        <f t="shared" si="3"/>
        <v>339.85020040080155</v>
      </c>
      <c r="AA24" s="211">
        <f t="shared" si="3"/>
        <v>338.85020040080155</v>
      </c>
      <c r="AB24" s="211">
        <f t="shared" si="5"/>
        <v>345.1790306627102</v>
      </c>
      <c r="AC24" s="211">
        <f t="shared" si="4"/>
        <v>342.08605341246295</v>
      </c>
      <c r="AD24" s="211">
        <f t="shared" si="4"/>
        <v>334.2007912957468</v>
      </c>
      <c r="AE24" s="211">
        <f t="shared" si="4"/>
        <v>339.60237388724033</v>
      </c>
      <c r="AF24" s="211">
        <f t="shared" si="4"/>
        <v>325.90059347181011</v>
      </c>
      <c r="AG24" s="211">
        <f t="shared" si="4"/>
        <v>332.70178041543033</v>
      </c>
      <c r="AH24" s="213">
        <f t="shared" si="6"/>
        <v>339.36416849524966</v>
      </c>
    </row>
    <row r="25" spans="1:35" s="207" customFormat="1">
      <c r="A25" s="207" t="str">
        <f>$D$2&amp;"Residential"&amp;C25</f>
        <v>KITSAP CO -REGULATEDResidential48RE1</v>
      </c>
      <c r="B25" s="207">
        <f t="shared" si="1"/>
        <v>1</v>
      </c>
      <c r="C25" s="209" t="s">
        <v>256</v>
      </c>
      <c r="D25" s="209" t="str">
        <f>VLOOKUP(C25,'[13]RM Revenue'!J:K,2,FALSE)</f>
        <v>1-48 GAL EOW</v>
      </c>
      <c r="E25" s="210">
        <f>VLOOKUP(A25,'[13]Kits Reg Svc Codes Jan-Jun'!$A$1:$H$809,8,FALSE)</f>
        <v>13.15</v>
      </c>
      <c r="F25" s="210">
        <f>VLOOKUP(A25,'[13]Service Codes'!$A$1:$H$808,8,FALSE)</f>
        <v>13.32</v>
      </c>
      <c r="G25" s="210"/>
      <c r="H25" s="211">
        <f>SUMIF('[13]RM Revenue'!$B:$B,'Kitsap Regulated - Price Out'!$A25,'[13]RM Revenue'!S:S)</f>
        <v>861.32500000000005</v>
      </c>
      <c r="I25" s="211">
        <f>SUMIF('[13]RM Revenue'!$B:$B,'Kitsap Regulated - Price Out'!$A25,'[13]RM Revenue'!T:T)</f>
        <v>813.98500000000001</v>
      </c>
      <c r="J25" s="211">
        <f>SUMIF('[13]RM Revenue'!$B:$B,'Kitsap Regulated - Price Out'!$A25,'[13]RM Revenue'!U:U)</f>
        <v>880.39499999999998</v>
      </c>
      <c r="K25" s="211">
        <f>SUMIF('[13]RM Revenue'!$B:$B,'Kitsap Regulated - Price Out'!$A25,'[13]RM Revenue'!V:V)</f>
        <v>909.33500000000004</v>
      </c>
      <c r="L25" s="211">
        <f>SUMIF('[13]RM Revenue'!$B:$B,'Kitsap Regulated - Price Out'!$A25,'[13]RM Revenue'!W:W)</f>
        <v>940.23</v>
      </c>
      <c r="M25" s="211">
        <f>SUMIF('[13]RM Revenue'!$B:$B,'Kitsap Regulated - Price Out'!$A25,'[13]RM Revenue'!X:X)</f>
        <v>940.24</v>
      </c>
      <c r="N25" s="211">
        <f>SUMIF('[13]RM Revenue'!$B:$B,'Kitsap Regulated - Price Out'!$A25,'[13]RM Revenue'!Y:Y)</f>
        <v>967.7</v>
      </c>
      <c r="O25" s="211">
        <f>SUMIF('[13]RM Revenue'!$B:$B,'Kitsap Regulated - Price Out'!$A25,'[13]RM Revenue'!Z:Z)</f>
        <v>978.36000000000013</v>
      </c>
      <c r="P25" s="211">
        <f>SUMIF('[13]RM Revenue'!$B:$B,'Kitsap Regulated - Price Out'!$A25,'[13]RM Revenue'!AA:AA)</f>
        <v>1005.66</v>
      </c>
      <c r="Q25" s="211">
        <f>SUMIF('[13]RM Revenue'!$B:$B,'Kitsap Regulated - Price Out'!$A25,'[13]RM Revenue'!AB:AB)</f>
        <v>1109.57</v>
      </c>
      <c r="R25" s="211">
        <f>SUMIF('[13]RM Revenue'!$B:$B,'Kitsap Regulated - Price Out'!$A25,'[13]RM Revenue'!AC:AC)</f>
        <v>1115.55</v>
      </c>
      <c r="S25" s="211">
        <f>SUMIF('[13]RM Revenue'!$B:$B,'Kitsap Regulated - Price Out'!$A25,'[13]RM Revenue'!AD:AD)</f>
        <v>1154.18</v>
      </c>
      <c r="T25" s="212">
        <f t="shared" si="2"/>
        <v>11676.529999999999</v>
      </c>
      <c r="U25" s="211"/>
      <c r="V25" s="211">
        <f t="shared" si="3"/>
        <v>65.5</v>
      </c>
      <c r="W25" s="211">
        <f t="shared" si="3"/>
        <v>61.9</v>
      </c>
      <c r="X25" s="211">
        <f t="shared" si="3"/>
        <v>66.950190114068434</v>
      </c>
      <c r="Y25" s="211">
        <f t="shared" si="3"/>
        <v>69.150950570342204</v>
      </c>
      <c r="Z25" s="211">
        <f t="shared" si="3"/>
        <v>71.500380228136876</v>
      </c>
      <c r="AA25" s="211">
        <f t="shared" si="3"/>
        <v>71.501140684410643</v>
      </c>
      <c r="AB25" s="211">
        <f t="shared" si="5"/>
        <v>72.650150150150154</v>
      </c>
      <c r="AC25" s="211">
        <f t="shared" si="4"/>
        <v>73.450450450450461</v>
      </c>
      <c r="AD25" s="211">
        <f t="shared" si="4"/>
        <v>75.5</v>
      </c>
      <c r="AE25" s="211">
        <f t="shared" si="4"/>
        <v>83.301051051051047</v>
      </c>
      <c r="AF25" s="211">
        <f t="shared" si="4"/>
        <v>83.75</v>
      </c>
      <c r="AG25" s="211">
        <f t="shared" si="4"/>
        <v>86.650150150150154</v>
      </c>
      <c r="AH25" s="213">
        <f t="shared" si="6"/>
        <v>73.483705283230009</v>
      </c>
      <c r="AI25" s="208"/>
    </row>
    <row r="26" spans="1:35" s="207" customFormat="1" ht="12.75" customHeight="1">
      <c r="A26" s="207" t="str">
        <f>$D$2&amp;"Residential"&amp;C26</f>
        <v>KITSAP CO -REGULATEDResidential64RE1</v>
      </c>
      <c r="B26" s="207">
        <f t="shared" si="1"/>
        <v>1</v>
      </c>
      <c r="C26" s="208" t="s">
        <v>257</v>
      </c>
      <c r="D26" s="209" t="str">
        <f>VLOOKUP(C26,'[13]RM Revenue'!J:K,2,FALSE)</f>
        <v>1-64 GAL EOW</v>
      </c>
      <c r="E26" s="210">
        <f>VLOOKUP(A26,'[13]Kits Reg Svc Codes Jan-Jun'!$A$1:$H$809,8,FALSE)</f>
        <v>15.66</v>
      </c>
      <c r="F26" s="210">
        <f>VLOOKUP(A26,'[13]Service Codes'!$A$1:$H$808,8,FALSE)</f>
        <v>15.83</v>
      </c>
      <c r="G26" s="210"/>
      <c r="H26" s="211">
        <f>SUMIF('[13]RM Revenue'!$B:$B,'Kitsap Regulated - Price Out'!$A26,'[13]RM Revenue'!S:S)</f>
        <v>1381.2149999999999</v>
      </c>
      <c r="I26" s="211">
        <f>SUMIF('[13]RM Revenue'!$B:$B,'Kitsap Regulated - Price Out'!$A26,'[13]RM Revenue'!T:T)</f>
        <v>1387.4949999999999</v>
      </c>
      <c r="J26" s="211">
        <f>SUMIF('[13]RM Revenue'!$B:$B,'Kitsap Regulated - Price Out'!$A26,'[13]RM Revenue'!U:U)</f>
        <v>1472.04</v>
      </c>
      <c r="K26" s="211">
        <f>SUMIF('[13]RM Revenue'!$B:$B,'Kitsap Regulated - Price Out'!$A26,'[13]RM Revenue'!V:V)</f>
        <v>1421.94</v>
      </c>
      <c r="L26" s="211">
        <f>SUMIF('[13]RM Revenue'!$B:$B,'Kitsap Regulated - Price Out'!$A26,'[13]RM Revenue'!W:W)</f>
        <v>1546.425</v>
      </c>
      <c r="M26" s="211">
        <f>SUMIF('[13]RM Revenue'!$B:$B,'Kitsap Regulated - Price Out'!$A26,'[13]RM Revenue'!X:X)</f>
        <v>1530.7649999999999</v>
      </c>
      <c r="N26" s="211">
        <f>SUMIF('[13]RM Revenue'!$B:$B,'Kitsap Regulated - Price Out'!$A26,'[13]RM Revenue'!Y:Y)</f>
        <v>1600.31</v>
      </c>
      <c r="O26" s="211">
        <f>SUMIF('[13]RM Revenue'!$B:$B,'Kitsap Regulated - Price Out'!$A26,'[13]RM Revenue'!Z:Z)</f>
        <v>1567.08</v>
      </c>
      <c r="P26" s="211">
        <f>SUMIF('[13]RM Revenue'!$B:$B,'Kitsap Regulated - Price Out'!$A26,'[13]RM Revenue'!AA:AA)</f>
        <v>1589.1000000000001</v>
      </c>
      <c r="Q26" s="211">
        <f>SUMIF('[13]RM Revenue'!$B:$B,'Kitsap Regulated - Price Out'!$A26,'[13]RM Revenue'!AB:AB)</f>
        <v>1756.35</v>
      </c>
      <c r="R26" s="211">
        <f>SUMIF('[13]RM Revenue'!$B:$B,'Kitsap Regulated - Price Out'!$A26,'[13]RM Revenue'!AC:AC)</f>
        <v>1708.0650000000001</v>
      </c>
      <c r="S26" s="211">
        <f>SUMIF('[13]RM Revenue'!$B:$B,'Kitsap Regulated - Price Out'!$A26,'[13]RM Revenue'!AD:AD)</f>
        <v>1841.0249999999999</v>
      </c>
      <c r="T26" s="212">
        <f t="shared" si="2"/>
        <v>18801.810000000001</v>
      </c>
      <c r="U26" s="211"/>
      <c r="V26" s="211">
        <f t="shared" si="3"/>
        <v>88.200191570881216</v>
      </c>
      <c r="W26" s="211">
        <f t="shared" si="3"/>
        <v>88.601213282247755</v>
      </c>
      <c r="X26" s="211">
        <f t="shared" si="3"/>
        <v>94</v>
      </c>
      <c r="Y26" s="211">
        <f t="shared" si="3"/>
        <v>90.800766283524908</v>
      </c>
      <c r="Z26" s="211">
        <f t="shared" si="3"/>
        <v>98.75</v>
      </c>
      <c r="AA26" s="211">
        <f t="shared" si="3"/>
        <v>97.749999999999986</v>
      </c>
      <c r="AB26" s="211">
        <f t="shared" si="5"/>
        <v>101.09349336702464</v>
      </c>
      <c r="AC26" s="211">
        <f t="shared" si="5"/>
        <v>98.994314592545791</v>
      </c>
      <c r="AD26" s="211">
        <f t="shared" si="5"/>
        <v>100.38534428300696</v>
      </c>
      <c r="AE26" s="211">
        <f t="shared" si="5"/>
        <v>110.95072646873025</v>
      </c>
      <c r="AF26" s="211">
        <f t="shared" si="5"/>
        <v>107.90050536955148</v>
      </c>
      <c r="AG26" s="211">
        <f t="shared" si="5"/>
        <v>116.29974731522425</v>
      </c>
      <c r="AH26" s="213">
        <f t="shared" si="6"/>
        <v>99.477191877728103</v>
      </c>
      <c r="AI26" s="208"/>
    </row>
    <row r="27" spans="1:35" s="207" customFormat="1">
      <c r="A27" s="207" t="str">
        <f>$D$2&amp;"Residential"&amp;C27</f>
        <v>KITSAP CO -REGULATEDResidential96RE1</v>
      </c>
      <c r="B27" s="207">
        <f t="shared" si="1"/>
        <v>1</v>
      </c>
      <c r="C27" s="208" t="s">
        <v>258</v>
      </c>
      <c r="D27" s="209" t="str">
        <f>VLOOKUP(C27,'[13]RM Revenue'!J:K,2,FALSE)</f>
        <v>1-96 GAL EOW</v>
      </c>
      <c r="E27" s="210">
        <f>VLOOKUP(A27,'[13]Kits Reg Svc Codes Jan-Jun'!$A$1:$H$809,8,FALSE)</f>
        <v>19.48</v>
      </c>
      <c r="F27" s="210">
        <f>VLOOKUP(A27,'[13]Service Codes'!$A$1:$H$808,8,FALSE)</f>
        <v>19.72</v>
      </c>
      <c r="G27" s="210"/>
      <c r="H27" s="211">
        <f>SUMIF('[13]RM Revenue'!$B:$B,'Kitsap Regulated - Price Out'!$A27,'[13]RM Revenue'!S:S)</f>
        <v>618.49</v>
      </c>
      <c r="I27" s="211">
        <f>SUMIF('[13]RM Revenue'!$B:$B,'Kitsap Regulated - Price Out'!$A27,'[13]RM Revenue'!T:T)</f>
        <v>655.5</v>
      </c>
      <c r="J27" s="211">
        <f>SUMIF('[13]RM Revenue'!$B:$B,'Kitsap Regulated - Price Out'!$A27,'[13]RM Revenue'!U:U)</f>
        <v>735.37</v>
      </c>
      <c r="K27" s="211">
        <f>SUMIF('[13]RM Revenue'!$B:$B,'Kitsap Regulated - Price Out'!$A27,'[13]RM Revenue'!V:V)</f>
        <v>762.64</v>
      </c>
      <c r="L27" s="211">
        <f>SUMIF('[13]RM Revenue'!$B:$B,'Kitsap Regulated - Price Out'!$A27,'[13]RM Revenue'!W:W)</f>
        <v>831.8</v>
      </c>
      <c r="M27" s="211">
        <f>SUMIF('[13]RM Revenue'!$B:$B,'Kitsap Regulated - Price Out'!$A27,'[13]RM Revenue'!X:X)</f>
        <v>907.25</v>
      </c>
      <c r="N27" s="211">
        <f>SUMIF('[13]RM Revenue'!$B:$B,'Kitsap Regulated - Price Out'!$A27,'[13]RM Revenue'!Y:Y)</f>
        <v>1165.4449999999999</v>
      </c>
      <c r="O27" s="211">
        <f>SUMIF('[13]RM Revenue'!$B:$B,'Kitsap Regulated - Price Out'!$A27,'[13]RM Revenue'!Z:Z)</f>
        <v>1153.7049999999999</v>
      </c>
      <c r="P27" s="211">
        <f>SUMIF('[13]RM Revenue'!$B:$B,'Kitsap Regulated - Price Out'!$A27,'[13]RM Revenue'!AA:AA)</f>
        <v>1219.68</v>
      </c>
      <c r="Q27" s="211">
        <f>SUMIF('[13]RM Revenue'!$B:$B,'Kitsap Regulated - Price Out'!$A27,'[13]RM Revenue'!AB:AB)</f>
        <v>1267</v>
      </c>
      <c r="R27" s="211">
        <f>SUMIF('[13]RM Revenue'!$B:$B,'Kitsap Regulated - Price Out'!$A27,'[13]RM Revenue'!AC:AC)</f>
        <v>1248.28</v>
      </c>
      <c r="S27" s="211">
        <f>SUMIF('[13]RM Revenue'!$B:$B,'Kitsap Regulated - Price Out'!$A27,'[13]RM Revenue'!AD:AD)</f>
        <v>1313.37</v>
      </c>
      <c r="T27" s="212">
        <f t="shared" si="2"/>
        <v>11878.530000000002</v>
      </c>
      <c r="U27" s="211"/>
      <c r="V27" s="211">
        <f t="shared" si="3"/>
        <v>31.75</v>
      </c>
      <c r="W27" s="211">
        <f t="shared" si="3"/>
        <v>33.649897330595479</v>
      </c>
      <c r="X27" s="211">
        <f t="shared" si="3"/>
        <v>37.75</v>
      </c>
      <c r="Y27" s="211">
        <f t="shared" si="3"/>
        <v>39.149897330595479</v>
      </c>
      <c r="Z27" s="211">
        <f t="shared" si="3"/>
        <v>42.700205338809035</v>
      </c>
      <c r="AA27" s="211">
        <f t="shared" si="3"/>
        <v>46.573408624229977</v>
      </c>
      <c r="AB27" s="211">
        <f t="shared" si="5"/>
        <v>59.099645030425961</v>
      </c>
      <c r="AC27" s="211">
        <f t="shared" si="5"/>
        <v>58.504310344827587</v>
      </c>
      <c r="AD27" s="211">
        <f t="shared" si="5"/>
        <v>61.84989858012171</v>
      </c>
      <c r="AE27" s="211">
        <f t="shared" si="5"/>
        <v>64.24949290060853</v>
      </c>
      <c r="AF27" s="211">
        <f t="shared" si="5"/>
        <v>63.300202839756594</v>
      </c>
      <c r="AG27" s="211">
        <f t="shared" si="5"/>
        <v>66.600912778904657</v>
      </c>
      <c r="AH27" s="213">
        <f t="shared" si="6"/>
        <v>50.431489258239587</v>
      </c>
      <c r="AI27" s="208"/>
    </row>
    <row r="28" spans="1:35" s="207" customFormat="1">
      <c r="A28" s="207" t="str">
        <f>$D$2&amp;"Residential"&amp;C28</f>
        <v>KITSAP CO -REGULATEDResidential32RM1</v>
      </c>
      <c r="B28" s="207">
        <f t="shared" si="1"/>
        <v>1</v>
      </c>
      <c r="C28" s="209" t="s">
        <v>259</v>
      </c>
      <c r="D28" s="209" t="str">
        <f>VLOOKUP(C28,'[13]RM Revenue'!J:K,2,FALSE)</f>
        <v>1-32 GAL CAN-MONTHLY SVC</v>
      </c>
      <c r="E28" s="210">
        <f>VLOOKUP(A28,'[13]Kits Reg Svc Codes Jan-Jun'!$A$1:$H$809,8,FALSE)</f>
        <v>4.68</v>
      </c>
      <c r="F28" s="210">
        <f>VLOOKUP(A28,'[13]Service Codes'!$A$1:$H$808,8,FALSE)</f>
        <v>4.7300000000000004</v>
      </c>
      <c r="G28" s="210"/>
      <c r="H28" s="211">
        <f>SUMIF('[13]RM Revenue'!$B:$B,'Kitsap Regulated - Price Out'!$A28,'[13]RM Revenue'!S:S)</f>
        <v>0</v>
      </c>
      <c r="I28" s="211">
        <f>SUMIF('[13]RM Revenue'!$B:$B,'Kitsap Regulated - Price Out'!$A28,'[13]RM Revenue'!T:T)</f>
        <v>0</v>
      </c>
      <c r="J28" s="211">
        <f>SUMIF('[13]RM Revenue'!$B:$B,'Kitsap Regulated - Price Out'!$A28,'[13]RM Revenue'!U:U)</f>
        <v>0</v>
      </c>
      <c r="K28" s="211">
        <f>SUMIF('[13]RM Revenue'!$B:$B,'Kitsap Regulated - Price Out'!$A28,'[13]RM Revenue'!V:V)</f>
        <v>0</v>
      </c>
      <c r="L28" s="211">
        <f>SUMIF('[13]RM Revenue'!$B:$B,'Kitsap Regulated - Price Out'!$A28,'[13]RM Revenue'!W:W)</f>
        <v>0</v>
      </c>
      <c r="M28" s="211">
        <f>SUMIF('[13]RM Revenue'!$B:$B,'Kitsap Regulated - Price Out'!$A28,'[13]RM Revenue'!X:X)</f>
        <v>0</v>
      </c>
      <c r="N28" s="211">
        <f>SUMIF('[13]RM Revenue'!$B:$B,'Kitsap Regulated - Price Out'!$A28,'[13]RM Revenue'!Y:Y)</f>
        <v>0</v>
      </c>
      <c r="O28" s="211">
        <f>SUMIF('[13]RM Revenue'!$B:$B,'Kitsap Regulated - Price Out'!$A28,'[13]RM Revenue'!Z:Z)</f>
        <v>0</v>
      </c>
      <c r="P28" s="211">
        <f>SUMIF('[13]RM Revenue'!$B:$B,'Kitsap Regulated - Price Out'!$A28,'[13]RM Revenue'!AA:AA)</f>
        <v>0</v>
      </c>
      <c r="Q28" s="211">
        <f>SUMIF('[13]RM Revenue'!$B:$B,'Kitsap Regulated - Price Out'!$A28,'[13]RM Revenue'!AB:AB)</f>
        <v>0</v>
      </c>
      <c r="R28" s="211">
        <f>SUMIF('[13]RM Revenue'!$B:$B,'Kitsap Regulated - Price Out'!$A28,'[13]RM Revenue'!AC:AC)</f>
        <v>0</v>
      </c>
      <c r="S28" s="211">
        <f>SUMIF('[13]RM Revenue'!$B:$B,'Kitsap Regulated - Price Out'!$A28,'[13]RM Revenue'!AD:AD)</f>
        <v>0</v>
      </c>
      <c r="T28" s="212">
        <f t="shared" si="2"/>
        <v>0</v>
      </c>
      <c r="U28" s="211"/>
      <c r="V28" s="211">
        <f t="shared" si="3"/>
        <v>0</v>
      </c>
      <c r="W28" s="211">
        <f t="shared" si="3"/>
        <v>0</v>
      </c>
      <c r="X28" s="211">
        <f t="shared" si="3"/>
        <v>0</v>
      </c>
      <c r="Y28" s="211">
        <f t="shared" si="3"/>
        <v>0</v>
      </c>
      <c r="Z28" s="211">
        <f t="shared" si="3"/>
        <v>0</v>
      </c>
      <c r="AA28" s="211">
        <f t="shared" si="3"/>
        <v>0</v>
      </c>
      <c r="AB28" s="211">
        <f t="shared" si="5"/>
        <v>0</v>
      </c>
      <c r="AC28" s="211">
        <f t="shared" si="5"/>
        <v>0</v>
      </c>
      <c r="AD28" s="211">
        <f t="shared" si="5"/>
        <v>0</v>
      </c>
      <c r="AE28" s="211">
        <f t="shared" si="5"/>
        <v>0</v>
      </c>
      <c r="AF28" s="211">
        <f t="shared" si="5"/>
        <v>0</v>
      </c>
      <c r="AG28" s="211">
        <f t="shared" si="5"/>
        <v>0</v>
      </c>
      <c r="AH28" s="213">
        <f t="shared" si="6"/>
        <v>0</v>
      </c>
      <c r="AI28" s="208"/>
    </row>
    <row r="29" spans="1:35" s="207" customFormat="1">
      <c r="A29" s="207" t="str">
        <f>$D$2&amp;"Residential"&amp;C29</f>
        <v>KITSAP CO -REGULATEDResidential35RM1</v>
      </c>
      <c r="B29" s="207">
        <f t="shared" si="1"/>
        <v>1</v>
      </c>
      <c r="C29" s="208" t="s">
        <v>260</v>
      </c>
      <c r="D29" s="209" t="str">
        <f>VLOOKUP(C29,'[13]RM Revenue'!J:K,2,FALSE)</f>
        <v>1-35 GAL CART MONTHLY SVC</v>
      </c>
      <c r="E29" s="210">
        <f>VLOOKUP(A29,'[13]Kits Reg Svc Codes Jan-Jun'!$A$1:$H$809,8,FALSE)</f>
        <v>6.04</v>
      </c>
      <c r="F29" s="210">
        <f>VLOOKUP(A29,'[13]Service Codes'!$A$1:$H$808,8,FALSE)</f>
        <v>6.1</v>
      </c>
      <c r="G29" s="210"/>
      <c r="H29" s="211">
        <f>SUMIF('[13]RM Revenue'!$B:$B,'Kitsap Regulated - Price Out'!$A29,'[13]RM Revenue'!S:S)</f>
        <v>289.92</v>
      </c>
      <c r="I29" s="211">
        <f>SUMIF('[13]RM Revenue'!$B:$B,'Kitsap Regulated - Price Out'!$A29,'[13]RM Revenue'!T:T)</f>
        <v>289.92</v>
      </c>
      <c r="J29" s="211">
        <f>SUMIF('[13]RM Revenue'!$B:$B,'Kitsap Regulated - Price Out'!$A29,'[13]RM Revenue'!U:U)</f>
        <v>298.98</v>
      </c>
      <c r="K29" s="211">
        <f>SUMIF('[13]RM Revenue'!$B:$B,'Kitsap Regulated - Price Out'!$A29,'[13]RM Revenue'!V:V)</f>
        <v>292.94</v>
      </c>
      <c r="L29" s="211">
        <f>SUMIF('[13]RM Revenue'!$B:$B,'Kitsap Regulated - Price Out'!$A29,'[13]RM Revenue'!W:W)</f>
        <v>277.83999999999997</v>
      </c>
      <c r="M29" s="211">
        <f>SUMIF('[13]RM Revenue'!$B:$B,'Kitsap Regulated - Price Out'!$A29,'[13]RM Revenue'!X:X)</f>
        <v>277.83999999999997</v>
      </c>
      <c r="N29" s="211">
        <f>SUMIF('[13]RM Revenue'!$B:$B,'Kitsap Regulated - Price Out'!$A29,'[13]RM Revenue'!Y:Y)</f>
        <v>277.55</v>
      </c>
      <c r="O29" s="211">
        <f>SUMIF('[13]RM Revenue'!$B:$B,'Kitsap Regulated - Price Out'!$A29,'[13]RM Revenue'!Z:Z)</f>
        <v>283.65000000000003</v>
      </c>
      <c r="P29" s="211">
        <f>SUMIF('[13]RM Revenue'!$B:$B,'Kitsap Regulated - Price Out'!$A29,'[13]RM Revenue'!AA:AA)</f>
        <v>283.64999999999998</v>
      </c>
      <c r="Q29" s="211">
        <f>SUMIF('[13]RM Revenue'!$B:$B,'Kitsap Regulated - Price Out'!$A29,'[13]RM Revenue'!AB:AB)</f>
        <v>277.54999999999995</v>
      </c>
      <c r="R29" s="211">
        <f>SUMIF('[13]RM Revenue'!$B:$B,'Kitsap Regulated - Price Out'!$A29,'[13]RM Revenue'!AC:AC)</f>
        <v>262.3</v>
      </c>
      <c r="S29" s="211">
        <f>SUMIF('[13]RM Revenue'!$B:$B,'Kitsap Regulated - Price Out'!$A29,'[13]RM Revenue'!AD:AD)</f>
        <v>262.3</v>
      </c>
      <c r="T29" s="212">
        <f t="shared" si="2"/>
        <v>3374.4400000000005</v>
      </c>
      <c r="U29" s="211"/>
      <c r="V29" s="211">
        <f t="shared" si="3"/>
        <v>48</v>
      </c>
      <c r="W29" s="211">
        <f t="shared" si="3"/>
        <v>48</v>
      </c>
      <c r="X29" s="211">
        <f t="shared" si="3"/>
        <v>49.5</v>
      </c>
      <c r="Y29" s="211">
        <f t="shared" si="3"/>
        <v>48.5</v>
      </c>
      <c r="Z29" s="211">
        <f t="shared" si="3"/>
        <v>45.999999999999993</v>
      </c>
      <c r="AA29" s="211">
        <f t="shared" si="3"/>
        <v>45.999999999999993</v>
      </c>
      <c r="AB29" s="211">
        <f t="shared" si="5"/>
        <v>45.500000000000007</v>
      </c>
      <c r="AC29" s="211">
        <f t="shared" si="5"/>
        <v>46.500000000000007</v>
      </c>
      <c r="AD29" s="211">
        <f t="shared" si="5"/>
        <v>46.5</v>
      </c>
      <c r="AE29" s="211">
        <f t="shared" si="5"/>
        <v>45.499999999999993</v>
      </c>
      <c r="AF29" s="211">
        <f t="shared" si="5"/>
        <v>43.000000000000007</v>
      </c>
      <c r="AG29" s="211">
        <f t="shared" si="5"/>
        <v>43.000000000000007</v>
      </c>
      <c r="AH29" s="213">
        <f t="shared" si="6"/>
        <v>46.333333333333336</v>
      </c>
      <c r="AI29" s="208"/>
    </row>
    <row r="30" spans="1:35" s="207" customFormat="1">
      <c r="A30" s="207" t="str">
        <f>$D$2&amp;"Residential"&amp;C30</f>
        <v>KITSAP CO -REGULATEDResidential48RM1</v>
      </c>
      <c r="B30" s="207">
        <f t="shared" si="1"/>
        <v>1</v>
      </c>
      <c r="C30" s="208" t="s">
        <v>261</v>
      </c>
      <c r="D30" s="209" t="str">
        <f>VLOOKUP(C30,'[13]RM Revenue'!J:K,2,FALSE)</f>
        <v>1-48 GAL MONTHLY</v>
      </c>
      <c r="E30" s="210">
        <f>VLOOKUP(A30,'[13]Kits Reg Svc Codes Jan-Jun'!$A$1:$H$809,8,FALSE)</f>
        <v>7.56</v>
      </c>
      <c r="F30" s="210">
        <f>VLOOKUP(A30,'[13]Service Codes'!$A$1:$H$808,8,FALSE)</f>
        <v>7.64</v>
      </c>
      <c r="G30" s="210"/>
      <c r="H30" s="211">
        <f>SUMIF('[13]RM Revenue'!$B:$B,'Kitsap Regulated - Price Out'!$A30,'[13]RM Revenue'!S:S)</f>
        <v>30.24</v>
      </c>
      <c r="I30" s="211">
        <f>SUMIF('[13]RM Revenue'!$B:$B,'Kitsap Regulated - Price Out'!$A30,'[13]RM Revenue'!T:T)</f>
        <v>30.24</v>
      </c>
      <c r="J30" s="211">
        <f>SUMIF('[13]RM Revenue'!$B:$B,'Kitsap Regulated - Price Out'!$A30,'[13]RM Revenue'!U:U)</f>
        <v>22.68</v>
      </c>
      <c r="K30" s="211">
        <f>SUMIF('[13]RM Revenue'!$B:$B,'Kitsap Regulated - Price Out'!$A30,'[13]RM Revenue'!V:V)</f>
        <v>22.68</v>
      </c>
      <c r="L30" s="211">
        <f>SUMIF('[13]RM Revenue'!$B:$B,'Kitsap Regulated - Price Out'!$A30,'[13]RM Revenue'!W:W)</f>
        <v>22.68</v>
      </c>
      <c r="M30" s="211">
        <f>SUMIF('[13]RM Revenue'!$B:$B,'Kitsap Regulated - Price Out'!$A30,'[13]RM Revenue'!X:X)</f>
        <v>22.68</v>
      </c>
      <c r="N30" s="211">
        <f>SUMIF('[13]RM Revenue'!$B:$B,'Kitsap Regulated - Price Out'!$A30,'[13]RM Revenue'!Y:Y)</f>
        <v>30.48</v>
      </c>
      <c r="O30" s="211">
        <f>SUMIF('[13]RM Revenue'!$B:$B,'Kitsap Regulated - Price Out'!$A30,'[13]RM Revenue'!Z:Z)</f>
        <v>30.48</v>
      </c>
      <c r="P30" s="211">
        <f>SUMIF('[13]RM Revenue'!$B:$B,'Kitsap Regulated - Price Out'!$A30,'[13]RM Revenue'!AA:AA)</f>
        <v>30.56</v>
      </c>
      <c r="Q30" s="211">
        <f>SUMIF('[13]RM Revenue'!$B:$B,'Kitsap Regulated - Price Out'!$A30,'[13]RM Revenue'!AB:AB)</f>
        <v>30.56</v>
      </c>
      <c r="R30" s="211">
        <f>SUMIF('[13]RM Revenue'!$B:$B,'Kitsap Regulated - Price Out'!$A30,'[13]RM Revenue'!AC:AC)</f>
        <v>30.56</v>
      </c>
      <c r="S30" s="211">
        <f>SUMIF('[13]RM Revenue'!$B:$B,'Kitsap Regulated - Price Out'!$A30,'[13]RM Revenue'!AD:AD)</f>
        <v>30.56</v>
      </c>
      <c r="T30" s="212">
        <f t="shared" si="2"/>
        <v>334.4</v>
      </c>
      <c r="U30" s="211"/>
      <c r="V30" s="211">
        <f t="shared" si="3"/>
        <v>4</v>
      </c>
      <c r="W30" s="211">
        <f t="shared" si="3"/>
        <v>4</v>
      </c>
      <c r="X30" s="211">
        <f t="shared" si="3"/>
        <v>3</v>
      </c>
      <c r="Y30" s="211">
        <f t="shared" si="3"/>
        <v>3</v>
      </c>
      <c r="Z30" s="211">
        <f t="shared" si="3"/>
        <v>3</v>
      </c>
      <c r="AA30" s="211">
        <f t="shared" si="3"/>
        <v>3</v>
      </c>
      <c r="AB30" s="211">
        <f t="shared" si="5"/>
        <v>3.9895287958115184</v>
      </c>
      <c r="AC30" s="211">
        <f t="shared" si="5"/>
        <v>3.9895287958115184</v>
      </c>
      <c r="AD30" s="211">
        <f t="shared" si="5"/>
        <v>4</v>
      </c>
      <c r="AE30" s="211">
        <f t="shared" si="5"/>
        <v>4</v>
      </c>
      <c r="AF30" s="211">
        <f t="shared" si="5"/>
        <v>4</v>
      </c>
      <c r="AG30" s="211">
        <f t="shared" si="5"/>
        <v>4</v>
      </c>
      <c r="AH30" s="213">
        <f t="shared" si="6"/>
        <v>3.6649214659685865</v>
      </c>
      <c r="AI30" s="208"/>
    </row>
    <row r="31" spans="1:35" s="207" customFormat="1">
      <c r="A31" s="207" t="str">
        <f>$D$2&amp;"Residential"&amp;C31</f>
        <v>KITSAP CO -REGULATEDResidential64RM1</v>
      </c>
      <c r="B31" s="207">
        <f t="shared" si="1"/>
        <v>1</v>
      </c>
      <c r="C31" s="208" t="s">
        <v>262</v>
      </c>
      <c r="D31" s="209" t="str">
        <f>VLOOKUP(C31,'[13]RM Revenue'!J:K,2,FALSE)</f>
        <v>1-64 GAL MONTHLY</v>
      </c>
      <c r="E31" s="210">
        <f>VLOOKUP(A31,'[13]Kits Reg Svc Codes Jan-Jun'!$A$1:$H$809,8,FALSE)</f>
        <v>8.9</v>
      </c>
      <c r="F31" s="210">
        <f>VLOOKUP(A31,'[13]Service Codes'!$A$1:$H$808,8,FALSE)</f>
        <v>8.98</v>
      </c>
      <c r="G31" s="210"/>
      <c r="H31" s="211">
        <f>SUMIF('[13]RM Revenue'!$B:$B,'Kitsap Regulated - Price Out'!$A31,'[13]RM Revenue'!S:S)</f>
        <v>89</v>
      </c>
      <c r="I31" s="211">
        <f>SUMIF('[13]RM Revenue'!$B:$B,'Kitsap Regulated - Price Out'!$A31,'[13]RM Revenue'!T:T)</f>
        <v>89</v>
      </c>
      <c r="J31" s="211">
        <f>SUMIF('[13]RM Revenue'!$B:$B,'Kitsap Regulated - Price Out'!$A31,'[13]RM Revenue'!U:U)</f>
        <v>89</v>
      </c>
      <c r="K31" s="211">
        <f>SUMIF('[13]RM Revenue'!$B:$B,'Kitsap Regulated - Price Out'!$A31,'[13]RM Revenue'!V:V)</f>
        <v>89</v>
      </c>
      <c r="L31" s="211">
        <f>SUMIF('[13]RM Revenue'!$B:$B,'Kitsap Regulated - Price Out'!$A31,'[13]RM Revenue'!W:W)</f>
        <v>62.3</v>
      </c>
      <c r="M31" s="211">
        <f>SUMIF('[13]RM Revenue'!$B:$B,'Kitsap Regulated - Price Out'!$A31,'[13]RM Revenue'!X:X)</f>
        <v>62.3</v>
      </c>
      <c r="N31" s="211">
        <f>SUMIF('[13]RM Revenue'!$B:$B,'Kitsap Regulated - Price Out'!$A31,'[13]RM Revenue'!Y:Y)</f>
        <v>62.86</v>
      </c>
      <c r="O31" s="211">
        <f>SUMIF('[13]RM Revenue'!$B:$B,'Kitsap Regulated - Price Out'!$A31,'[13]RM Revenue'!Z:Z)</f>
        <v>62.86</v>
      </c>
      <c r="P31" s="211">
        <f>SUMIF('[13]RM Revenue'!$B:$B,'Kitsap Regulated - Price Out'!$A31,'[13]RM Revenue'!AA:AA)</f>
        <v>57.82</v>
      </c>
      <c r="Q31" s="211">
        <f>SUMIF('[13]RM Revenue'!$B:$B,'Kitsap Regulated - Price Out'!$A31,'[13]RM Revenue'!AB:AB)</f>
        <v>71.84</v>
      </c>
      <c r="R31" s="211">
        <f>SUMIF('[13]RM Revenue'!$B:$B,'Kitsap Regulated - Price Out'!$A31,'[13]RM Revenue'!AC:AC)</f>
        <v>62.86</v>
      </c>
      <c r="S31" s="211">
        <f>SUMIF('[13]RM Revenue'!$B:$B,'Kitsap Regulated - Price Out'!$A31,'[13]RM Revenue'!AD:AD)</f>
        <v>62.86</v>
      </c>
      <c r="T31" s="212">
        <f t="shared" si="2"/>
        <v>861.70000000000016</v>
      </c>
      <c r="U31" s="211"/>
      <c r="V31" s="211">
        <f t="shared" si="3"/>
        <v>10</v>
      </c>
      <c r="W31" s="211">
        <f t="shared" si="3"/>
        <v>10</v>
      </c>
      <c r="X31" s="211">
        <f t="shared" si="3"/>
        <v>10</v>
      </c>
      <c r="Y31" s="211">
        <f t="shared" si="3"/>
        <v>10</v>
      </c>
      <c r="Z31" s="211">
        <f t="shared" si="3"/>
        <v>6.9999999999999991</v>
      </c>
      <c r="AA31" s="211">
        <f t="shared" si="3"/>
        <v>6.9999999999999991</v>
      </c>
      <c r="AB31" s="211">
        <f t="shared" si="5"/>
        <v>7</v>
      </c>
      <c r="AC31" s="211">
        <f t="shared" si="5"/>
        <v>7</v>
      </c>
      <c r="AD31" s="211">
        <f t="shared" si="5"/>
        <v>6.4387527839643646</v>
      </c>
      <c r="AE31" s="211">
        <f t="shared" si="5"/>
        <v>8</v>
      </c>
      <c r="AF31" s="211">
        <f t="shared" si="5"/>
        <v>7</v>
      </c>
      <c r="AG31" s="211">
        <f t="shared" si="5"/>
        <v>7</v>
      </c>
      <c r="AH31" s="213">
        <f t="shared" si="6"/>
        <v>8.0365627319970301</v>
      </c>
      <c r="AI31" s="208"/>
    </row>
    <row r="32" spans="1:35" s="207" customFormat="1">
      <c r="A32" s="207" t="str">
        <f>$D$2&amp;"Residential"&amp;C32</f>
        <v>KITSAP CO -REGULATEDResidential96RM1</v>
      </c>
      <c r="B32" s="207">
        <f t="shared" si="1"/>
        <v>1</v>
      </c>
      <c r="C32" s="208" t="s">
        <v>263</v>
      </c>
      <c r="D32" s="209" t="str">
        <f>VLOOKUP(C32,'[13]RM Revenue'!J:K,2,FALSE)</f>
        <v>1-96 GAL MONTHLY</v>
      </c>
      <c r="E32" s="210">
        <f>VLOOKUP(A32,'[13]Kits Reg Svc Codes Jan-Jun'!$A$1:$H$809,8,FALSE)</f>
        <v>10.87</v>
      </c>
      <c r="F32" s="210">
        <f>VLOOKUP(A32,'[13]Service Codes'!$A$1:$H$808,8,FALSE)</f>
        <v>10.98</v>
      </c>
      <c r="G32" s="210"/>
      <c r="H32" s="211">
        <f>SUMIF('[13]RM Revenue'!$B:$B,'Kitsap Regulated - Price Out'!$A32,'[13]RM Revenue'!S:S)</f>
        <v>54.35</v>
      </c>
      <c r="I32" s="211">
        <f>SUMIF('[13]RM Revenue'!$B:$B,'Kitsap Regulated - Price Out'!$A32,'[13]RM Revenue'!T:T)</f>
        <v>54.35</v>
      </c>
      <c r="J32" s="211">
        <f>SUMIF('[13]RM Revenue'!$B:$B,'Kitsap Regulated - Price Out'!$A32,'[13]RM Revenue'!U:U)</f>
        <v>65.22</v>
      </c>
      <c r="K32" s="211">
        <f>SUMIF('[13]RM Revenue'!$B:$B,'Kitsap Regulated - Price Out'!$A32,'[13]RM Revenue'!V:V)</f>
        <v>65.22</v>
      </c>
      <c r="L32" s="211">
        <f>SUMIF('[13]RM Revenue'!$B:$B,'Kitsap Regulated - Price Out'!$A32,'[13]RM Revenue'!W:W)</f>
        <v>65.22</v>
      </c>
      <c r="M32" s="211">
        <f>SUMIF('[13]RM Revenue'!$B:$B,'Kitsap Regulated - Price Out'!$A32,'[13]RM Revenue'!X:X)</f>
        <v>43.480000000000004</v>
      </c>
      <c r="N32" s="211">
        <f>SUMIF('[13]RM Revenue'!$B:$B,'Kitsap Regulated - Price Out'!$A32,'[13]RM Revenue'!Y:Y)</f>
        <v>32.94</v>
      </c>
      <c r="O32" s="211">
        <f>SUMIF('[13]RM Revenue'!$B:$B,'Kitsap Regulated - Price Out'!$A32,'[13]RM Revenue'!Z:Z)</f>
        <v>32.94</v>
      </c>
      <c r="P32" s="211">
        <f>SUMIF('[13]RM Revenue'!$B:$B,'Kitsap Regulated - Price Out'!$A32,'[13]RM Revenue'!AA:AA)</f>
        <v>43.92</v>
      </c>
      <c r="Q32" s="211">
        <f>SUMIF('[13]RM Revenue'!$B:$B,'Kitsap Regulated - Price Out'!$A32,'[13]RM Revenue'!AB:AB)</f>
        <v>54.900000000000006</v>
      </c>
      <c r="R32" s="211">
        <f>SUMIF('[13]RM Revenue'!$B:$B,'Kitsap Regulated - Price Out'!$A32,'[13]RM Revenue'!AC:AC)</f>
        <v>54.9</v>
      </c>
      <c r="S32" s="211">
        <f>SUMIF('[13]RM Revenue'!$B:$B,'Kitsap Regulated - Price Out'!$A32,'[13]RM Revenue'!AD:AD)</f>
        <v>54.9</v>
      </c>
      <c r="T32" s="212">
        <f t="shared" si="2"/>
        <v>622.34</v>
      </c>
      <c r="U32" s="211"/>
      <c r="V32" s="211">
        <f t="shared" si="3"/>
        <v>5.0000000000000009</v>
      </c>
      <c r="W32" s="211">
        <f t="shared" si="3"/>
        <v>5.0000000000000009</v>
      </c>
      <c r="X32" s="211">
        <f t="shared" si="3"/>
        <v>6</v>
      </c>
      <c r="Y32" s="211">
        <f t="shared" si="3"/>
        <v>6</v>
      </c>
      <c r="Z32" s="211">
        <f t="shared" si="3"/>
        <v>6</v>
      </c>
      <c r="AA32" s="211">
        <f t="shared" si="3"/>
        <v>4.0000000000000009</v>
      </c>
      <c r="AB32" s="211">
        <f t="shared" si="5"/>
        <v>2.9999999999999996</v>
      </c>
      <c r="AC32" s="211">
        <f t="shared" si="5"/>
        <v>2.9999999999999996</v>
      </c>
      <c r="AD32" s="211">
        <f t="shared" si="5"/>
        <v>4</v>
      </c>
      <c r="AE32" s="211">
        <f t="shared" si="5"/>
        <v>5</v>
      </c>
      <c r="AF32" s="211">
        <f t="shared" si="5"/>
        <v>5</v>
      </c>
      <c r="AG32" s="211">
        <f t="shared" si="5"/>
        <v>5</v>
      </c>
      <c r="AH32" s="213">
        <f t="shared" si="6"/>
        <v>4.75</v>
      </c>
      <c r="AI32" s="208"/>
    </row>
    <row r="33" spans="1:35" hidden="1">
      <c r="A33" s="192" t="str">
        <f>$D$2&amp;"Residential"&amp;C33</f>
        <v>KITSAP CO -REGULATEDResidentialDRVNRW1</v>
      </c>
      <c r="B33" s="192">
        <f t="shared" si="1"/>
        <v>1</v>
      </c>
      <c r="C33" s="100" t="s">
        <v>264</v>
      </c>
      <c r="D33" s="214" t="str">
        <f>VLOOKUP(C33,'[13]RM Revenue'!J:K,2,FALSE)</f>
        <v>DRIVE IN UP TO 250'</v>
      </c>
      <c r="E33" s="210">
        <f>VLOOKUP(A33,'[13]Kits Reg Svc Codes Jan-Jun'!$A$1:$H$809,8,FALSE)</f>
        <v>4.8099999999999996</v>
      </c>
      <c r="F33" s="215">
        <f>VLOOKUP(A33,'[13]Service Codes'!$A$1:$H$808,8,FALSE)</f>
        <v>4.8099999999999996</v>
      </c>
      <c r="G33" s="215"/>
      <c r="H33" s="216">
        <f>SUMIF('[13]RM Revenue'!$B:$B,'Kitsap Regulated - Price Out'!$A33,'[13]RM Revenue'!S:S)</f>
        <v>115.44</v>
      </c>
      <c r="I33" s="216">
        <f>SUMIF('[13]RM Revenue'!$B:$B,'Kitsap Regulated - Price Out'!$A33,'[13]RM Revenue'!T:T)</f>
        <v>115.44</v>
      </c>
      <c r="J33" s="216">
        <f>SUMIF('[13]RM Revenue'!$B:$B,'Kitsap Regulated - Price Out'!$A33,'[13]RM Revenue'!U:U)</f>
        <v>115.97499999999999</v>
      </c>
      <c r="K33" s="216">
        <f>SUMIF('[13]RM Revenue'!$B:$B,'Kitsap Regulated - Price Out'!$A33,'[13]RM Revenue'!V:V)</f>
        <v>120.785</v>
      </c>
      <c r="L33" s="216">
        <f>SUMIF('[13]RM Revenue'!$B:$B,'Kitsap Regulated - Price Out'!$A33,'[13]RM Revenue'!W:W)</f>
        <v>127.80500000000001</v>
      </c>
      <c r="M33" s="216">
        <f>SUMIF('[13]RM Revenue'!$B:$B,'Kitsap Regulated - Price Out'!$A33,'[13]RM Revenue'!X:X)</f>
        <v>135.02500000000001</v>
      </c>
      <c r="N33" s="216">
        <f>SUMIF('[13]RM Revenue'!$B:$B,'Kitsap Regulated - Price Out'!$A33,'[13]RM Revenue'!Y:Y)</f>
        <v>139.49</v>
      </c>
      <c r="O33" s="216">
        <f>SUMIF('[13]RM Revenue'!$B:$B,'Kitsap Regulated - Price Out'!$A33,'[13]RM Revenue'!Z:Z)</f>
        <v>139.49</v>
      </c>
      <c r="P33" s="216">
        <f>SUMIF('[13]RM Revenue'!$B:$B,'Kitsap Regulated - Price Out'!$A33,'[13]RM Revenue'!AA:AA)</f>
        <v>129.005</v>
      </c>
      <c r="Q33" s="216">
        <f>SUMIF('[13]RM Revenue'!$B:$B,'Kitsap Regulated - Price Out'!$A33,'[13]RM Revenue'!AB:AB)</f>
        <v>133.815</v>
      </c>
      <c r="R33" s="216">
        <f>SUMIF('[13]RM Revenue'!$B:$B,'Kitsap Regulated - Price Out'!$A33,'[13]RM Revenue'!AC:AC)</f>
        <v>117.58</v>
      </c>
      <c r="S33" s="216">
        <f>SUMIF('[13]RM Revenue'!$B:$B,'Kitsap Regulated - Price Out'!$A33,'[13]RM Revenue'!AD:AD)</f>
        <v>117.58</v>
      </c>
      <c r="T33" s="212">
        <f t="shared" si="2"/>
        <v>1507.4299999999998</v>
      </c>
      <c r="U33" s="212"/>
      <c r="V33" s="212">
        <f t="shared" si="3"/>
        <v>24</v>
      </c>
      <c r="W33" s="212">
        <f t="shared" si="3"/>
        <v>24</v>
      </c>
      <c r="X33" s="212">
        <f t="shared" si="3"/>
        <v>24.111226611226613</v>
      </c>
      <c r="Y33" s="212">
        <f t="shared" si="3"/>
        <v>25.111226611226613</v>
      </c>
      <c r="Z33" s="212">
        <f t="shared" si="3"/>
        <v>26.570686070686076</v>
      </c>
      <c r="AA33" s="212">
        <f t="shared" si="3"/>
        <v>28.071725571725576</v>
      </c>
      <c r="AB33" s="212">
        <f>IFERROR(N33/$F33,0)</f>
        <v>29.000000000000004</v>
      </c>
      <c r="AC33" s="212">
        <f t="shared" ref="AC33:AG55" si="7">IFERROR(O33/$F33,0)</f>
        <v>29.000000000000004</v>
      </c>
      <c r="AD33" s="212">
        <f t="shared" si="7"/>
        <v>26.820166320166322</v>
      </c>
      <c r="AE33" s="212">
        <f t="shared" si="7"/>
        <v>27.820166320166322</v>
      </c>
      <c r="AF33" s="212">
        <f t="shared" si="7"/>
        <v>24.444906444906447</v>
      </c>
      <c r="AG33" s="212">
        <f t="shared" si="7"/>
        <v>24.444906444906447</v>
      </c>
    </row>
    <row r="34" spans="1:35" s="190" customFormat="1" hidden="1">
      <c r="A34" s="190" t="str">
        <f>$D$2&amp;"Residential"&amp;C34</f>
        <v>KITSAP CO -REGULATEDResidentialDRVNRE1</v>
      </c>
      <c r="B34" s="190">
        <f t="shared" si="1"/>
        <v>1</v>
      </c>
      <c r="C34" s="100" t="s">
        <v>265</v>
      </c>
      <c r="D34" s="214" t="str">
        <f>VLOOKUP(C34,'[13]RM Revenue'!J:K,2,FALSE)</f>
        <v>DRIVE IN UP TO 250'-EOW</v>
      </c>
      <c r="E34" s="210">
        <f>VLOOKUP(A34,'[13]Kits Reg Svc Codes Jan-Jun'!$A$1:$H$809,8,FALSE)</f>
        <v>2.4049999999999998</v>
      </c>
      <c r="F34" s="215">
        <f>VLOOKUP(A34,'[13]Service Codes'!$A$1:$H$808,8,FALSE)</f>
        <v>2.4049999999999998</v>
      </c>
      <c r="G34" s="215"/>
      <c r="H34" s="216">
        <f>SUMIF('[13]RM Revenue'!$B:$B,'Kitsap Regulated - Price Out'!$A34,'[13]RM Revenue'!S:S)</f>
        <v>28.86</v>
      </c>
      <c r="I34" s="216">
        <f>SUMIF('[13]RM Revenue'!$B:$B,'Kitsap Regulated - Price Out'!$A34,'[13]RM Revenue'!T:T)</f>
        <v>28.86</v>
      </c>
      <c r="J34" s="216">
        <f>SUMIF('[13]RM Revenue'!$B:$B,'Kitsap Regulated - Price Out'!$A34,'[13]RM Revenue'!U:U)</f>
        <v>28.86</v>
      </c>
      <c r="K34" s="216">
        <f>SUMIF('[13]RM Revenue'!$B:$B,'Kitsap Regulated - Price Out'!$A34,'[13]RM Revenue'!V:V)</f>
        <v>28.86</v>
      </c>
      <c r="L34" s="216">
        <f>SUMIF('[13]RM Revenue'!$B:$B,'Kitsap Regulated - Price Out'!$A34,'[13]RM Revenue'!W:W)</f>
        <v>28.86</v>
      </c>
      <c r="M34" s="216">
        <f>SUMIF('[13]RM Revenue'!$B:$B,'Kitsap Regulated - Price Out'!$A34,'[13]RM Revenue'!X:X)</f>
        <v>28.86</v>
      </c>
      <c r="N34" s="216">
        <f>SUMIF('[13]RM Revenue'!$B:$B,'Kitsap Regulated - Price Out'!$A34,'[13]RM Revenue'!Y:Y)</f>
        <v>27.66</v>
      </c>
      <c r="O34" s="216">
        <f>SUMIF('[13]RM Revenue'!$B:$B,'Kitsap Regulated - Price Out'!$A34,'[13]RM Revenue'!Z:Z)</f>
        <v>30.07</v>
      </c>
      <c r="P34" s="216">
        <f>SUMIF('[13]RM Revenue'!$B:$B,'Kitsap Regulated - Price Out'!$A34,'[13]RM Revenue'!AA:AA)</f>
        <v>28.86</v>
      </c>
      <c r="Q34" s="216">
        <f>SUMIF('[13]RM Revenue'!$B:$B,'Kitsap Regulated - Price Out'!$A34,'[13]RM Revenue'!AB:AB)</f>
        <v>28.86</v>
      </c>
      <c r="R34" s="216">
        <f>SUMIF('[13]RM Revenue'!$B:$B,'Kitsap Regulated - Price Out'!$A34,'[13]RM Revenue'!AC:AC)</f>
        <v>28.86</v>
      </c>
      <c r="S34" s="216">
        <f>SUMIF('[13]RM Revenue'!$B:$B,'Kitsap Regulated - Price Out'!$A34,'[13]RM Revenue'!AD:AD)</f>
        <v>28.86</v>
      </c>
      <c r="T34" s="212">
        <f t="shared" si="2"/>
        <v>346.33000000000004</v>
      </c>
      <c r="U34" s="216"/>
      <c r="V34" s="216">
        <f t="shared" si="3"/>
        <v>12</v>
      </c>
      <c r="W34" s="216">
        <f t="shared" si="3"/>
        <v>12</v>
      </c>
      <c r="X34" s="216">
        <f t="shared" si="3"/>
        <v>12</v>
      </c>
      <c r="Y34" s="216">
        <f t="shared" si="3"/>
        <v>12</v>
      </c>
      <c r="Z34" s="216">
        <f t="shared" si="3"/>
        <v>12</v>
      </c>
      <c r="AA34" s="216">
        <f t="shared" si="3"/>
        <v>12</v>
      </c>
      <c r="AB34" s="212">
        <f t="shared" ref="AB34:AG62" si="8">IFERROR(N34/$F34,0)</f>
        <v>11.501039501039502</v>
      </c>
      <c r="AC34" s="212">
        <f t="shared" si="7"/>
        <v>12.503118503118504</v>
      </c>
      <c r="AD34" s="212">
        <f t="shared" si="7"/>
        <v>12</v>
      </c>
      <c r="AE34" s="212">
        <f t="shared" si="7"/>
        <v>12</v>
      </c>
      <c r="AF34" s="212">
        <f t="shared" si="7"/>
        <v>12</v>
      </c>
      <c r="AG34" s="212">
        <f t="shared" si="7"/>
        <v>12</v>
      </c>
      <c r="AI34" s="100"/>
    </row>
    <row r="35" spans="1:35" hidden="1">
      <c r="A35" s="192" t="str">
        <f>$D$2&amp;"Residential"&amp;C35</f>
        <v>KITSAP CO -REGULATEDResidentialDRVNRM1</v>
      </c>
      <c r="B35" s="192">
        <f t="shared" si="1"/>
        <v>1</v>
      </c>
      <c r="C35" s="100" t="s">
        <v>266</v>
      </c>
      <c r="D35" s="214" t="str">
        <f>VLOOKUP(C35,'[13]RM Revenue'!J:K,2,FALSE)</f>
        <v>DRIVE IN UP TO 250'-MTHLY</v>
      </c>
      <c r="E35" s="210">
        <f>VLOOKUP(A35,'[13]Kits Reg Svc Codes Jan-Jun'!$A$1:$H$809,8,FALSE)</f>
        <v>1.2050000000000001</v>
      </c>
      <c r="F35" s="215">
        <f>VLOOKUP(A35,'[13]Service Codes'!$A$1:$H$808,8,FALSE)</f>
        <v>1.2050000000000001</v>
      </c>
      <c r="G35" s="215"/>
      <c r="H35" s="216">
        <f>SUMIF('[13]RM Revenue'!$B:$B,'Kitsap Regulated - Price Out'!$A35,'[13]RM Revenue'!S:S)</f>
        <v>0</v>
      </c>
      <c r="I35" s="216">
        <f>SUMIF('[13]RM Revenue'!$B:$B,'Kitsap Regulated - Price Out'!$A35,'[13]RM Revenue'!T:T)</f>
        <v>0</v>
      </c>
      <c r="J35" s="216">
        <f>SUMIF('[13]RM Revenue'!$B:$B,'Kitsap Regulated - Price Out'!$A35,'[13]RM Revenue'!U:U)</f>
        <v>0</v>
      </c>
      <c r="K35" s="216">
        <f>SUMIF('[13]RM Revenue'!$B:$B,'Kitsap Regulated - Price Out'!$A35,'[13]RM Revenue'!V:V)</f>
        <v>0</v>
      </c>
      <c r="L35" s="216">
        <f>SUMIF('[13]RM Revenue'!$B:$B,'Kitsap Regulated - Price Out'!$A35,'[13]RM Revenue'!W:W)</f>
        <v>0</v>
      </c>
      <c r="M35" s="216">
        <f>SUMIF('[13]RM Revenue'!$B:$B,'Kitsap Regulated - Price Out'!$A35,'[13]RM Revenue'!X:X)</f>
        <v>0</v>
      </c>
      <c r="N35" s="216">
        <f>SUMIF('[13]RM Revenue'!$B:$B,'Kitsap Regulated - Price Out'!$A35,'[13]RM Revenue'!Y:Y)</f>
        <v>0</v>
      </c>
      <c r="O35" s="216">
        <f>SUMIF('[13]RM Revenue'!$B:$B,'Kitsap Regulated - Price Out'!$A35,'[13]RM Revenue'!Z:Z)</f>
        <v>3.63</v>
      </c>
      <c r="P35" s="216">
        <f>SUMIF('[13]RM Revenue'!$B:$B,'Kitsap Regulated - Price Out'!$A35,'[13]RM Revenue'!AA:AA)</f>
        <v>2.42</v>
      </c>
      <c r="Q35" s="216">
        <f>SUMIF('[13]RM Revenue'!$B:$B,'Kitsap Regulated - Price Out'!$A35,'[13]RM Revenue'!AB:AB)</f>
        <v>0</v>
      </c>
      <c r="R35" s="216">
        <f>SUMIF('[13]RM Revenue'!$B:$B,'Kitsap Regulated - Price Out'!$A35,'[13]RM Revenue'!AC:AC)</f>
        <v>0</v>
      </c>
      <c r="S35" s="216">
        <f>SUMIF('[13]RM Revenue'!$B:$B,'Kitsap Regulated - Price Out'!$A35,'[13]RM Revenue'!AD:AD)</f>
        <v>0</v>
      </c>
      <c r="T35" s="212">
        <f t="shared" si="2"/>
        <v>6.05</v>
      </c>
      <c r="U35" s="212"/>
      <c r="V35" s="212">
        <f t="shared" si="3"/>
        <v>0</v>
      </c>
      <c r="W35" s="212">
        <f t="shared" si="3"/>
        <v>0</v>
      </c>
      <c r="X35" s="212">
        <f t="shared" si="3"/>
        <v>0</v>
      </c>
      <c r="Y35" s="212">
        <f t="shared" si="3"/>
        <v>0</v>
      </c>
      <c r="Z35" s="212">
        <f t="shared" si="3"/>
        <v>0</v>
      </c>
      <c r="AA35" s="212">
        <f t="shared" si="3"/>
        <v>0</v>
      </c>
      <c r="AB35" s="212">
        <f t="shared" si="8"/>
        <v>0</v>
      </c>
      <c r="AC35" s="212">
        <f t="shared" si="7"/>
        <v>3.0124481327800829</v>
      </c>
      <c r="AD35" s="212">
        <f t="shared" si="7"/>
        <v>2.008298755186722</v>
      </c>
      <c r="AE35" s="212">
        <f t="shared" si="7"/>
        <v>0</v>
      </c>
      <c r="AF35" s="212">
        <f t="shared" si="7"/>
        <v>0</v>
      </c>
      <c r="AG35" s="212">
        <f t="shared" si="7"/>
        <v>0</v>
      </c>
    </row>
    <row r="36" spans="1:35" hidden="1">
      <c r="A36" s="192" t="str">
        <f>$D$2&amp;"Residential"&amp;C36</f>
        <v>KITSAP CO -REGULATEDResidentialDRVNRW2</v>
      </c>
      <c r="B36" s="192">
        <f t="shared" si="1"/>
        <v>1</v>
      </c>
      <c r="C36" s="100" t="s">
        <v>267</v>
      </c>
      <c r="D36" s="214" t="str">
        <f>VLOOKUP(C36,'[13]RM Revenue'!J:K,2,FALSE)</f>
        <v>DRIVE IN OVER 250'</v>
      </c>
      <c r="E36" s="210">
        <f>VLOOKUP(A36,'[13]Kits Reg Svc Codes Jan-Jun'!$A$1:$H$809,8,FALSE)</f>
        <v>6.06</v>
      </c>
      <c r="F36" s="215">
        <f>VLOOKUP(A36,'[13]Service Codes'!$A$1:$H$808,8,FALSE)</f>
        <v>6.06</v>
      </c>
      <c r="G36" s="215"/>
      <c r="H36" s="216">
        <f>SUMIF('[13]RM Revenue'!$B:$B,'Kitsap Regulated - Price Out'!$A36,'[13]RM Revenue'!S:S)</f>
        <v>6.7350000000000003</v>
      </c>
      <c r="I36" s="216">
        <f>SUMIF('[13]RM Revenue'!$B:$B,'Kitsap Regulated - Price Out'!$A36,'[13]RM Revenue'!T:T)</f>
        <v>6.7350000000000003</v>
      </c>
      <c r="J36" s="216">
        <f>SUMIF('[13]RM Revenue'!$B:$B,'Kitsap Regulated - Price Out'!$A36,'[13]RM Revenue'!U:U)</f>
        <v>6.06</v>
      </c>
      <c r="K36" s="216">
        <f>SUMIF('[13]RM Revenue'!$B:$B,'Kitsap Regulated - Price Out'!$A36,'[13]RM Revenue'!V:V)</f>
        <v>6.06</v>
      </c>
      <c r="L36" s="216">
        <f>SUMIF('[13]RM Revenue'!$B:$B,'Kitsap Regulated - Price Out'!$A36,'[13]RM Revenue'!W:W)</f>
        <v>6.06</v>
      </c>
      <c r="M36" s="216">
        <f>SUMIF('[13]RM Revenue'!$B:$B,'Kitsap Regulated - Price Out'!$A36,'[13]RM Revenue'!X:X)</f>
        <v>6.06</v>
      </c>
      <c r="N36" s="216">
        <f>SUMIF('[13]RM Revenue'!$B:$B,'Kitsap Regulated - Price Out'!$A36,'[13]RM Revenue'!Y:Y)</f>
        <v>6.06</v>
      </c>
      <c r="O36" s="216">
        <f>SUMIF('[13]RM Revenue'!$B:$B,'Kitsap Regulated - Price Out'!$A36,'[13]RM Revenue'!Z:Z)</f>
        <v>6.06</v>
      </c>
      <c r="P36" s="216">
        <f>SUMIF('[13]RM Revenue'!$B:$B,'Kitsap Regulated - Price Out'!$A36,'[13]RM Revenue'!AA:AA)</f>
        <v>6.06</v>
      </c>
      <c r="Q36" s="216">
        <f>SUMIF('[13]RM Revenue'!$B:$B,'Kitsap Regulated - Price Out'!$A36,'[13]RM Revenue'!AB:AB)</f>
        <v>6.06</v>
      </c>
      <c r="R36" s="216">
        <f>SUMIF('[13]RM Revenue'!$B:$B,'Kitsap Regulated - Price Out'!$A36,'[13]RM Revenue'!AC:AC)</f>
        <v>6.06</v>
      </c>
      <c r="S36" s="216">
        <f>SUMIF('[13]RM Revenue'!$B:$B,'Kitsap Regulated - Price Out'!$A36,'[13]RM Revenue'!AD:AD)</f>
        <v>6.06</v>
      </c>
      <c r="T36" s="212">
        <f>SUM(H36:S36)</f>
        <v>74.070000000000007</v>
      </c>
      <c r="U36" s="212"/>
      <c r="V36" s="212">
        <f t="shared" si="3"/>
        <v>1.1113861386138615</v>
      </c>
      <c r="W36" s="212">
        <f t="shared" si="3"/>
        <v>1.1113861386138615</v>
      </c>
      <c r="X36" s="212">
        <f t="shared" si="3"/>
        <v>1</v>
      </c>
      <c r="Y36" s="212">
        <f t="shared" si="3"/>
        <v>1</v>
      </c>
      <c r="Z36" s="212">
        <f t="shared" si="3"/>
        <v>1</v>
      </c>
      <c r="AA36" s="212">
        <f t="shared" si="3"/>
        <v>1</v>
      </c>
      <c r="AB36" s="212">
        <f t="shared" si="8"/>
        <v>1</v>
      </c>
      <c r="AC36" s="212">
        <f t="shared" si="8"/>
        <v>1</v>
      </c>
      <c r="AD36" s="212">
        <f t="shared" si="8"/>
        <v>1</v>
      </c>
      <c r="AE36" s="212">
        <f t="shared" si="8"/>
        <v>1</v>
      </c>
      <c r="AF36" s="212">
        <f t="shared" si="8"/>
        <v>1</v>
      </c>
      <c r="AG36" s="212">
        <f t="shared" si="8"/>
        <v>1</v>
      </c>
    </row>
    <row r="37" spans="1:35" hidden="1">
      <c r="A37" s="192" t="str">
        <f>$D$2&amp;"Residential"&amp;C37</f>
        <v>KITSAP CO -REGULATEDResidentialDRVNROC1</v>
      </c>
      <c r="B37" s="192">
        <f t="shared" si="1"/>
        <v>1</v>
      </c>
      <c r="C37" s="100" t="s">
        <v>268</v>
      </c>
      <c r="D37" s="214" t="str">
        <f>VLOOKUP(C37,'[13]RM Revenue'!J:K,2,FALSE)</f>
        <v>DRIVE IN UP TO 250'-OC</v>
      </c>
      <c r="E37" s="210">
        <f>VLOOKUP(A37,'[13]Kits Reg Svc Codes Jan-Jun'!$A$1:$H$809,8,FALSE)</f>
        <v>1.1100000000000001</v>
      </c>
      <c r="F37" s="215">
        <f>VLOOKUP(A37,'[13]Service Codes'!$A$1:$H$808,8,FALSE)</f>
        <v>1.1100000000000001</v>
      </c>
      <c r="G37" s="215"/>
      <c r="H37" s="216">
        <f>SUMIF('[13]RM Revenue'!$B:$B,'Kitsap Regulated - Price Out'!$A37,'[13]RM Revenue'!S:S)</f>
        <v>0</v>
      </c>
      <c r="I37" s="216">
        <f>SUMIF('[13]RM Revenue'!$B:$B,'Kitsap Regulated - Price Out'!$A37,'[13]RM Revenue'!T:T)</f>
        <v>0</v>
      </c>
      <c r="J37" s="216">
        <f>SUMIF('[13]RM Revenue'!$B:$B,'Kitsap Regulated - Price Out'!$A37,'[13]RM Revenue'!U:U)</f>
        <v>0</v>
      </c>
      <c r="K37" s="216">
        <f>SUMIF('[13]RM Revenue'!$B:$B,'Kitsap Regulated - Price Out'!$A37,'[13]RM Revenue'!V:V)</f>
        <v>0</v>
      </c>
      <c r="L37" s="216">
        <f>SUMIF('[13]RM Revenue'!$B:$B,'Kitsap Regulated - Price Out'!$A37,'[13]RM Revenue'!W:W)</f>
        <v>0</v>
      </c>
      <c r="M37" s="216">
        <f>SUMIF('[13]RM Revenue'!$B:$B,'Kitsap Regulated - Price Out'!$A37,'[13]RM Revenue'!X:X)</f>
        <v>0</v>
      </c>
      <c r="N37" s="216">
        <f>SUMIF('[13]RM Revenue'!$B:$B,'Kitsap Regulated - Price Out'!$A37,'[13]RM Revenue'!Y:Y)</f>
        <v>0</v>
      </c>
      <c r="O37" s="216">
        <f>SUMIF('[13]RM Revenue'!$B:$B,'Kitsap Regulated - Price Out'!$A37,'[13]RM Revenue'!Z:Z)</f>
        <v>0</v>
      </c>
      <c r="P37" s="216">
        <f>SUMIF('[13]RM Revenue'!$B:$B,'Kitsap Regulated - Price Out'!$A37,'[13]RM Revenue'!AA:AA)</f>
        <v>0</v>
      </c>
      <c r="Q37" s="216">
        <f>SUMIF('[13]RM Revenue'!$B:$B,'Kitsap Regulated - Price Out'!$A37,'[13]RM Revenue'!AB:AB)</f>
        <v>0</v>
      </c>
      <c r="R37" s="216">
        <f>SUMIF('[13]RM Revenue'!$B:$B,'Kitsap Regulated - Price Out'!$A37,'[13]RM Revenue'!AC:AC)</f>
        <v>0</v>
      </c>
      <c r="S37" s="216">
        <f>SUMIF('[13]RM Revenue'!$B:$B,'Kitsap Regulated - Price Out'!$A37,'[13]RM Revenue'!AD:AD)</f>
        <v>0</v>
      </c>
      <c r="T37" s="212">
        <f>SUM(H37:S37)</f>
        <v>0</v>
      </c>
      <c r="U37" s="212"/>
      <c r="V37" s="212">
        <f t="shared" si="3"/>
        <v>0</v>
      </c>
      <c r="W37" s="212">
        <f t="shared" si="3"/>
        <v>0</v>
      </c>
      <c r="X37" s="212">
        <f t="shared" si="3"/>
        <v>0</v>
      </c>
      <c r="Y37" s="212">
        <f t="shared" si="3"/>
        <v>0</v>
      </c>
      <c r="Z37" s="212">
        <f t="shared" si="3"/>
        <v>0</v>
      </c>
      <c r="AA37" s="212">
        <f t="shared" si="3"/>
        <v>0</v>
      </c>
      <c r="AB37" s="212">
        <f t="shared" si="8"/>
        <v>0</v>
      </c>
      <c r="AC37" s="212">
        <f t="shared" si="8"/>
        <v>0</v>
      </c>
      <c r="AD37" s="212">
        <f t="shared" si="8"/>
        <v>0</v>
      </c>
      <c r="AE37" s="212">
        <f t="shared" si="8"/>
        <v>0</v>
      </c>
      <c r="AF37" s="212">
        <f t="shared" si="8"/>
        <v>0</v>
      </c>
      <c r="AG37" s="212">
        <f t="shared" si="8"/>
        <v>0</v>
      </c>
    </row>
    <row r="38" spans="1:35" hidden="1">
      <c r="A38" s="192" t="str">
        <f>$D$2&amp;"Residential"&amp;C38</f>
        <v>KITSAP CO -REGULATEDResidentialDRVNRE2</v>
      </c>
      <c r="B38" s="192">
        <f t="shared" si="1"/>
        <v>1</v>
      </c>
      <c r="C38" s="100" t="s">
        <v>269</v>
      </c>
      <c r="D38" s="214" t="str">
        <f>VLOOKUP(C38,'[13]RM Revenue'!J:K,2,FALSE)</f>
        <v>DRIVE IN OVER 250'-EOW</v>
      </c>
      <c r="E38" s="210">
        <f>VLOOKUP(A38,'[13]Kits Reg Svc Codes Jan-Jun'!$A$1:$H$809,8,FALSE)</f>
        <v>3.03</v>
      </c>
      <c r="F38" s="215">
        <f>VLOOKUP(A38,'[13]Service Codes'!$A$1:$H$808,8,FALSE)</f>
        <v>3.03</v>
      </c>
      <c r="G38" s="215"/>
      <c r="H38" s="216">
        <f>SUMIF('[13]RM Revenue'!$B:$B,'Kitsap Regulated - Price Out'!$A38,'[13]RM Revenue'!S:S)</f>
        <v>6.06</v>
      </c>
      <c r="I38" s="216">
        <f>SUMIF('[13]RM Revenue'!$B:$B,'Kitsap Regulated - Price Out'!$A38,'[13]RM Revenue'!T:T)</f>
        <v>6.06</v>
      </c>
      <c r="J38" s="216">
        <f>SUMIF('[13]RM Revenue'!$B:$B,'Kitsap Regulated - Price Out'!$A38,'[13]RM Revenue'!U:U)</f>
        <v>6.06</v>
      </c>
      <c r="K38" s="216">
        <f>SUMIF('[13]RM Revenue'!$B:$B,'Kitsap Regulated - Price Out'!$A38,'[13]RM Revenue'!V:V)</f>
        <v>6.06</v>
      </c>
      <c r="L38" s="216">
        <f>SUMIF('[13]RM Revenue'!$B:$B,'Kitsap Regulated - Price Out'!$A38,'[13]RM Revenue'!W:W)</f>
        <v>6.06</v>
      </c>
      <c r="M38" s="216">
        <f>SUMIF('[13]RM Revenue'!$B:$B,'Kitsap Regulated - Price Out'!$A38,'[13]RM Revenue'!X:X)</f>
        <v>6.06</v>
      </c>
      <c r="N38" s="216">
        <f>SUMIF('[13]RM Revenue'!$B:$B,'Kitsap Regulated - Price Out'!$A38,'[13]RM Revenue'!Y:Y)</f>
        <v>4.5449999999999999</v>
      </c>
      <c r="O38" s="216">
        <f>SUMIF('[13]RM Revenue'!$B:$B,'Kitsap Regulated - Price Out'!$A38,'[13]RM Revenue'!Z:Z)</f>
        <v>4.5449999999999999</v>
      </c>
      <c r="P38" s="216">
        <f>SUMIF('[13]RM Revenue'!$B:$B,'Kitsap Regulated - Price Out'!$A38,'[13]RM Revenue'!AA:AA)</f>
        <v>5.3049999999999997</v>
      </c>
      <c r="Q38" s="216">
        <f>SUMIF('[13]RM Revenue'!$B:$B,'Kitsap Regulated - Price Out'!$A38,'[13]RM Revenue'!AB:AB)</f>
        <v>5.3049999999999997</v>
      </c>
      <c r="R38" s="216">
        <f>SUMIF('[13]RM Revenue'!$B:$B,'Kitsap Regulated - Price Out'!$A38,'[13]RM Revenue'!AC:AC)</f>
        <v>6.06</v>
      </c>
      <c r="S38" s="216">
        <f>SUMIF('[13]RM Revenue'!$B:$B,'Kitsap Regulated - Price Out'!$A38,'[13]RM Revenue'!AD:AD)</f>
        <v>6.06</v>
      </c>
      <c r="T38" s="212">
        <f>SUM(H38:S38)</f>
        <v>68.180000000000007</v>
      </c>
      <c r="U38" s="212"/>
      <c r="V38" s="212">
        <f t="shared" si="3"/>
        <v>2</v>
      </c>
      <c r="W38" s="212">
        <f t="shared" si="3"/>
        <v>2</v>
      </c>
      <c r="X38" s="212">
        <f t="shared" si="3"/>
        <v>2</v>
      </c>
      <c r="Y38" s="212">
        <f t="shared" si="3"/>
        <v>2</v>
      </c>
      <c r="Z38" s="212">
        <f t="shared" si="3"/>
        <v>2</v>
      </c>
      <c r="AA38" s="212">
        <f t="shared" si="3"/>
        <v>2</v>
      </c>
      <c r="AB38" s="212">
        <f t="shared" si="8"/>
        <v>1.5</v>
      </c>
      <c r="AC38" s="212">
        <f t="shared" si="8"/>
        <v>1.5</v>
      </c>
      <c r="AD38" s="212">
        <f t="shared" si="8"/>
        <v>1.7508250825082508</v>
      </c>
      <c r="AE38" s="212">
        <f t="shared" si="8"/>
        <v>1.7508250825082508</v>
      </c>
      <c r="AF38" s="212">
        <f t="shared" si="8"/>
        <v>2</v>
      </c>
      <c r="AG38" s="212">
        <f t="shared" si="8"/>
        <v>2</v>
      </c>
    </row>
    <row r="39" spans="1:35" hidden="1">
      <c r="A39" s="192" t="str">
        <f>$D$2&amp;"Residential"&amp;C39</f>
        <v>KITSAP CO -REGULATEDResidentialDRVNRM2</v>
      </c>
      <c r="B39" s="192">
        <f t="shared" si="1"/>
        <v>1</v>
      </c>
      <c r="C39" s="100" t="s">
        <v>270</v>
      </c>
      <c r="D39" s="214" t="str">
        <f>VLOOKUP(C39,'[13]RM Revenue'!J:K,2,FALSE)</f>
        <v>DRIVE IN OVER 250'-MTHLY</v>
      </c>
      <c r="E39" s="210">
        <f>VLOOKUP(A39,'[13]Kits Reg Svc Codes Jan-Jun'!$A$1:$H$809,8,FALSE)</f>
        <v>1.52</v>
      </c>
      <c r="F39" s="215">
        <f>VLOOKUP(A39,'[13]Service Codes'!$A$1:$H$808,8,FALSE)</f>
        <v>1.52</v>
      </c>
      <c r="G39" s="215"/>
      <c r="H39" s="216">
        <f>SUMIF('[13]RM Revenue'!$B:$B,'Kitsap Regulated - Price Out'!$A39,'[13]RM Revenue'!S:S)</f>
        <v>0</v>
      </c>
      <c r="I39" s="216">
        <f>SUMIF('[13]RM Revenue'!$B:$B,'Kitsap Regulated - Price Out'!$A39,'[13]RM Revenue'!T:T)</f>
        <v>0</v>
      </c>
      <c r="J39" s="216">
        <f>SUMIF('[13]RM Revenue'!$B:$B,'Kitsap Regulated - Price Out'!$A39,'[13]RM Revenue'!U:U)</f>
        <v>0</v>
      </c>
      <c r="K39" s="216">
        <f>SUMIF('[13]RM Revenue'!$B:$B,'Kitsap Regulated - Price Out'!$A39,'[13]RM Revenue'!V:V)</f>
        <v>0</v>
      </c>
      <c r="L39" s="216">
        <f>SUMIF('[13]RM Revenue'!$B:$B,'Kitsap Regulated - Price Out'!$A39,'[13]RM Revenue'!W:W)</f>
        <v>0</v>
      </c>
      <c r="M39" s="216">
        <f>SUMIF('[13]RM Revenue'!$B:$B,'Kitsap Regulated - Price Out'!$A39,'[13]RM Revenue'!X:X)</f>
        <v>0</v>
      </c>
      <c r="N39" s="216">
        <f>SUMIF('[13]RM Revenue'!$B:$B,'Kitsap Regulated - Price Out'!$A39,'[13]RM Revenue'!Y:Y)</f>
        <v>0</v>
      </c>
      <c r="O39" s="216">
        <f>SUMIF('[13]RM Revenue'!$B:$B,'Kitsap Regulated - Price Out'!$A39,'[13]RM Revenue'!Z:Z)</f>
        <v>0</v>
      </c>
      <c r="P39" s="216">
        <f>SUMIF('[13]RM Revenue'!$B:$B,'Kitsap Regulated - Price Out'!$A39,'[13]RM Revenue'!AA:AA)</f>
        <v>0</v>
      </c>
      <c r="Q39" s="216">
        <f>SUMIF('[13]RM Revenue'!$B:$B,'Kitsap Regulated - Price Out'!$A39,'[13]RM Revenue'!AB:AB)</f>
        <v>0</v>
      </c>
      <c r="R39" s="216">
        <f>SUMIF('[13]RM Revenue'!$B:$B,'Kitsap Regulated - Price Out'!$A39,'[13]RM Revenue'!AC:AC)</f>
        <v>0</v>
      </c>
      <c r="S39" s="216">
        <f>SUMIF('[13]RM Revenue'!$B:$B,'Kitsap Regulated - Price Out'!$A39,'[13]RM Revenue'!AD:AD)</f>
        <v>0</v>
      </c>
      <c r="T39" s="212">
        <f>SUM(H39:S39)</f>
        <v>0</v>
      </c>
      <c r="U39" s="212"/>
      <c r="V39" s="212">
        <f t="shared" si="3"/>
        <v>0</v>
      </c>
      <c r="W39" s="212">
        <f t="shared" si="3"/>
        <v>0</v>
      </c>
      <c r="X39" s="212">
        <f t="shared" si="3"/>
        <v>0</v>
      </c>
      <c r="Y39" s="212">
        <f t="shared" si="3"/>
        <v>0</v>
      </c>
      <c r="Z39" s="212">
        <f t="shared" si="3"/>
        <v>0</v>
      </c>
      <c r="AA39" s="212">
        <f t="shared" si="3"/>
        <v>0</v>
      </c>
      <c r="AB39" s="212">
        <f t="shared" si="8"/>
        <v>0</v>
      </c>
      <c r="AC39" s="212">
        <f t="shared" si="8"/>
        <v>0</v>
      </c>
      <c r="AD39" s="212">
        <f t="shared" si="8"/>
        <v>0</v>
      </c>
      <c r="AE39" s="212">
        <f t="shared" si="8"/>
        <v>0</v>
      </c>
      <c r="AF39" s="212">
        <f t="shared" si="8"/>
        <v>0</v>
      </c>
      <c r="AG39" s="212">
        <f t="shared" si="8"/>
        <v>0</v>
      </c>
    </row>
    <row r="40" spans="1:35" hidden="1">
      <c r="A40" s="192" t="str">
        <f>$D$2&amp;"Residential"&amp;C40</f>
        <v>KITSAP CO -REGULATEDResidentialREDELIVER</v>
      </c>
      <c r="B40" s="192">
        <f t="shared" si="1"/>
        <v>1</v>
      </c>
      <c r="C40" s="100" t="s">
        <v>271</v>
      </c>
      <c r="D40" s="214" t="str">
        <f>VLOOKUP(C40,'[13]RM Revenue'!J:K,2,FALSE)</f>
        <v>DELIVERY CHARGE</v>
      </c>
      <c r="E40" s="210">
        <f>VLOOKUP(A40,'[13]Kits Reg Svc Codes Jan-Jun'!$A$1:$H$809,8,FALSE)</f>
        <v>16.940000000000001</v>
      </c>
      <c r="F40" s="215">
        <f>VLOOKUP(A40,'[13]Service Codes'!$A$1:$H$808,8,FALSE)</f>
        <v>16.940000000000001</v>
      </c>
      <c r="G40" s="215"/>
      <c r="H40" s="216">
        <f>SUMIF('[13]RM Revenue'!$B:$B,'Kitsap Regulated - Price Out'!$A40,'[13]RM Revenue'!S:S)</f>
        <v>35.380000000000003</v>
      </c>
      <c r="I40" s="216">
        <f>SUMIF('[13]RM Revenue'!$B:$B,'Kitsap Regulated - Price Out'!$A40,'[13]RM Revenue'!T:T)</f>
        <v>33.880000000000003</v>
      </c>
      <c r="J40" s="216">
        <f>SUMIF('[13]RM Revenue'!$B:$B,'Kitsap Regulated - Price Out'!$A40,'[13]RM Revenue'!U:U)</f>
        <v>0</v>
      </c>
      <c r="K40" s="216">
        <f>SUMIF('[13]RM Revenue'!$B:$B,'Kitsap Regulated - Price Out'!$A40,'[13]RM Revenue'!V:V)</f>
        <v>0</v>
      </c>
      <c r="L40" s="216">
        <f>SUMIF('[13]RM Revenue'!$B:$B,'Kitsap Regulated - Price Out'!$A40,'[13]RM Revenue'!W:W)</f>
        <v>0</v>
      </c>
      <c r="M40" s="216">
        <f>SUMIF('[13]RM Revenue'!$B:$B,'Kitsap Regulated - Price Out'!$A40,'[13]RM Revenue'!X:X)</f>
        <v>69.260000000000005</v>
      </c>
      <c r="N40" s="216">
        <f>SUMIF('[13]RM Revenue'!$B:$B,'Kitsap Regulated - Price Out'!$A40,'[13]RM Revenue'!Y:Y)</f>
        <v>16.940000000000001</v>
      </c>
      <c r="O40" s="216">
        <f>SUMIF('[13]RM Revenue'!$B:$B,'Kitsap Regulated - Price Out'!$A40,'[13]RM Revenue'!Z:Z)</f>
        <v>35.380000000000003</v>
      </c>
      <c r="P40" s="216">
        <f>SUMIF('[13]RM Revenue'!$B:$B,'Kitsap Regulated - Price Out'!$A40,'[13]RM Revenue'!AA:AA)</f>
        <v>70.760000000000005</v>
      </c>
      <c r="Q40" s="216">
        <f>SUMIF('[13]RM Revenue'!$B:$B,'Kitsap Regulated - Price Out'!$A40,'[13]RM Revenue'!AB:AB)</f>
        <v>52.32</v>
      </c>
      <c r="R40" s="216">
        <f>SUMIF('[13]RM Revenue'!$B:$B,'Kitsap Regulated - Price Out'!$A40,'[13]RM Revenue'!AC:AC)</f>
        <v>0</v>
      </c>
      <c r="S40" s="216">
        <f>SUMIF('[13]RM Revenue'!$B:$B,'Kitsap Regulated - Price Out'!$A40,'[13]RM Revenue'!AD:AD)</f>
        <v>16.940000000000001</v>
      </c>
      <c r="T40" s="212">
        <f t="shared" si="2"/>
        <v>330.86</v>
      </c>
      <c r="U40" s="212"/>
      <c r="V40" s="212">
        <f t="shared" si="3"/>
        <v>2.0885478158205433</v>
      </c>
      <c r="W40" s="212">
        <f t="shared" si="3"/>
        <v>2</v>
      </c>
      <c r="X40" s="212">
        <f t="shared" si="3"/>
        <v>0</v>
      </c>
      <c r="Y40" s="212">
        <f t="shared" si="3"/>
        <v>0</v>
      </c>
      <c r="Z40" s="212">
        <f t="shared" si="3"/>
        <v>0</v>
      </c>
      <c r="AA40" s="212">
        <f t="shared" si="3"/>
        <v>4.0885478158205428</v>
      </c>
      <c r="AB40" s="212">
        <f t="shared" si="8"/>
        <v>1</v>
      </c>
      <c r="AC40" s="212">
        <f t="shared" si="7"/>
        <v>2.0885478158205433</v>
      </c>
      <c r="AD40" s="212">
        <f t="shared" si="7"/>
        <v>4.1770956316410865</v>
      </c>
      <c r="AE40" s="212">
        <f t="shared" si="7"/>
        <v>3.0885478158205428</v>
      </c>
      <c r="AF40" s="212">
        <f t="shared" si="7"/>
        <v>0</v>
      </c>
      <c r="AG40" s="212">
        <f t="shared" si="7"/>
        <v>1</v>
      </c>
    </row>
    <row r="41" spans="1:35" hidden="1">
      <c r="A41" s="192" t="str">
        <f>$D$2&amp;"Residential"&amp;C41</f>
        <v>KITSAP CO -REGULATEDResidentialRESTART</v>
      </c>
      <c r="B41" s="192">
        <f t="shared" si="1"/>
        <v>1</v>
      </c>
      <c r="C41" s="100" t="s">
        <v>272</v>
      </c>
      <c r="D41" s="214" t="str">
        <f>VLOOKUP(C41,'[13]RM Revenue'!J:K,2,FALSE)</f>
        <v>SERVICE RESTART FEE</v>
      </c>
      <c r="E41" s="210">
        <f>VLOOKUP(A41,'[13]Kits Reg Svc Codes Jan-Jun'!$A$1:$H$809,8,FALSE)</f>
        <v>5.31</v>
      </c>
      <c r="F41" s="215">
        <f>VLOOKUP(A41,'[13]Service Codes'!$A$1:$H$808,8,FALSE)</f>
        <v>5.31</v>
      </c>
      <c r="G41" s="215"/>
      <c r="H41" s="216">
        <f>SUMIF('[13]RM Revenue'!$B:$B,'Kitsap Regulated - Price Out'!$A41,'[13]RM Revenue'!S:S)</f>
        <v>11.09</v>
      </c>
      <c r="I41" s="216">
        <f>SUMIF('[13]RM Revenue'!$B:$B,'Kitsap Regulated - Price Out'!$A41,'[13]RM Revenue'!T:T)</f>
        <v>292.24</v>
      </c>
      <c r="J41" s="216">
        <f>SUMIF('[13]RM Revenue'!$B:$B,'Kitsap Regulated - Price Out'!$A41,'[13]RM Revenue'!U:U)</f>
        <v>11.56</v>
      </c>
      <c r="K41" s="216">
        <f>SUMIF('[13]RM Revenue'!$B:$B,'Kitsap Regulated - Price Out'!$A41,'[13]RM Revenue'!V:V)</f>
        <v>202.11</v>
      </c>
      <c r="L41" s="216">
        <f>SUMIF('[13]RM Revenue'!$B:$B,'Kitsap Regulated - Price Out'!$A41,'[13]RM Revenue'!W:W)</f>
        <v>-5.31</v>
      </c>
      <c r="M41" s="216">
        <f>SUMIF('[13]RM Revenue'!$B:$B,'Kitsap Regulated - Price Out'!$A41,'[13]RM Revenue'!X:X)</f>
        <v>280.20999999999998</v>
      </c>
      <c r="N41" s="216">
        <f>SUMIF('[13]RM Revenue'!$B:$B,'Kitsap Regulated - Price Out'!$A41,'[13]RM Revenue'!Y:Y)</f>
        <v>5.78</v>
      </c>
      <c r="O41" s="216">
        <f>SUMIF('[13]RM Revenue'!$B:$B,'Kitsap Regulated - Price Out'!$A41,'[13]RM Revenue'!Z:Z)</f>
        <v>219.92</v>
      </c>
      <c r="P41" s="216">
        <f>SUMIF('[13]RM Revenue'!$B:$B,'Kitsap Regulated - Price Out'!$A41,'[13]RM Revenue'!AA:AA)</f>
        <v>0</v>
      </c>
      <c r="Q41" s="216">
        <f>SUMIF('[13]RM Revenue'!$B:$B,'Kitsap Regulated - Price Out'!$A41,'[13]RM Revenue'!AB:AB)</f>
        <v>263.33999999999997</v>
      </c>
      <c r="R41" s="216">
        <f>SUMIF('[13]RM Revenue'!$B:$B,'Kitsap Regulated - Price Out'!$A41,'[13]RM Revenue'!AC:AC)</f>
        <v>11.09</v>
      </c>
      <c r="S41" s="216">
        <f>SUMIF('[13]RM Revenue'!$B:$B,'Kitsap Regulated - Price Out'!$A41,'[13]RM Revenue'!AD:AD)</f>
        <v>258.89</v>
      </c>
      <c r="T41" s="212">
        <f t="shared" si="2"/>
        <v>1550.9199999999996</v>
      </c>
      <c r="U41" s="212"/>
      <c r="V41" s="212">
        <f t="shared" si="3"/>
        <v>2.0885122410546142</v>
      </c>
      <c r="W41" s="212">
        <f t="shared" si="3"/>
        <v>55.035781544256125</v>
      </c>
      <c r="X41" s="212">
        <f t="shared" si="3"/>
        <v>2.1770244821092279</v>
      </c>
      <c r="Y41" s="212">
        <f t="shared" si="3"/>
        <v>38.06214689265537</v>
      </c>
      <c r="Z41" s="212">
        <f t="shared" si="3"/>
        <v>-1</v>
      </c>
      <c r="AA41" s="212">
        <f t="shared" si="3"/>
        <v>52.770244821092277</v>
      </c>
      <c r="AB41" s="212">
        <f t="shared" si="8"/>
        <v>1.088512241054614</v>
      </c>
      <c r="AC41" s="212">
        <f t="shared" si="7"/>
        <v>41.416195856873827</v>
      </c>
      <c r="AD41" s="212">
        <f t="shared" si="7"/>
        <v>0</v>
      </c>
      <c r="AE41" s="212">
        <f t="shared" si="7"/>
        <v>49.593220338983052</v>
      </c>
      <c r="AF41" s="212">
        <f t="shared" si="7"/>
        <v>2.0885122410546142</v>
      </c>
      <c r="AG41" s="212">
        <f t="shared" si="7"/>
        <v>48.75517890772128</v>
      </c>
    </row>
    <row r="42" spans="1:35" ht="14.25" customHeight="1">
      <c r="A42" s="192" t="str">
        <f>$D$2&amp;"Residential"&amp;C42</f>
        <v>KITSAP CO -REGULATEDResidential32ROCPU</v>
      </c>
      <c r="B42" s="192">
        <f t="shared" si="1"/>
        <v>1</v>
      </c>
      <c r="C42" s="100" t="s">
        <v>273</v>
      </c>
      <c r="D42" s="214" t="str">
        <f>VLOOKUP(C42,'[13]RM Revenue'!J:K,2,FALSE)</f>
        <v>1-32 GAL CAN-ON CALL SVC</v>
      </c>
      <c r="E42" s="210">
        <f>VLOOKUP(A42,'[13]Kits Reg Svc Codes Jan-Jun'!$A$1:$H$809,8,FALSE)</f>
        <v>4.68</v>
      </c>
      <c r="F42" s="215">
        <f>VLOOKUP(A42,'[13]Service Codes'!$A$1:$H$808,8,FALSE)</f>
        <v>4.7300000000000004</v>
      </c>
      <c r="G42" s="215"/>
      <c r="H42" s="216">
        <f>SUMIF('[13]RM Revenue'!$B:$B,'Kitsap Regulated - Price Out'!$A42,'[13]RM Revenue'!S:S)</f>
        <v>0</v>
      </c>
      <c r="I42" s="216">
        <f>SUMIF('[13]RM Revenue'!$B:$B,'Kitsap Regulated - Price Out'!$A42,'[13]RM Revenue'!T:T)</f>
        <v>0</v>
      </c>
      <c r="J42" s="216">
        <f>SUMIF('[13]RM Revenue'!$B:$B,'Kitsap Regulated - Price Out'!$A42,'[13]RM Revenue'!U:U)</f>
        <v>0</v>
      </c>
      <c r="K42" s="216">
        <f>SUMIF('[13]RM Revenue'!$B:$B,'Kitsap Regulated - Price Out'!$A42,'[13]RM Revenue'!V:V)</f>
        <v>0</v>
      </c>
      <c r="L42" s="216">
        <f>SUMIF('[13]RM Revenue'!$B:$B,'Kitsap Regulated - Price Out'!$A42,'[13]RM Revenue'!W:W)</f>
        <v>0</v>
      </c>
      <c r="M42" s="216">
        <f>SUMIF('[13]RM Revenue'!$B:$B,'Kitsap Regulated - Price Out'!$A42,'[13]RM Revenue'!X:X)</f>
        <v>0</v>
      </c>
      <c r="N42" s="216">
        <f>SUMIF('[13]RM Revenue'!$B:$B,'Kitsap Regulated - Price Out'!$A42,'[13]RM Revenue'!Y:Y)</f>
        <v>0</v>
      </c>
      <c r="O42" s="216">
        <f>SUMIF('[13]RM Revenue'!$B:$B,'Kitsap Regulated - Price Out'!$A42,'[13]RM Revenue'!Z:Z)</f>
        <v>0</v>
      </c>
      <c r="P42" s="216">
        <f>SUMIF('[13]RM Revenue'!$B:$B,'Kitsap Regulated - Price Out'!$A42,'[13]RM Revenue'!AA:AA)</f>
        <v>0</v>
      </c>
      <c r="Q42" s="216">
        <f>SUMIF('[13]RM Revenue'!$B:$B,'Kitsap Regulated - Price Out'!$A42,'[13]RM Revenue'!AB:AB)</f>
        <v>0</v>
      </c>
      <c r="R42" s="216">
        <f>SUMIF('[13]RM Revenue'!$B:$B,'Kitsap Regulated - Price Out'!$A42,'[13]RM Revenue'!AC:AC)</f>
        <v>0</v>
      </c>
      <c r="S42" s="216">
        <f>SUMIF('[13]RM Revenue'!$B:$B,'Kitsap Regulated - Price Out'!$A42,'[13]RM Revenue'!AD:AD)</f>
        <v>0</v>
      </c>
      <c r="T42" s="212">
        <f t="shared" si="2"/>
        <v>0</v>
      </c>
      <c r="U42" s="212"/>
      <c r="V42" s="212">
        <f t="shared" si="3"/>
        <v>0</v>
      </c>
      <c r="W42" s="212">
        <f t="shared" si="3"/>
        <v>0</v>
      </c>
      <c r="X42" s="212">
        <f t="shared" si="3"/>
        <v>0</v>
      </c>
      <c r="Y42" s="212">
        <f t="shared" si="3"/>
        <v>0</v>
      </c>
      <c r="Z42" s="212">
        <f t="shared" si="3"/>
        <v>0</v>
      </c>
      <c r="AA42" s="212">
        <f t="shared" si="3"/>
        <v>0</v>
      </c>
      <c r="AB42" s="212">
        <f t="shared" si="8"/>
        <v>0</v>
      </c>
      <c r="AC42" s="212">
        <f t="shared" si="7"/>
        <v>0</v>
      </c>
      <c r="AD42" s="212">
        <f t="shared" si="7"/>
        <v>0</v>
      </c>
      <c r="AE42" s="212">
        <f t="shared" si="7"/>
        <v>0</v>
      </c>
      <c r="AF42" s="212">
        <f t="shared" si="7"/>
        <v>0</v>
      </c>
      <c r="AG42" s="212">
        <f t="shared" si="7"/>
        <v>0</v>
      </c>
    </row>
    <row r="43" spans="1:35">
      <c r="A43" s="192" t="str">
        <f>$D$2&amp;"Residential"&amp;C43</f>
        <v>KITSAP CO -REGULATEDResidential35ROCC1</v>
      </c>
      <c r="B43" s="192">
        <f t="shared" si="1"/>
        <v>1</v>
      </c>
      <c r="C43" s="100" t="s">
        <v>274</v>
      </c>
      <c r="D43" s="214" t="str">
        <f>VLOOKUP(C43,'[13]RM Revenue'!J:K,2,FALSE)</f>
        <v>1-35 GAL ON CALL PICKUP</v>
      </c>
      <c r="E43" s="210">
        <f>VLOOKUP(A43,'[13]Kits Reg Svc Codes Jan-Jun'!$A$1:$H$809,8,FALSE)</f>
        <v>6.04</v>
      </c>
      <c r="F43" s="215">
        <f>VLOOKUP(A43,'[13]Service Codes'!$A$1:$H$808,8,FALSE)</f>
        <v>6.1</v>
      </c>
      <c r="G43" s="215"/>
      <c r="H43" s="216">
        <f>SUMIF('[13]RM Revenue'!$B:$B,'Kitsap Regulated - Price Out'!$A43,'[13]RM Revenue'!S:S)</f>
        <v>332.2</v>
      </c>
      <c r="I43" s="216">
        <f>SUMIF('[13]RM Revenue'!$B:$B,'Kitsap Regulated - Price Out'!$A43,'[13]RM Revenue'!T:T)</f>
        <v>253.72000000000003</v>
      </c>
      <c r="J43" s="216">
        <f>SUMIF('[13]RM Revenue'!$B:$B,'Kitsap Regulated - Price Out'!$A43,'[13]RM Revenue'!U:U)</f>
        <v>289.92</v>
      </c>
      <c r="K43" s="216">
        <f>SUMIF('[13]RM Revenue'!$B:$B,'Kitsap Regulated - Price Out'!$A43,'[13]RM Revenue'!V:V)</f>
        <v>295.95999999999998</v>
      </c>
      <c r="L43" s="216">
        <f>SUMIF('[13]RM Revenue'!$B:$B,'Kitsap Regulated - Price Out'!$A43,'[13]RM Revenue'!W:W)</f>
        <v>549.64</v>
      </c>
      <c r="M43" s="216">
        <f>SUMIF('[13]RM Revenue'!$B:$B,'Kitsap Regulated - Price Out'!$A43,'[13]RM Revenue'!X:X)</f>
        <v>410.72</v>
      </c>
      <c r="N43" s="216">
        <f>SUMIF('[13]RM Revenue'!$B:$B,'Kitsap Regulated - Price Out'!$A43,'[13]RM Revenue'!Y:Y)</f>
        <v>707.66000000000008</v>
      </c>
      <c r="O43" s="216">
        <f>SUMIF('[13]RM Revenue'!$B:$B,'Kitsap Regulated - Price Out'!$A43,'[13]RM Revenue'!Z:Z)</f>
        <v>555.1</v>
      </c>
      <c r="P43" s="216">
        <f>SUMIF('[13]RM Revenue'!$B:$B,'Kitsap Regulated - Price Out'!$A43,'[13]RM Revenue'!AA:AA)</f>
        <v>409</v>
      </c>
      <c r="Q43" s="216">
        <f>SUMIF('[13]RM Revenue'!$B:$B,'Kitsap Regulated - Price Out'!$A43,'[13]RM Revenue'!AB:AB)</f>
        <v>317.2</v>
      </c>
      <c r="R43" s="216">
        <f>SUMIF('[13]RM Revenue'!$B:$B,'Kitsap Regulated - Price Out'!$A43,'[13]RM Revenue'!AC:AC)</f>
        <v>292.8</v>
      </c>
      <c r="S43" s="216">
        <f>SUMIF('[13]RM Revenue'!$B:$B,'Kitsap Regulated - Price Out'!$A43,'[13]RM Revenue'!AD:AD)</f>
        <v>256.2</v>
      </c>
      <c r="T43" s="212">
        <f t="shared" si="2"/>
        <v>4670.12</v>
      </c>
      <c r="U43" s="212"/>
      <c r="V43" s="212">
        <f t="shared" si="3"/>
        <v>55</v>
      </c>
      <c r="W43" s="212">
        <f t="shared" si="3"/>
        <v>42.006622516556298</v>
      </c>
      <c r="X43" s="212">
        <f t="shared" si="3"/>
        <v>48</v>
      </c>
      <c r="Y43" s="212">
        <f t="shared" si="3"/>
        <v>48.999999999999993</v>
      </c>
      <c r="Z43" s="212">
        <f t="shared" si="3"/>
        <v>91</v>
      </c>
      <c r="AA43" s="212">
        <f t="shared" si="3"/>
        <v>68</v>
      </c>
      <c r="AB43" s="212">
        <f t="shared" si="8"/>
        <v>116.00983606557379</v>
      </c>
      <c r="AC43" s="212">
        <f t="shared" si="7"/>
        <v>91.000000000000014</v>
      </c>
      <c r="AD43" s="212">
        <f t="shared" si="7"/>
        <v>67.049180327868854</v>
      </c>
      <c r="AE43" s="212">
        <f t="shared" si="7"/>
        <v>52</v>
      </c>
      <c r="AF43" s="212">
        <f t="shared" si="7"/>
        <v>48.000000000000007</v>
      </c>
      <c r="AG43" s="212">
        <f t="shared" si="7"/>
        <v>42</v>
      </c>
    </row>
    <row r="44" spans="1:35">
      <c r="A44" s="192" t="str">
        <f>$D$2&amp;"Residential"&amp;C44</f>
        <v>KITSAP CO -REGULATEDResidential48ROCC1</v>
      </c>
      <c r="B44" s="192">
        <f t="shared" si="1"/>
        <v>1</v>
      </c>
      <c r="C44" s="100" t="s">
        <v>275</v>
      </c>
      <c r="D44" s="214" t="str">
        <f>VLOOKUP(C44,'[13]RM Revenue'!J:K,2,FALSE)</f>
        <v>1-48 GAL ON CALL PICKUP</v>
      </c>
      <c r="E44" s="210">
        <f>VLOOKUP(A44,'[13]Kits Reg Svc Codes Jan-Jun'!$A$1:$H$809,8,FALSE)</f>
        <v>7.56</v>
      </c>
      <c r="F44" s="215">
        <f>VLOOKUP(A44,'[13]Service Codes'!$A$1:$H$808,8,FALSE)</f>
        <v>7.64</v>
      </c>
      <c r="G44" s="215"/>
      <c r="H44" s="216">
        <f>SUMIF('[13]RM Revenue'!$B:$B,'Kitsap Regulated - Price Out'!$A44,'[13]RM Revenue'!S:S)</f>
        <v>45.36</v>
      </c>
      <c r="I44" s="216">
        <f>SUMIF('[13]RM Revenue'!$B:$B,'Kitsap Regulated - Price Out'!$A44,'[13]RM Revenue'!T:T)</f>
        <v>52.92</v>
      </c>
      <c r="J44" s="216">
        <f>SUMIF('[13]RM Revenue'!$B:$B,'Kitsap Regulated - Price Out'!$A44,'[13]RM Revenue'!U:U)</f>
        <v>52.92</v>
      </c>
      <c r="K44" s="216">
        <f>SUMIF('[13]RM Revenue'!$B:$B,'Kitsap Regulated - Price Out'!$A44,'[13]RM Revenue'!V:V)</f>
        <v>45.36</v>
      </c>
      <c r="L44" s="216">
        <f>SUMIF('[13]RM Revenue'!$B:$B,'Kitsap Regulated - Price Out'!$A44,'[13]RM Revenue'!W:W)</f>
        <v>75.599999999999994</v>
      </c>
      <c r="M44" s="216">
        <f>SUMIF('[13]RM Revenue'!$B:$B,'Kitsap Regulated - Price Out'!$A44,'[13]RM Revenue'!X:X)</f>
        <v>75.599999999999994</v>
      </c>
      <c r="N44" s="216">
        <f>SUMIF('[13]RM Revenue'!$B:$B,'Kitsap Regulated - Price Out'!$A44,'[13]RM Revenue'!Y:Y)</f>
        <v>122.24</v>
      </c>
      <c r="O44" s="216">
        <f>SUMIF('[13]RM Revenue'!$B:$B,'Kitsap Regulated - Price Out'!$A44,'[13]RM Revenue'!Z:Z)</f>
        <v>114.6</v>
      </c>
      <c r="P44" s="216">
        <f>SUMIF('[13]RM Revenue'!$B:$B,'Kitsap Regulated - Price Out'!$A44,'[13]RM Revenue'!AA:AA)</f>
        <v>76.400000000000006</v>
      </c>
      <c r="Q44" s="216">
        <f>SUMIF('[13]RM Revenue'!$B:$B,'Kitsap Regulated - Price Out'!$A44,'[13]RM Revenue'!AB:AB)</f>
        <v>30.56</v>
      </c>
      <c r="R44" s="216">
        <f>SUMIF('[13]RM Revenue'!$B:$B,'Kitsap Regulated - Price Out'!$A44,'[13]RM Revenue'!AC:AC)</f>
        <v>45.84</v>
      </c>
      <c r="S44" s="216">
        <f>SUMIF('[13]RM Revenue'!$B:$B,'Kitsap Regulated - Price Out'!$A44,'[13]RM Revenue'!AD:AD)</f>
        <v>22.92</v>
      </c>
      <c r="T44" s="212">
        <f t="shared" si="2"/>
        <v>760.31999999999994</v>
      </c>
      <c r="U44" s="212"/>
      <c r="V44" s="212">
        <f t="shared" si="3"/>
        <v>6</v>
      </c>
      <c r="W44" s="212">
        <f t="shared" si="3"/>
        <v>7.0000000000000009</v>
      </c>
      <c r="X44" s="212">
        <f t="shared" si="3"/>
        <v>7.0000000000000009</v>
      </c>
      <c r="Y44" s="212">
        <f t="shared" si="3"/>
        <v>6</v>
      </c>
      <c r="Z44" s="212">
        <f t="shared" si="3"/>
        <v>10</v>
      </c>
      <c r="AA44" s="212">
        <f t="shared" si="3"/>
        <v>10</v>
      </c>
      <c r="AB44" s="212">
        <f t="shared" si="8"/>
        <v>16</v>
      </c>
      <c r="AC44" s="212">
        <f t="shared" si="7"/>
        <v>15</v>
      </c>
      <c r="AD44" s="212">
        <f t="shared" si="7"/>
        <v>10.000000000000002</v>
      </c>
      <c r="AE44" s="212">
        <f t="shared" si="7"/>
        <v>4</v>
      </c>
      <c r="AF44" s="212">
        <f t="shared" si="7"/>
        <v>6.0000000000000009</v>
      </c>
      <c r="AG44" s="212">
        <f t="shared" si="7"/>
        <v>3.0000000000000004</v>
      </c>
    </row>
    <row r="45" spans="1:35">
      <c r="A45" s="192" t="str">
        <f>$D$2&amp;"Residential"&amp;C45</f>
        <v>KITSAP CO -REGULATEDResidential64ROCC1</v>
      </c>
      <c r="B45" s="192">
        <f t="shared" si="1"/>
        <v>1</v>
      </c>
      <c r="C45" s="100" t="s">
        <v>276</v>
      </c>
      <c r="D45" s="214" t="str">
        <f>VLOOKUP(C45,'[13]RM Revenue'!J:K,2,FALSE)</f>
        <v>1-64 GAL ON CALL PICKUP</v>
      </c>
      <c r="E45" s="210">
        <f>VLOOKUP(A45,'[13]Kits Reg Svc Codes Jan-Jun'!$A$1:$H$809,8,FALSE)</f>
        <v>8.9</v>
      </c>
      <c r="F45" s="215">
        <f>VLOOKUP(A45,'[13]Service Codes'!$A$1:$H$808,8,FALSE)</f>
        <v>8.98</v>
      </c>
      <c r="G45" s="215"/>
      <c r="H45" s="216">
        <f>SUMIF('[13]RM Revenue'!$B:$B,'Kitsap Regulated - Price Out'!$A45,'[13]RM Revenue'!S:S)</f>
        <v>44.5</v>
      </c>
      <c r="I45" s="216">
        <f>SUMIF('[13]RM Revenue'!$B:$B,'Kitsap Regulated - Price Out'!$A45,'[13]RM Revenue'!T:T)</f>
        <v>17.8</v>
      </c>
      <c r="J45" s="216">
        <f>SUMIF('[13]RM Revenue'!$B:$B,'Kitsap Regulated - Price Out'!$A45,'[13]RM Revenue'!U:U)</f>
        <v>17.8</v>
      </c>
      <c r="K45" s="216">
        <f>SUMIF('[13]RM Revenue'!$B:$B,'Kitsap Regulated - Price Out'!$A45,'[13]RM Revenue'!V:V)</f>
        <v>17.8</v>
      </c>
      <c r="L45" s="216">
        <f>SUMIF('[13]RM Revenue'!$B:$B,'Kitsap Regulated - Price Out'!$A45,'[13]RM Revenue'!W:W)</f>
        <v>44.5</v>
      </c>
      <c r="M45" s="216">
        <f>SUMIF('[13]RM Revenue'!$B:$B,'Kitsap Regulated - Price Out'!$A45,'[13]RM Revenue'!X:X)</f>
        <v>53.4</v>
      </c>
      <c r="N45" s="216">
        <f>SUMIF('[13]RM Revenue'!$B:$B,'Kitsap Regulated - Price Out'!$A45,'[13]RM Revenue'!Y:Y)</f>
        <v>116.74000000000001</v>
      </c>
      <c r="O45" s="216">
        <f>SUMIF('[13]RM Revenue'!$B:$B,'Kitsap Regulated - Price Out'!$A45,'[13]RM Revenue'!Z:Z)</f>
        <v>62.86</v>
      </c>
      <c r="P45" s="216">
        <f>SUMIF('[13]RM Revenue'!$B:$B,'Kitsap Regulated - Price Out'!$A45,'[13]RM Revenue'!AA:AA)</f>
        <v>53.88</v>
      </c>
      <c r="Q45" s="216">
        <f>SUMIF('[13]RM Revenue'!$B:$B,'Kitsap Regulated - Price Out'!$A45,'[13]RM Revenue'!AB:AB)</f>
        <v>44.900000000000006</v>
      </c>
      <c r="R45" s="216">
        <f>SUMIF('[13]RM Revenue'!$B:$B,'Kitsap Regulated - Price Out'!$A45,'[13]RM Revenue'!AC:AC)</f>
        <v>44.900000000000006</v>
      </c>
      <c r="S45" s="216">
        <f>SUMIF('[13]RM Revenue'!$B:$B,'Kitsap Regulated - Price Out'!$A45,'[13]RM Revenue'!AD:AD)</f>
        <v>26.94</v>
      </c>
      <c r="T45" s="212">
        <f t="shared" si="2"/>
        <v>546.02</v>
      </c>
      <c r="U45" s="212"/>
      <c r="V45" s="212">
        <f t="shared" si="3"/>
        <v>5</v>
      </c>
      <c r="W45" s="212">
        <f t="shared" si="3"/>
        <v>2</v>
      </c>
      <c r="X45" s="212">
        <f t="shared" si="3"/>
        <v>2</v>
      </c>
      <c r="Y45" s="212">
        <f t="shared" si="3"/>
        <v>2</v>
      </c>
      <c r="Z45" s="212">
        <f t="shared" si="3"/>
        <v>5</v>
      </c>
      <c r="AA45" s="212">
        <f t="shared" si="3"/>
        <v>6</v>
      </c>
      <c r="AB45" s="212">
        <f t="shared" si="8"/>
        <v>13</v>
      </c>
      <c r="AC45" s="212">
        <f t="shared" si="7"/>
        <v>7</v>
      </c>
      <c r="AD45" s="212">
        <f t="shared" si="7"/>
        <v>6</v>
      </c>
      <c r="AE45" s="212">
        <f t="shared" si="7"/>
        <v>5</v>
      </c>
      <c r="AF45" s="212">
        <f t="shared" si="7"/>
        <v>5</v>
      </c>
      <c r="AG45" s="212">
        <f t="shared" si="7"/>
        <v>3</v>
      </c>
    </row>
    <row r="46" spans="1:35" hidden="1">
      <c r="A46" s="192" t="str">
        <f>$D$2&amp;"Residential"&amp;C46</f>
        <v>KITSAP CO -REGULATEDResidentialWLKNRE1</v>
      </c>
      <c r="B46" s="192">
        <f t="shared" si="1"/>
        <v>1</v>
      </c>
      <c r="C46" s="100" t="s">
        <v>277</v>
      </c>
      <c r="D46" s="214" t="str">
        <f>VLOOKUP(C46,'[13]RM Revenue'!J:K,2,FALSE)</f>
        <v>WALK IN 5'-25'-EOW</v>
      </c>
      <c r="E46" s="210">
        <f>VLOOKUP(A46,'[13]Kits Reg Svc Codes Jan-Jun'!$A$1:$H$809,8,FALSE)</f>
        <v>1.2749999999999999</v>
      </c>
      <c r="F46" s="215">
        <f>VLOOKUP(A46,'[13]Service Codes'!$A$1:$H$808,8,FALSE)</f>
        <v>1.2749999999999999</v>
      </c>
      <c r="G46" s="215"/>
      <c r="H46" s="216">
        <f>SUMIF('[13]RM Revenue'!$B:$B,'Kitsap Regulated - Price Out'!$A46,'[13]RM Revenue'!S:S)</f>
        <v>2.5499999999999998</v>
      </c>
      <c r="I46" s="216">
        <f>SUMIF('[13]RM Revenue'!$B:$B,'Kitsap Regulated - Price Out'!$A46,'[13]RM Revenue'!T:T)</f>
        <v>2.5499999999999998</v>
      </c>
      <c r="J46" s="216">
        <f>SUMIF('[13]RM Revenue'!$B:$B,'Kitsap Regulated - Price Out'!$A46,'[13]RM Revenue'!U:U)</f>
        <v>3.19</v>
      </c>
      <c r="K46" s="216">
        <f>SUMIF('[13]RM Revenue'!$B:$B,'Kitsap Regulated - Price Out'!$A46,'[13]RM Revenue'!V:V)</f>
        <v>3.19</v>
      </c>
      <c r="L46" s="216">
        <f>SUMIF('[13]RM Revenue'!$B:$B,'Kitsap Regulated - Price Out'!$A46,'[13]RM Revenue'!W:W)</f>
        <v>3.8250000000000002</v>
      </c>
      <c r="M46" s="216">
        <f>SUMIF('[13]RM Revenue'!$B:$B,'Kitsap Regulated - Price Out'!$A46,'[13]RM Revenue'!X:X)</f>
        <v>3.1850000000000001</v>
      </c>
      <c r="N46" s="216">
        <f>SUMIF('[13]RM Revenue'!$B:$B,'Kitsap Regulated - Price Out'!$A46,'[13]RM Revenue'!Y:Y)</f>
        <v>2.5499999999999998</v>
      </c>
      <c r="O46" s="216">
        <f>SUMIF('[13]RM Revenue'!$B:$B,'Kitsap Regulated - Price Out'!$A46,'[13]RM Revenue'!Z:Z)</f>
        <v>2.5499999999999998</v>
      </c>
      <c r="P46" s="216">
        <f>SUMIF('[13]RM Revenue'!$B:$B,'Kitsap Regulated - Price Out'!$A46,'[13]RM Revenue'!AA:AA)</f>
        <v>3.5049999999999999</v>
      </c>
      <c r="Q46" s="216">
        <f>SUMIF('[13]RM Revenue'!$B:$B,'Kitsap Regulated - Price Out'!$A46,'[13]RM Revenue'!AB:AB)</f>
        <v>4.1449999999999996</v>
      </c>
      <c r="R46" s="216">
        <f>SUMIF('[13]RM Revenue'!$B:$B,'Kitsap Regulated - Price Out'!$A46,'[13]RM Revenue'!AC:AC)</f>
        <v>4.1449999999999996</v>
      </c>
      <c r="S46" s="216">
        <f>SUMIF('[13]RM Revenue'!$B:$B,'Kitsap Regulated - Price Out'!$A46,'[13]RM Revenue'!AD:AD)</f>
        <v>4.1449999999999996</v>
      </c>
      <c r="T46" s="212">
        <f t="shared" si="2"/>
        <v>39.53</v>
      </c>
      <c r="U46" s="212"/>
      <c r="V46" s="212">
        <f t="shared" ref="V46:AA71" si="9">IFERROR(H46/$E46,0)</f>
        <v>2</v>
      </c>
      <c r="W46" s="212">
        <f t="shared" si="9"/>
        <v>2</v>
      </c>
      <c r="X46" s="212">
        <f t="shared" si="9"/>
        <v>2.5019607843137255</v>
      </c>
      <c r="Y46" s="212">
        <f t="shared" si="9"/>
        <v>2.5019607843137255</v>
      </c>
      <c r="Z46" s="212">
        <f t="shared" si="9"/>
        <v>3.0000000000000004</v>
      </c>
      <c r="AA46" s="212">
        <f t="shared" si="9"/>
        <v>2.4980392156862745</v>
      </c>
      <c r="AB46" s="212">
        <f t="shared" si="8"/>
        <v>2</v>
      </c>
      <c r="AC46" s="212">
        <f t="shared" si="7"/>
        <v>2</v>
      </c>
      <c r="AD46" s="212">
        <f t="shared" si="7"/>
        <v>2.7490196078431373</v>
      </c>
      <c r="AE46" s="212">
        <f t="shared" si="7"/>
        <v>3.2509803921568627</v>
      </c>
      <c r="AF46" s="212">
        <f t="shared" si="7"/>
        <v>3.2509803921568627</v>
      </c>
      <c r="AG46" s="212">
        <f t="shared" si="7"/>
        <v>3.2509803921568627</v>
      </c>
    </row>
    <row r="47" spans="1:35" hidden="1">
      <c r="A47" s="192" t="str">
        <f>$D$2&amp;"Residential"&amp;C47</f>
        <v>KITSAP CO -REGULATEDResidentialWLKNRM1</v>
      </c>
      <c r="B47" s="192">
        <f t="shared" si="1"/>
        <v>1</v>
      </c>
      <c r="C47" s="100" t="s">
        <v>278</v>
      </c>
      <c r="D47" s="214" t="str">
        <f>VLOOKUP(C47,'[13]RM Revenue'!J:K,2,FALSE)</f>
        <v>WALK IN 5'-25'-MTHLY</v>
      </c>
      <c r="E47" s="210">
        <f>VLOOKUP(A47,'[13]Kits Reg Svc Codes Jan-Jun'!$A$1:$H$809,8,FALSE)</f>
        <v>0.64</v>
      </c>
      <c r="F47" s="215">
        <f>VLOOKUP(A47,'[13]Service Codes'!$A$1:$H$808,8,FALSE)</f>
        <v>0.64</v>
      </c>
      <c r="G47" s="215"/>
      <c r="H47" s="216">
        <f>SUMIF('[13]RM Revenue'!$B:$B,'Kitsap Regulated - Price Out'!$A47,'[13]RM Revenue'!S:S)</f>
        <v>1.28</v>
      </c>
      <c r="I47" s="216">
        <f>SUMIF('[13]RM Revenue'!$B:$B,'Kitsap Regulated - Price Out'!$A47,'[13]RM Revenue'!T:T)</f>
        <v>1.28</v>
      </c>
      <c r="J47" s="216">
        <f>SUMIF('[13]RM Revenue'!$B:$B,'Kitsap Regulated - Price Out'!$A47,'[13]RM Revenue'!U:U)</f>
        <v>1.28</v>
      </c>
      <c r="K47" s="216">
        <f>SUMIF('[13]RM Revenue'!$B:$B,'Kitsap Regulated - Price Out'!$A47,'[13]RM Revenue'!V:V)</f>
        <v>0.64</v>
      </c>
      <c r="L47" s="216">
        <f>SUMIF('[13]RM Revenue'!$B:$B,'Kitsap Regulated - Price Out'!$A47,'[13]RM Revenue'!W:W)</f>
        <v>0.64</v>
      </c>
      <c r="M47" s="216">
        <f>SUMIF('[13]RM Revenue'!$B:$B,'Kitsap Regulated - Price Out'!$A47,'[13]RM Revenue'!X:X)</f>
        <v>0.64</v>
      </c>
      <c r="N47" s="216">
        <f>SUMIF('[13]RM Revenue'!$B:$B,'Kitsap Regulated - Price Out'!$A47,'[13]RM Revenue'!Y:Y)</f>
        <v>0.64</v>
      </c>
      <c r="O47" s="216">
        <f>SUMIF('[13]RM Revenue'!$B:$B,'Kitsap Regulated - Price Out'!$A47,'[13]RM Revenue'!Z:Z)</f>
        <v>1.28</v>
      </c>
      <c r="P47" s="216">
        <f>SUMIF('[13]RM Revenue'!$B:$B,'Kitsap Regulated - Price Out'!$A47,'[13]RM Revenue'!AA:AA)</f>
        <v>1.28</v>
      </c>
      <c r="Q47" s="216">
        <f>SUMIF('[13]RM Revenue'!$B:$B,'Kitsap Regulated - Price Out'!$A47,'[13]RM Revenue'!AB:AB)</f>
        <v>1.28</v>
      </c>
      <c r="R47" s="216">
        <f>SUMIF('[13]RM Revenue'!$B:$B,'Kitsap Regulated - Price Out'!$A47,'[13]RM Revenue'!AC:AC)</f>
        <v>0.96</v>
      </c>
      <c r="S47" s="216">
        <f>SUMIF('[13]RM Revenue'!$B:$B,'Kitsap Regulated - Price Out'!$A47,'[13]RM Revenue'!AD:AD)</f>
        <v>0.96</v>
      </c>
      <c r="T47" s="212">
        <f t="shared" si="2"/>
        <v>12.16</v>
      </c>
      <c r="U47" s="212"/>
      <c r="V47" s="212">
        <f t="shared" si="9"/>
        <v>2</v>
      </c>
      <c r="W47" s="212">
        <f t="shared" si="9"/>
        <v>2</v>
      </c>
      <c r="X47" s="212">
        <f t="shared" si="9"/>
        <v>2</v>
      </c>
      <c r="Y47" s="212">
        <f t="shared" si="9"/>
        <v>1</v>
      </c>
      <c r="Z47" s="212">
        <f t="shared" si="9"/>
        <v>1</v>
      </c>
      <c r="AA47" s="212">
        <f t="shared" si="9"/>
        <v>1</v>
      </c>
      <c r="AB47" s="212">
        <f t="shared" si="8"/>
        <v>1</v>
      </c>
      <c r="AC47" s="212">
        <f t="shared" si="7"/>
        <v>2</v>
      </c>
      <c r="AD47" s="212">
        <f t="shared" si="7"/>
        <v>2</v>
      </c>
      <c r="AE47" s="212">
        <f t="shared" si="7"/>
        <v>2</v>
      </c>
      <c r="AF47" s="212">
        <f t="shared" si="7"/>
        <v>1.5</v>
      </c>
      <c r="AG47" s="212">
        <f t="shared" si="7"/>
        <v>1.5</v>
      </c>
    </row>
    <row r="48" spans="1:35" hidden="1">
      <c r="A48" s="192" t="str">
        <f>$D$2&amp;"Residential"&amp;C48</f>
        <v>KITSAP CO -REGULATEDResidentialWLKNRW1</v>
      </c>
      <c r="B48" s="192">
        <f t="shared" si="1"/>
        <v>1</v>
      </c>
      <c r="C48" s="100" t="s">
        <v>279</v>
      </c>
      <c r="D48" s="214" t="str">
        <f>VLOOKUP(C48,'[13]RM Revenue'!J:K,2,FALSE)</f>
        <v>WALK IN 5'-25'</v>
      </c>
      <c r="E48" s="210">
        <f>VLOOKUP(A48,'[13]Kits Reg Svc Codes Jan-Jun'!$A$1:$H$809,8,FALSE)</f>
        <v>2.5499999999999998</v>
      </c>
      <c r="F48" s="215">
        <f>VLOOKUP(A48,'[13]Service Codes'!$A$1:$H$808,8,FALSE)</f>
        <v>2.5499999999999998</v>
      </c>
      <c r="G48" s="215"/>
      <c r="H48" s="216">
        <f>SUMIF('[13]RM Revenue'!$B:$B,'Kitsap Regulated - Price Out'!$A48,'[13]RM Revenue'!S:S)</f>
        <v>18.805</v>
      </c>
      <c r="I48" s="216">
        <f>SUMIF('[13]RM Revenue'!$B:$B,'Kitsap Regulated - Price Out'!$A48,'[13]RM Revenue'!T:T)</f>
        <v>18.805</v>
      </c>
      <c r="J48" s="216">
        <f>SUMIF('[13]RM Revenue'!$B:$B,'Kitsap Regulated - Price Out'!$A48,'[13]RM Revenue'!U:U)</f>
        <v>17.850000000000001</v>
      </c>
      <c r="K48" s="216">
        <f>SUMIF('[13]RM Revenue'!$B:$B,'Kitsap Regulated - Price Out'!$A48,'[13]RM Revenue'!V:V)</f>
        <v>17.850000000000001</v>
      </c>
      <c r="L48" s="216">
        <f>SUMIF('[13]RM Revenue'!$B:$B,'Kitsap Regulated - Price Out'!$A48,'[13]RM Revenue'!W:W)</f>
        <v>17.850000000000001</v>
      </c>
      <c r="M48" s="216">
        <f>SUMIF('[13]RM Revenue'!$B:$B,'Kitsap Regulated - Price Out'!$A48,'[13]RM Revenue'!X:X)</f>
        <v>19.760000000000002</v>
      </c>
      <c r="N48" s="216">
        <f>SUMIF('[13]RM Revenue'!$B:$B,'Kitsap Regulated - Price Out'!$A48,'[13]RM Revenue'!Y:Y)</f>
        <v>20.399999999999999</v>
      </c>
      <c r="O48" s="216">
        <f>SUMIF('[13]RM Revenue'!$B:$B,'Kitsap Regulated - Price Out'!$A48,'[13]RM Revenue'!Z:Z)</f>
        <v>20.399999999999999</v>
      </c>
      <c r="P48" s="216">
        <f>SUMIF('[13]RM Revenue'!$B:$B,'Kitsap Regulated - Price Out'!$A48,'[13]RM Revenue'!AA:AA)</f>
        <v>14.77</v>
      </c>
      <c r="Q48" s="216">
        <f>SUMIF('[13]RM Revenue'!$B:$B,'Kitsap Regulated - Price Out'!$A48,'[13]RM Revenue'!AB:AB)</f>
        <v>18.519999999999996</v>
      </c>
      <c r="R48" s="216">
        <f>SUMIF('[13]RM Revenue'!$B:$B,'Kitsap Regulated - Price Out'!$A48,'[13]RM Revenue'!AC:AC)</f>
        <v>19.55</v>
      </c>
      <c r="S48" s="216">
        <f>SUMIF('[13]RM Revenue'!$B:$B,'Kitsap Regulated - Price Out'!$A48,'[13]RM Revenue'!AD:AD)</f>
        <v>19.55</v>
      </c>
      <c r="T48" s="212">
        <f t="shared" si="2"/>
        <v>224.11</v>
      </c>
      <c r="U48" s="212"/>
      <c r="V48" s="212">
        <f t="shared" si="9"/>
        <v>7.3745098039215691</v>
      </c>
      <c r="W48" s="212">
        <f t="shared" si="9"/>
        <v>7.3745098039215691</v>
      </c>
      <c r="X48" s="212">
        <f t="shared" si="9"/>
        <v>7.0000000000000009</v>
      </c>
      <c r="Y48" s="212">
        <f t="shared" si="9"/>
        <v>7.0000000000000009</v>
      </c>
      <c r="Z48" s="212">
        <f t="shared" si="9"/>
        <v>7.0000000000000009</v>
      </c>
      <c r="AA48" s="212">
        <f t="shared" si="9"/>
        <v>7.7490196078431381</v>
      </c>
      <c r="AB48" s="212">
        <f t="shared" si="8"/>
        <v>8</v>
      </c>
      <c r="AC48" s="212">
        <f t="shared" si="7"/>
        <v>8</v>
      </c>
      <c r="AD48" s="212">
        <f t="shared" si="7"/>
        <v>5.7921568627450979</v>
      </c>
      <c r="AE48" s="212">
        <f t="shared" si="7"/>
        <v>7.2627450980392148</v>
      </c>
      <c r="AF48" s="212">
        <f t="shared" si="7"/>
        <v>7.6666666666666679</v>
      </c>
      <c r="AG48" s="212">
        <f t="shared" si="7"/>
        <v>7.6666666666666679</v>
      </c>
    </row>
    <row r="49" spans="1:33" hidden="1">
      <c r="A49" s="192" t="str">
        <f>$D$2&amp;"Residential"&amp;C49</f>
        <v>KITSAP CO -REGULATEDResidentialWLKNRW2</v>
      </c>
      <c r="B49" s="192">
        <f t="shared" si="1"/>
        <v>1</v>
      </c>
      <c r="C49" s="100" t="s">
        <v>280</v>
      </c>
      <c r="D49" s="214" t="str">
        <f>VLOOKUP(C49,'[13]RM Revenue'!J:K,2,FALSE)</f>
        <v>WALK IN OVER 25'</v>
      </c>
      <c r="E49" s="210">
        <f>VLOOKUP(A49,'[13]Kits Reg Svc Codes Jan-Jun'!$A$1:$H$809,8,FALSE)</f>
        <v>0.17</v>
      </c>
      <c r="F49" s="215">
        <f>VLOOKUP(A49,'[13]Service Codes'!$A$1:$H$808,8,FALSE)</f>
        <v>0.17</v>
      </c>
      <c r="G49" s="215"/>
      <c r="H49" s="216">
        <f>SUMIF('[13]RM Revenue'!$B:$B,'Kitsap Regulated - Price Out'!$A49,'[13]RM Revenue'!S:S)</f>
        <v>4.76</v>
      </c>
      <c r="I49" s="216">
        <f>SUMIF('[13]RM Revenue'!$B:$B,'Kitsap Regulated - Price Out'!$A49,'[13]RM Revenue'!T:T)</f>
        <v>4.76</v>
      </c>
      <c r="J49" s="216">
        <f>SUMIF('[13]RM Revenue'!$B:$B,'Kitsap Regulated - Price Out'!$A49,'[13]RM Revenue'!U:U)</f>
        <v>4.76</v>
      </c>
      <c r="K49" s="216">
        <f>SUMIF('[13]RM Revenue'!$B:$B,'Kitsap Regulated - Price Out'!$A49,'[13]RM Revenue'!V:V)</f>
        <v>4.76</v>
      </c>
      <c r="L49" s="216">
        <f>SUMIF('[13]RM Revenue'!$B:$B,'Kitsap Regulated - Price Out'!$A49,'[13]RM Revenue'!W:W)</f>
        <v>4.76</v>
      </c>
      <c r="M49" s="216">
        <f>SUMIF('[13]RM Revenue'!$B:$B,'Kitsap Regulated - Price Out'!$A49,'[13]RM Revenue'!X:X)</f>
        <v>4.76</v>
      </c>
      <c r="N49" s="216">
        <f>SUMIF('[13]RM Revenue'!$B:$B,'Kitsap Regulated - Price Out'!$A49,'[13]RM Revenue'!Y:Y)</f>
        <v>4.76</v>
      </c>
      <c r="O49" s="216">
        <f>SUMIF('[13]RM Revenue'!$B:$B,'Kitsap Regulated - Price Out'!$A49,'[13]RM Revenue'!Z:Z)</f>
        <v>4.76</v>
      </c>
      <c r="P49" s="216">
        <f>SUMIF('[13]RM Revenue'!$B:$B,'Kitsap Regulated - Price Out'!$A49,'[13]RM Revenue'!AA:AA)</f>
        <v>4.08</v>
      </c>
      <c r="Q49" s="216">
        <f>SUMIF('[13]RM Revenue'!$B:$B,'Kitsap Regulated - Price Out'!$A49,'[13]RM Revenue'!AB:AB)</f>
        <v>5.1400000000000006</v>
      </c>
      <c r="R49" s="216">
        <f>SUMIF('[13]RM Revenue'!$B:$B,'Kitsap Regulated - Price Out'!$A49,'[13]RM Revenue'!AC:AC)</f>
        <v>11.56</v>
      </c>
      <c r="S49" s="216">
        <f>SUMIF('[13]RM Revenue'!$B:$B,'Kitsap Regulated - Price Out'!$A49,'[13]RM Revenue'!AD:AD)</f>
        <v>11.56</v>
      </c>
      <c r="T49" s="212">
        <f t="shared" si="2"/>
        <v>70.419999999999987</v>
      </c>
      <c r="U49" s="212"/>
      <c r="V49" s="212">
        <f t="shared" si="9"/>
        <v>27.999999999999996</v>
      </c>
      <c r="W49" s="212">
        <f t="shared" si="9"/>
        <v>27.999999999999996</v>
      </c>
      <c r="X49" s="212">
        <f t="shared" si="9"/>
        <v>27.999999999999996</v>
      </c>
      <c r="Y49" s="212">
        <f t="shared" si="9"/>
        <v>27.999999999999996</v>
      </c>
      <c r="Z49" s="212">
        <f t="shared" si="9"/>
        <v>27.999999999999996</v>
      </c>
      <c r="AA49" s="212">
        <f t="shared" si="9"/>
        <v>27.999999999999996</v>
      </c>
      <c r="AB49" s="212">
        <f t="shared" si="8"/>
        <v>27.999999999999996</v>
      </c>
      <c r="AC49" s="212">
        <f t="shared" si="7"/>
        <v>27.999999999999996</v>
      </c>
      <c r="AD49" s="212">
        <f t="shared" si="7"/>
        <v>24</v>
      </c>
      <c r="AE49" s="212">
        <f t="shared" si="7"/>
        <v>30.235294117647062</v>
      </c>
      <c r="AF49" s="212">
        <f t="shared" si="7"/>
        <v>68</v>
      </c>
      <c r="AG49" s="212">
        <f t="shared" si="7"/>
        <v>68</v>
      </c>
    </row>
    <row r="50" spans="1:33">
      <c r="A50" s="192" t="str">
        <f>$D$2&amp;"Residential"&amp;C50</f>
        <v>KITSAP CO -REGULATEDResidential96ROCC1</v>
      </c>
      <c r="B50" s="192">
        <f t="shared" si="1"/>
        <v>1</v>
      </c>
      <c r="C50" s="100" t="s">
        <v>281</v>
      </c>
      <c r="D50" s="214" t="str">
        <f>VLOOKUP(C50,'[13]RM Revenue'!J:K,2,FALSE)</f>
        <v>1-96 GAL ON CALL PICKUP</v>
      </c>
      <c r="E50" s="210">
        <f>VLOOKUP(A50,'[13]Kits Reg Svc Codes Jan-Jun'!$A$1:$H$809,8,FALSE)</f>
        <v>10.87</v>
      </c>
      <c r="F50" s="215">
        <f>VLOOKUP(A50,'[13]Service Codes'!$A$1:$H$808,8,FALSE)</f>
        <v>10.98</v>
      </c>
      <c r="G50" s="215"/>
      <c r="H50" s="216">
        <f>SUMIF('[13]RM Revenue'!$B:$B,'Kitsap Regulated - Price Out'!$A50,'[13]RM Revenue'!S:S)</f>
        <v>76.09</v>
      </c>
      <c r="I50" s="216">
        <f>SUMIF('[13]RM Revenue'!$B:$B,'Kitsap Regulated - Price Out'!$A50,'[13]RM Revenue'!T:T)</f>
        <v>21.74</v>
      </c>
      <c r="J50" s="216">
        <f>SUMIF('[13]RM Revenue'!$B:$B,'Kitsap Regulated - Price Out'!$A50,'[13]RM Revenue'!U:U)</f>
        <v>97.83</v>
      </c>
      <c r="K50" s="216">
        <f>SUMIF('[13]RM Revenue'!$B:$B,'Kitsap Regulated - Price Out'!$A50,'[13]RM Revenue'!V:V)</f>
        <v>65.22</v>
      </c>
      <c r="L50" s="216">
        <f>SUMIF('[13]RM Revenue'!$B:$B,'Kitsap Regulated - Price Out'!$A50,'[13]RM Revenue'!W:W)</f>
        <v>141.31</v>
      </c>
      <c r="M50" s="216">
        <f>SUMIF('[13]RM Revenue'!$B:$B,'Kitsap Regulated - Price Out'!$A50,'[13]RM Revenue'!X:X)</f>
        <v>130.44</v>
      </c>
      <c r="N50" s="216">
        <f>SUMIF('[13]RM Revenue'!$B:$B,'Kitsap Regulated - Price Out'!$A50,'[13]RM Revenue'!Y:Y)</f>
        <v>142.73999999999998</v>
      </c>
      <c r="O50" s="216">
        <f>SUMIF('[13]RM Revenue'!$B:$B,'Kitsap Regulated - Price Out'!$A50,'[13]RM Revenue'!Z:Z)</f>
        <v>121.47</v>
      </c>
      <c r="P50" s="216">
        <f>SUMIF('[13]RM Revenue'!$B:$B,'Kitsap Regulated - Price Out'!$A50,'[13]RM Revenue'!AA:AA)</f>
        <v>120.78</v>
      </c>
      <c r="Q50" s="216">
        <f>SUMIF('[13]RM Revenue'!$B:$B,'Kitsap Regulated - Price Out'!$A50,'[13]RM Revenue'!AB:AB)</f>
        <v>131.76</v>
      </c>
      <c r="R50" s="216">
        <f>SUMIF('[13]RM Revenue'!$B:$B,'Kitsap Regulated - Price Out'!$A50,'[13]RM Revenue'!AC:AC)</f>
        <v>76.86</v>
      </c>
      <c r="S50" s="216">
        <f>SUMIF('[13]RM Revenue'!$B:$B,'Kitsap Regulated - Price Out'!$A50,'[13]RM Revenue'!AD:AD)</f>
        <v>120.78</v>
      </c>
      <c r="T50" s="212">
        <f t="shared" si="2"/>
        <v>1247.02</v>
      </c>
      <c r="U50" s="212"/>
      <c r="V50" s="212">
        <f t="shared" si="9"/>
        <v>7.0000000000000009</v>
      </c>
      <c r="W50" s="212">
        <f t="shared" si="9"/>
        <v>2</v>
      </c>
      <c r="X50" s="212">
        <f t="shared" si="9"/>
        <v>9</v>
      </c>
      <c r="Y50" s="212">
        <f t="shared" si="9"/>
        <v>6</v>
      </c>
      <c r="Z50" s="212">
        <f t="shared" si="9"/>
        <v>13.000000000000002</v>
      </c>
      <c r="AA50" s="212">
        <f t="shared" si="9"/>
        <v>12</v>
      </c>
      <c r="AB50" s="212">
        <f t="shared" si="8"/>
        <v>12.999999999999998</v>
      </c>
      <c r="AC50" s="212">
        <f t="shared" si="7"/>
        <v>11.062841530054644</v>
      </c>
      <c r="AD50" s="212">
        <f t="shared" si="7"/>
        <v>11</v>
      </c>
      <c r="AE50" s="212">
        <f t="shared" si="7"/>
        <v>11.999999999999998</v>
      </c>
      <c r="AF50" s="212">
        <f t="shared" si="7"/>
        <v>7</v>
      </c>
      <c r="AG50" s="212">
        <f t="shared" si="7"/>
        <v>11</v>
      </c>
    </row>
    <row r="51" spans="1:33">
      <c r="A51" s="192" t="str">
        <f>$D$2&amp;"Residential"&amp;C51</f>
        <v>KITSAP CO -REGULATEDResidentialEXPUR</v>
      </c>
      <c r="B51" s="192">
        <f t="shared" si="1"/>
        <v>1</v>
      </c>
      <c r="C51" s="100" t="s">
        <v>282</v>
      </c>
      <c r="D51" s="214" t="str">
        <f>VLOOKUP(C51,'[13]RM Revenue'!J:K,2,FALSE)</f>
        <v>EXTRA PICKUP</v>
      </c>
      <c r="E51" s="210">
        <f>VLOOKUP(A51,'[13]Kits Reg Svc Codes Jan-Jun'!$A$1:$H$809,8,FALSE)</f>
        <v>4.1399999999999997</v>
      </c>
      <c r="F51" s="215">
        <f>VLOOKUP(A51,'[13]Service Codes'!$A$1:$H$808,8,FALSE)</f>
        <v>4.1900000000000004</v>
      </c>
      <c r="G51" s="215"/>
      <c r="H51" s="216">
        <f>SUMIF('[13]RM Revenue'!$B:$B,'Kitsap Regulated - Price Out'!$A51,'[13]RM Revenue'!S:S)</f>
        <v>62.1</v>
      </c>
      <c r="I51" s="216">
        <f>SUMIF('[13]RM Revenue'!$B:$B,'Kitsap Regulated - Price Out'!$A51,'[13]RM Revenue'!T:T)</f>
        <v>86.94</v>
      </c>
      <c r="J51" s="216">
        <f>SUMIF('[13]RM Revenue'!$B:$B,'Kitsap Regulated - Price Out'!$A51,'[13]RM Revenue'!U:U)</f>
        <v>99.36</v>
      </c>
      <c r="K51" s="216">
        <f>SUMIF('[13]RM Revenue'!$B:$B,'Kitsap Regulated - Price Out'!$A51,'[13]RM Revenue'!V:V)</f>
        <v>70.38</v>
      </c>
      <c r="L51" s="216">
        <f>SUMIF('[13]RM Revenue'!$B:$B,'Kitsap Regulated - Price Out'!$A51,'[13]RM Revenue'!W:W)</f>
        <v>70.38</v>
      </c>
      <c r="M51" s="216">
        <f>SUMIF('[13]RM Revenue'!$B:$B,'Kitsap Regulated - Price Out'!$A51,'[13]RM Revenue'!X:X)</f>
        <v>120.06</v>
      </c>
      <c r="N51" s="216">
        <f>SUMIF('[13]RM Revenue'!$B:$B,'Kitsap Regulated - Price Out'!$A51,'[13]RM Revenue'!Y:Y)</f>
        <v>150.84</v>
      </c>
      <c r="O51" s="216">
        <f>SUMIF('[13]RM Revenue'!$B:$B,'Kitsap Regulated - Price Out'!$A51,'[13]RM Revenue'!Z:Z)</f>
        <v>92.23</v>
      </c>
      <c r="P51" s="216">
        <f>SUMIF('[13]RM Revenue'!$B:$B,'Kitsap Regulated - Price Out'!$A51,'[13]RM Revenue'!AA:AA)</f>
        <v>75.42</v>
      </c>
      <c r="Q51" s="216">
        <f>SUMIF('[13]RM Revenue'!$B:$B,'Kitsap Regulated - Price Out'!$A51,'[13]RM Revenue'!AB:AB)</f>
        <v>58.66</v>
      </c>
      <c r="R51" s="216">
        <f>SUMIF('[13]RM Revenue'!$B:$B,'Kitsap Regulated - Price Out'!$A51,'[13]RM Revenue'!AC:AC)</f>
        <v>69.14</v>
      </c>
      <c r="S51" s="216">
        <f>SUMIF('[13]RM Revenue'!$B:$B,'Kitsap Regulated - Price Out'!$A51,'[13]RM Revenue'!AD:AD)</f>
        <v>161.34</v>
      </c>
      <c r="T51" s="212">
        <f t="shared" si="2"/>
        <v>1116.8499999999999</v>
      </c>
      <c r="U51" s="212"/>
      <c r="V51" s="212">
        <f t="shared" si="9"/>
        <v>15.000000000000002</v>
      </c>
      <c r="W51" s="212">
        <f t="shared" si="9"/>
        <v>21</v>
      </c>
      <c r="X51" s="212">
        <f t="shared" si="9"/>
        <v>24</v>
      </c>
      <c r="Y51" s="212">
        <f t="shared" si="9"/>
        <v>17</v>
      </c>
      <c r="Z51" s="212">
        <f t="shared" si="9"/>
        <v>17</v>
      </c>
      <c r="AA51" s="212">
        <f t="shared" si="9"/>
        <v>29.000000000000004</v>
      </c>
      <c r="AB51" s="212">
        <f t="shared" si="8"/>
        <v>36</v>
      </c>
      <c r="AC51" s="212">
        <f t="shared" si="7"/>
        <v>22.011933174224342</v>
      </c>
      <c r="AD51" s="212">
        <f t="shared" si="7"/>
        <v>18</v>
      </c>
      <c r="AE51" s="212">
        <f t="shared" si="7"/>
        <v>13.999999999999998</v>
      </c>
      <c r="AF51" s="212">
        <f t="shared" si="7"/>
        <v>16.501193317422434</v>
      </c>
      <c r="AG51" s="212">
        <f t="shared" si="7"/>
        <v>38.505966587112169</v>
      </c>
    </row>
    <row r="52" spans="1:33">
      <c r="A52" s="192" t="str">
        <f>$D$2&amp;"Residential"&amp;C52</f>
        <v>KITSAP CO -REGULATEDResidentialEXTRAR</v>
      </c>
      <c r="B52" s="192">
        <f t="shared" si="1"/>
        <v>1</v>
      </c>
      <c r="C52" s="100" t="s">
        <v>283</v>
      </c>
      <c r="D52" s="214" t="str">
        <f>VLOOKUP(C52,'[13]RM Revenue'!J:K,2,FALSE)</f>
        <v>EXTRA CAN/BAGS</v>
      </c>
      <c r="E52" s="210">
        <f>VLOOKUP(A52,'[13]Kits Reg Svc Codes Jan-Jun'!$A$1:$H$809,8,FALSE)</f>
        <v>4.1399999999999997</v>
      </c>
      <c r="F52" s="215">
        <f>VLOOKUP(A52,'[13]Service Codes'!$A$1:$H$808,8,FALSE)</f>
        <v>4.1900000000000004</v>
      </c>
      <c r="G52" s="215"/>
      <c r="H52" s="216">
        <f>SUMIF('[13]RM Revenue'!$B:$B,'Kitsap Regulated - Price Out'!$A52,'[13]RM Revenue'!S:S)</f>
        <v>1035</v>
      </c>
      <c r="I52" s="216">
        <f>SUMIF('[13]RM Revenue'!$B:$B,'Kitsap Regulated - Price Out'!$A52,'[13]RM Revenue'!T:T)</f>
        <v>662.4</v>
      </c>
      <c r="J52" s="216">
        <f>SUMIF('[13]RM Revenue'!$B:$B,'Kitsap Regulated - Price Out'!$A52,'[13]RM Revenue'!U:U)</f>
        <v>794.88</v>
      </c>
      <c r="K52" s="216">
        <f>SUMIF('[13]RM Revenue'!$B:$B,'Kitsap Regulated - Price Out'!$A52,'[13]RM Revenue'!V:V)</f>
        <v>757.69999999999993</v>
      </c>
      <c r="L52" s="216">
        <f>SUMIF('[13]RM Revenue'!$B:$B,'Kitsap Regulated - Price Out'!$A52,'[13]RM Revenue'!W:W)</f>
        <v>1134.3600000000001</v>
      </c>
      <c r="M52" s="216">
        <f>SUMIF('[13]RM Revenue'!$B:$B,'Kitsap Regulated - Price Out'!$A52,'[13]RM Revenue'!X:X)</f>
        <v>914.93999999999994</v>
      </c>
      <c r="N52" s="216">
        <f>SUMIF('[13]RM Revenue'!$B:$B,'Kitsap Regulated - Price Out'!$A52,'[13]RM Revenue'!Y:Y)</f>
        <v>1571.25</v>
      </c>
      <c r="O52" s="216">
        <f>SUMIF('[13]RM Revenue'!$B:$B,'Kitsap Regulated - Price Out'!$A52,'[13]RM Revenue'!Z:Z)</f>
        <v>1248.6200000000001</v>
      </c>
      <c r="P52" s="216">
        <f>SUMIF('[13]RM Revenue'!$B:$B,'Kitsap Regulated - Price Out'!$A52,'[13]RM Revenue'!AA:AA)</f>
        <v>854.76</v>
      </c>
      <c r="Q52" s="216">
        <f>SUMIF('[13]RM Revenue'!$B:$B,'Kitsap Regulated - Price Out'!$A52,'[13]RM Revenue'!AB:AB)</f>
        <v>632.69000000000005</v>
      </c>
      <c r="R52" s="216">
        <f>SUMIF('[13]RM Revenue'!$B:$B,'Kitsap Regulated - Price Out'!$A52,'[13]RM Revenue'!AC:AC)</f>
        <v>682.97</v>
      </c>
      <c r="S52" s="216">
        <f>SUMIF('[13]RM Revenue'!$B:$B,'Kitsap Regulated - Price Out'!$A52,'[13]RM Revenue'!AD:AD)</f>
        <v>825.43</v>
      </c>
      <c r="T52" s="212">
        <f t="shared" si="2"/>
        <v>11115</v>
      </c>
      <c r="U52" s="212"/>
      <c r="V52" s="212">
        <f t="shared" si="9"/>
        <v>250.00000000000003</v>
      </c>
      <c r="W52" s="212">
        <f t="shared" si="9"/>
        <v>160</v>
      </c>
      <c r="X52" s="212">
        <f t="shared" si="9"/>
        <v>192</v>
      </c>
      <c r="Y52" s="212">
        <f t="shared" si="9"/>
        <v>183.01932367149757</v>
      </c>
      <c r="Z52" s="212">
        <f t="shared" si="9"/>
        <v>274.00000000000006</v>
      </c>
      <c r="AA52" s="212">
        <f t="shared" si="9"/>
        <v>221</v>
      </c>
      <c r="AB52" s="212">
        <f t="shared" si="8"/>
        <v>374.99999999999994</v>
      </c>
      <c r="AC52" s="212">
        <f t="shared" si="7"/>
        <v>298</v>
      </c>
      <c r="AD52" s="212">
        <f t="shared" si="7"/>
        <v>203.99999999999997</v>
      </c>
      <c r="AE52" s="212">
        <f t="shared" si="7"/>
        <v>151</v>
      </c>
      <c r="AF52" s="212">
        <f t="shared" si="7"/>
        <v>163</v>
      </c>
      <c r="AG52" s="212">
        <f t="shared" si="7"/>
        <v>196.99999999999997</v>
      </c>
    </row>
    <row r="53" spans="1:33" hidden="1">
      <c r="A53" s="192" t="str">
        <f>$D$2&amp;"Residential"&amp;C53</f>
        <v>KITSAP CO -REGULATEDResidentialSUNKENR</v>
      </c>
      <c r="B53" s="192">
        <f t="shared" si="1"/>
        <v>1</v>
      </c>
      <c r="C53" s="100" t="s">
        <v>284</v>
      </c>
      <c r="D53" s="214" t="e">
        <f>VLOOKUP(C53,'[13]RM Revenue'!J:K,2,FALSE)</f>
        <v>#N/A</v>
      </c>
      <c r="E53" s="210">
        <f>VLOOKUP(A53,'[13]Kits Reg Svc Codes Jan-Jun'!$A$1:$H$809,8,FALSE)</f>
        <v>0.16500000000000001</v>
      </c>
      <c r="F53" s="215">
        <f>VLOOKUP(A53,'[13]Service Codes'!$A$1:$H$808,8,FALSE)</f>
        <v>0.16500000000000001</v>
      </c>
      <c r="G53" s="215"/>
      <c r="H53" s="216">
        <f>SUMIF('[13]RM Revenue'!$B:$B,'Kitsap Regulated - Price Out'!$A53,'[13]RM Revenue'!S:S)</f>
        <v>0</v>
      </c>
      <c r="I53" s="216">
        <f>SUMIF('[13]RM Revenue'!$B:$B,'Kitsap Regulated - Price Out'!$A53,'[13]RM Revenue'!T:T)</f>
        <v>0</v>
      </c>
      <c r="J53" s="216">
        <f>SUMIF('[13]RM Revenue'!$B:$B,'Kitsap Regulated - Price Out'!$A53,'[13]RM Revenue'!U:U)</f>
        <v>0</v>
      </c>
      <c r="K53" s="216">
        <f>SUMIF('[13]RM Revenue'!$B:$B,'Kitsap Regulated - Price Out'!$A53,'[13]RM Revenue'!V:V)</f>
        <v>0</v>
      </c>
      <c r="L53" s="216">
        <f>SUMIF('[13]RM Revenue'!$B:$B,'Kitsap Regulated - Price Out'!$A53,'[13]RM Revenue'!W:W)</f>
        <v>0</v>
      </c>
      <c r="M53" s="216">
        <f>SUMIF('[13]RM Revenue'!$B:$B,'Kitsap Regulated - Price Out'!$A53,'[13]RM Revenue'!X:X)</f>
        <v>0</v>
      </c>
      <c r="N53" s="216">
        <f>SUMIF('[13]RM Revenue'!$B:$B,'Kitsap Regulated - Price Out'!$A53,'[13]RM Revenue'!Y:Y)</f>
        <v>0</v>
      </c>
      <c r="O53" s="216">
        <f>SUMIF('[13]RM Revenue'!$B:$B,'Kitsap Regulated - Price Out'!$A53,'[13]RM Revenue'!Z:Z)</f>
        <v>0</v>
      </c>
      <c r="P53" s="216">
        <f>SUMIF('[13]RM Revenue'!$B:$B,'Kitsap Regulated - Price Out'!$A53,'[13]RM Revenue'!AA:AA)</f>
        <v>0</v>
      </c>
      <c r="Q53" s="216">
        <f>SUMIF('[13]RM Revenue'!$B:$B,'Kitsap Regulated - Price Out'!$A53,'[13]RM Revenue'!AB:AB)</f>
        <v>0</v>
      </c>
      <c r="R53" s="216">
        <f>SUMIF('[13]RM Revenue'!$B:$B,'Kitsap Regulated - Price Out'!$A53,'[13]RM Revenue'!AC:AC)</f>
        <v>0</v>
      </c>
      <c r="S53" s="216">
        <f>SUMIF('[13]RM Revenue'!$B:$B,'Kitsap Regulated - Price Out'!$A53,'[13]RM Revenue'!AD:AD)</f>
        <v>0</v>
      </c>
      <c r="T53" s="212">
        <f t="shared" si="2"/>
        <v>0</v>
      </c>
      <c r="U53" s="212"/>
      <c r="V53" s="212">
        <f t="shared" si="9"/>
        <v>0</v>
      </c>
      <c r="W53" s="212">
        <f t="shared" si="9"/>
        <v>0</v>
      </c>
      <c r="X53" s="212">
        <f t="shared" si="9"/>
        <v>0</v>
      </c>
      <c r="Y53" s="212">
        <f t="shared" si="9"/>
        <v>0</v>
      </c>
      <c r="Z53" s="212">
        <f t="shared" si="9"/>
        <v>0</v>
      </c>
      <c r="AA53" s="212">
        <f t="shared" si="9"/>
        <v>0</v>
      </c>
      <c r="AB53" s="212">
        <f t="shared" si="8"/>
        <v>0</v>
      </c>
      <c r="AC53" s="212">
        <f t="shared" si="7"/>
        <v>0</v>
      </c>
      <c r="AD53" s="212">
        <f t="shared" si="7"/>
        <v>0</v>
      </c>
      <c r="AE53" s="212">
        <f t="shared" si="7"/>
        <v>0</v>
      </c>
      <c r="AF53" s="212">
        <f t="shared" si="7"/>
        <v>0</v>
      </c>
      <c r="AG53" s="212">
        <f t="shared" si="7"/>
        <v>0</v>
      </c>
    </row>
    <row r="54" spans="1:33" hidden="1">
      <c r="A54" s="192" t="str">
        <f>$D$2&amp;"Residential"&amp;C54</f>
        <v>KITSAP CO -REGULATEDResidentialOFOWR</v>
      </c>
      <c r="B54" s="192">
        <f t="shared" si="1"/>
        <v>1</v>
      </c>
      <c r="C54" s="100" t="s">
        <v>285</v>
      </c>
      <c r="D54" s="214" t="str">
        <f>VLOOKUP(C54,'[13]RM Revenue'!J:K,2,FALSE)</f>
        <v>OVERFILL/OVERWEIGHT CHG</v>
      </c>
      <c r="E54" s="210">
        <f>VLOOKUP(A54,'[13]Kits Reg Svc Codes Jan-Jun'!$A$1:$H$809,8,FALSE)</f>
        <v>4.1399999999999997</v>
      </c>
      <c r="F54" s="215">
        <f>VLOOKUP(A54,'[13]Service Codes'!$A$1:$H$808,8,FALSE)</f>
        <v>4.1900000000000004</v>
      </c>
      <c r="G54" s="215"/>
      <c r="H54" s="216">
        <f>SUMIF('[13]RM Revenue'!$B:$B,'Kitsap Regulated - Price Out'!$A54,'[13]RM Revenue'!S:S)</f>
        <v>111.78</v>
      </c>
      <c r="I54" s="216">
        <f>SUMIF('[13]RM Revenue'!$B:$B,'Kitsap Regulated - Price Out'!$A54,'[13]RM Revenue'!T:T)</f>
        <v>422.28</v>
      </c>
      <c r="J54" s="216">
        <f>SUMIF('[13]RM Revenue'!$B:$B,'Kitsap Regulated - Price Out'!$A54,'[13]RM Revenue'!U:U)</f>
        <v>368.78</v>
      </c>
      <c r="K54" s="216">
        <f>SUMIF('[13]RM Revenue'!$B:$B,'Kitsap Regulated - Price Out'!$A54,'[13]RM Revenue'!V:V)</f>
        <v>256.68</v>
      </c>
      <c r="L54" s="216">
        <f>SUMIF('[13]RM Revenue'!$B:$B,'Kitsap Regulated - Price Out'!$A54,'[13]RM Revenue'!W:W)</f>
        <v>314.64</v>
      </c>
      <c r="M54" s="216">
        <f>SUMIF('[13]RM Revenue'!$B:$B,'Kitsap Regulated - Price Out'!$A54,'[13]RM Revenue'!X:X)</f>
        <v>165.6</v>
      </c>
      <c r="N54" s="216">
        <f>SUMIF('[13]RM Revenue'!$B:$B,'Kitsap Regulated - Price Out'!$A54,'[13]RM Revenue'!Y:Y)</f>
        <v>607.55000000000007</v>
      </c>
      <c r="O54" s="216">
        <f>SUMIF('[13]RM Revenue'!$B:$B,'Kitsap Regulated - Price Out'!$A54,'[13]RM Revenue'!Z:Z)</f>
        <v>452.52</v>
      </c>
      <c r="P54" s="216">
        <f>SUMIF('[13]RM Revenue'!$B:$B,'Kitsap Regulated - Price Out'!$A54,'[13]RM Revenue'!AA:AA)</f>
        <v>431.57</v>
      </c>
      <c r="Q54" s="216">
        <f>SUMIF('[13]RM Revenue'!$B:$B,'Kitsap Regulated - Price Out'!$A54,'[13]RM Revenue'!AB:AB)</f>
        <v>243.02</v>
      </c>
      <c r="R54" s="216">
        <f>SUMIF('[13]RM Revenue'!$B:$B,'Kitsap Regulated - Price Out'!$A54,'[13]RM Revenue'!AC:AC)</f>
        <v>234.64</v>
      </c>
      <c r="S54" s="216">
        <f>SUMIF('[13]RM Revenue'!$B:$B,'Kitsap Regulated - Price Out'!$A54,'[13]RM Revenue'!AD:AD)</f>
        <v>419</v>
      </c>
      <c r="T54" s="212">
        <f t="shared" si="2"/>
        <v>4028.06</v>
      </c>
      <c r="U54" s="212"/>
      <c r="V54" s="212">
        <f t="shared" si="9"/>
        <v>27.000000000000004</v>
      </c>
      <c r="W54" s="212">
        <f t="shared" si="9"/>
        <v>102</v>
      </c>
      <c r="X54" s="212">
        <f t="shared" si="9"/>
        <v>89.077294685990339</v>
      </c>
      <c r="Y54" s="212">
        <f t="shared" si="9"/>
        <v>62.000000000000007</v>
      </c>
      <c r="Z54" s="212">
        <f t="shared" si="9"/>
        <v>76</v>
      </c>
      <c r="AA54" s="212">
        <f t="shared" si="9"/>
        <v>40</v>
      </c>
      <c r="AB54" s="212">
        <f t="shared" si="8"/>
        <v>145</v>
      </c>
      <c r="AC54" s="212">
        <f t="shared" si="7"/>
        <v>107.99999999999999</v>
      </c>
      <c r="AD54" s="212">
        <f t="shared" si="7"/>
        <v>102.99999999999999</v>
      </c>
      <c r="AE54" s="212">
        <f t="shared" si="7"/>
        <v>58</v>
      </c>
      <c r="AF54" s="212">
        <f t="shared" si="7"/>
        <v>55.999999999999993</v>
      </c>
      <c r="AG54" s="212">
        <f t="shared" si="7"/>
        <v>99.999999999999986</v>
      </c>
    </row>
    <row r="55" spans="1:33" hidden="1">
      <c r="A55" s="192" t="str">
        <f>$D$2&amp;"Residential"&amp;C55</f>
        <v>KITSAP CO -REGULATEDResidentialSTAIR-RES</v>
      </c>
      <c r="B55" s="192">
        <f t="shared" si="1"/>
        <v>1</v>
      </c>
      <c r="C55" s="100" t="s">
        <v>286</v>
      </c>
      <c r="D55" s="214" t="str">
        <f>VLOOKUP(C55,'[13]RM Revenue'!J:K,2,FALSE)</f>
        <v>PER STAIR - RES</v>
      </c>
      <c r="E55" s="210">
        <f>VLOOKUP(A55,'[13]Kits Reg Svc Codes Jan-Jun'!$A$1:$H$809,8,FALSE)</f>
        <v>0.1</v>
      </c>
      <c r="F55" s="215">
        <f>VLOOKUP(A55,'[13]Service Codes'!$A$1:$H$808,8,FALSE)</f>
        <v>0.1</v>
      </c>
      <c r="G55" s="215"/>
      <c r="H55" s="216">
        <f>SUMIF('[13]RM Revenue'!$B:$B,'Kitsap Regulated - Price Out'!$A55,'[13]RM Revenue'!S:S)</f>
        <v>0</v>
      </c>
      <c r="I55" s="216">
        <f>SUMIF('[13]RM Revenue'!$B:$B,'Kitsap Regulated - Price Out'!$A55,'[13]RM Revenue'!T:T)</f>
        <v>0</v>
      </c>
      <c r="J55" s="216">
        <f>SUMIF('[13]RM Revenue'!$B:$B,'Kitsap Regulated - Price Out'!$A55,'[13]RM Revenue'!U:U)</f>
        <v>0</v>
      </c>
      <c r="K55" s="216">
        <f>SUMIF('[13]RM Revenue'!$B:$B,'Kitsap Regulated - Price Out'!$A55,'[13]RM Revenue'!V:V)</f>
        <v>0</v>
      </c>
      <c r="L55" s="216">
        <f>SUMIF('[13]RM Revenue'!$B:$B,'Kitsap Regulated - Price Out'!$A55,'[13]RM Revenue'!W:W)</f>
        <v>0</v>
      </c>
      <c r="M55" s="216">
        <f>SUMIF('[13]RM Revenue'!$B:$B,'Kitsap Regulated - Price Out'!$A55,'[13]RM Revenue'!X:X)</f>
        <v>0</v>
      </c>
      <c r="N55" s="216">
        <f>SUMIF('[13]RM Revenue'!$B:$B,'Kitsap Regulated - Price Out'!$A55,'[13]RM Revenue'!Y:Y)</f>
        <v>0</v>
      </c>
      <c r="O55" s="216">
        <f>SUMIF('[13]RM Revenue'!$B:$B,'Kitsap Regulated - Price Out'!$A55,'[13]RM Revenue'!Z:Z)</f>
        <v>0</v>
      </c>
      <c r="P55" s="216">
        <f>SUMIF('[13]RM Revenue'!$B:$B,'Kitsap Regulated - Price Out'!$A55,'[13]RM Revenue'!AA:AA)</f>
        <v>0</v>
      </c>
      <c r="Q55" s="216">
        <f>SUMIF('[13]RM Revenue'!$B:$B,'Kitsap Regulated - Price Out'!$A55,'[13]RM Revenue'!AB:AB)</f>
        <v>0</v>
      </c>
      <c r="R55" s="216">
        <f>SUMIF('[13]RM Revenue'!$B:$B,'Kitsap Regulated - Price Out'!$A55,'[13]RM Revenue'!AC:AC)</f>
        <v>0</v>
      </c>
      <c r="S55" s="216">
        <f>SUMIF('[13]RM Revenue'!$B:$B,'Kitsap Regulated - Price Out'!$A55,'[13]RM Revenue'!AD:AD)</f>
        <v>0</v>
      </c>
      <c r="T55" s="212">
        <f t="shared" si="2"/>
        <v>0</v>
      </c>
      <c r="U55" s="212"/>
      <c r="V55" s="212">
        <f t="shared" si="9"/>
        <v>0</v>
      </c>
      <c r="W55" s="212">
        <f t="shared" si="9"/>
        <v>0</v>
      </c>
      <c r="X55" s="212">
        <f t="shared" si="9"/>
        <v>0</v>
      </c>
      <c r="Y55" s="212">
        <f t="shared" si="9"/>
        <v>0</v>
      </c>
      <c r="Z55" s="212">
        <f t="shared" si="9"/>
        <v>0</v>
      </c>
      <c r="AA55" s="212">
        <f t="shared" si="9"/>
        <v>0</v>
      </c>
      <c r="AB55" s="212">
        <f t="shared" si="8"/>
        <v>0</v>
      </c>
      <c r="AC55" s="212">
        <f t="shared" si="7"/>
        <v>0</v>
      </c>
      <c r="AD55" s="212">
        <f t="shared" si="7"/>
        <v>0</v>
      </c>
      <c r="AE55" s="212">
        <f t="shared" si="7"/>
        <v>0</v>
      </c>
      <c r="AF55" s="212">
        <f t="shared" si="7"/>
        <v>0</v>
      </c>
      <c r="AG55" s="212">
        <f t="shared" si="7"/>
        <v>0</v>
      </c>
    </row>
    <row r="56" spans="1:33" hidden="1">
      <c r="A56" s="192" t="str">
        <f>$D$2&amp;"Residential"&amp;C56</f>
        <v>KITSAP CO -REGULATEDResidentialTRIPRCANS</v>
      </c>
      <c r="B56" s="192">
        <f t="shared" si="1"/>
        <v>1</v>
      </c>
      <c r="C56" s="100" t="s">
        <v>287</v>
      </c>
      <c r="D56" s="214" t="e">
        <f>VLOOKUP(C56,'[13]RM Revenue'!J:K,2,FALSE)</f>
        <v>#N/A</v>
      </c>
      <c r="E56" s="210">
        <f>VLOOKUP(A56,'[13]Kits Reg Svc Codes Jan-Jun'!$A$1:$H$809,8,FALSE)</f>
        <v>8.75</v>
      </c>
      <c r="F56" s="215">
        <f>VLOOKUP(A56,'[13]Service Codes'!$A$1:$H$808,8,FALSE)</f>
        <v>8.75</v>
      </c>
      <c r="G56" s="215"/>
      <c r="H56" s="216">
        <f>SUMIF('[13]RM Revenue'!$B:$B,'Kitsap Regulated - Price Out'!$A56,'[13]RM Revenue'!S:S)</f>
        <v>0</v>
      </c>
      <c r="I56" s="216">
        <f>SUMIF('[13]RM Revenue'!$B:$B,'Kitsap Regulated - Price Out'!$A56,'[13]RM Revenue'!T:T)</f>
        <v>0</v>
      </c>
      <c r="J56" s="216">
        <f>SUMIF('[13]RM Revenue'!$B:$B,'Kitsap Regulated - Price Out'!$A56,'[13]RM Revenue'!U:U)</f>
        <v>0</v>
      </c>
      <c r="K56" s="216">
        <f>SUMIF('[13]RM Revenue'!$B:$B,'Kitsap Regulated - Price Out'!$A56,'[13]RM Revenue'!V:V)</f>
        <v>0</v>
      </c>
      <c r="L56" s="216">
        <f>SUMIF('[13]RM Revenue'!$B:$B,'Kitsap Regulated - Price Out'!$A56,'[13]RM Revenue'!W:W)</f>
        <v>0</v>
      </c>
      <c r="M56" s="216">
        <f>SUMIF('[13]RM Revenue'!$B:$B,'Kitsap Regulated - Price Out'!$A56,'[13]RM Revenue'!X:X)</f>
        <v>0</v>
      </c>
      <c r="N56" s="216">
        <f>SUMIF('[13]RM Revenue'!$B:$B,'Kitsap Regulated - Price Out'!$A56,'[13]RM Revenue'!Y:Y)</f>
        <v>0</v>
      </c>
      <c r="O56" s="216">
        <f>SUMIF('[13]RM Revenue'!$B:$B,'Kitsap Regulated - Price Out'!$A56,'[13]RM Revenue'!Z:Z)</f>
        <v>0</v>
      </c>
      <c r="P56" s="216">
        <f>SUMIF('[13]RM Revenue'!$B:$B,'Kitsap Regulated - Price Out'!$A56,'[13]RM Revenue'!AA:AA)</f>
        <v>0</v>
      </c>
      <c r="Q56" s="216">
        <f>SUMIF('[13]RM Revenue'!$B:$B,'Kitsap Regulated - Price Out'!$A56,'[13]RM Revenue'!AB:AB)</f>
        <v>0</v>
      </c>
      <c r="R56" s="216">
        <f>SUMIF('[13]RM Revenue'!$B:$B,'Kitsap Regulated - Price Out'!$A56,'[13]RM Revenue'!AC:AC)</f>
        <v>0</v>
      </c>
      <c r="S56" s="216">
        <f>SUMIF('[13]RM Revenue'!$B:$B,'Kitsap Regulated - Price Out'!$A56,'[13]RM Revenue'!AD:AD)</f>
        <v>0</v>
      </c>
      <c r="T56" s="212">
        <f t="shared" si="2"/>
        <v>0</v>
      </c>
      <c r="U56" s="212"/>
      <c r="V56" s="212">
        <f t="shared" si="9"/>
        <v>0</v>
      </c>
      <c r="W56" s="212">
        <f t="shared" si="9"/>
        <v>0</v>
      </c>
      <c r="X56" s="212">
        <f t="shared" si="9"/>
        <v>0</v>
      </c>
      <c r="Y56" s="212">
        <f t="shared" si="9"/>
        <v>0</v>
      </c>
      <c r="Z56" s="212">
        <f t="shared" si="9"/>
        <v>0</v>
      </c>
      <c r="AA56" s="212">
        <f t="shared" si="9"/>
        <v>0</v>
      </c>
      <c r="AB56" s="212">
        <f t="shared" si="8"/>
        <v>0</v>
      </c>
      <c r="AC56" s="212">
        <f t="shared" si="8"/>
        <v>0</v>
      </c>
      <c r="AD56" s="212">
        <f t="shared" si="8"/>
        <v>0</v>
      </c>
      <c r="AE56" s="212">
        <f t="shared" si="8"/>
        <v>0</v>
      </c>
      <c r="AF56" s="212">
        <f t="shared" si="8"/>
        <v>0</v>
      </c>
      <c r="AG56" s="212">
        <f t="shared" si="8"/>
        <v>0</v>
      </c>
    </row>
    <row r="57" spans="1:33" hidden="1">
      <c r="A57" s="192" t="str">
        <f>$D$2&amp;"Residential"&amp;C57</f>
        <v>KITSAP CO -REGULATEDResidentialADJOTHR</v>
      </c>
      <c r="B57" s="192">
        <f t="shared" si="1"/>
        <v>1</v>
      </c>
      <c r="C57" s="100" t="s">
        <v>288</v>
      </c>
      <c r="D57" s="214" t="str">
        <f>VLOOKUP(C57,'[13]RM Revenue'!J:K,2,FALSE)</f>
        <v>ADJUSTMENT</v>
      </c>
      <c r="E57" s="210" t="e">
        <f>VLOOKUP(A57,'[13]Kits Reg Svc Codes Jan-Jun'!$A$1:$H$809,8,FALSE)</f>
        <v>#N/A</v>
      </c>
      <c r="F57" s="215" t="e">
        <f>VLOOKUP(A57,'[13]Service Codes'!$A$1:$H$808,8,FALSE)</f>
        <v>#N/A</v>
      </c>
      <c r="G57" s="215"/>
      <c r="H57" s="216">
        <f>SUMIF('[13]RM Revenue'!$B:$B,'Kitsap Regulated - Price Out'!$A57,'[13]RM Revenue'!S:S)</f>
        <v>-34.79</v>
      </c>
      <c r="I57" s="216">
        <f>SUMIF('[13]RM Revenue'!$B:$B,'Kitsap Regulated - Price Out'!$A57,'[13]RM Revenue'!T:T)</f>
        <v>0</v>
      </c>
      <c r="J57" s="216">
        <f>SUMIF('[13]RM Revenue'!$B:$B,'Kitsap Regulated - Price Out'!$A57,'[13]RM Revenue'!U:U)</f>
        <v>-28.56</v>
      </c>
      <c r="K57" s="216">
        <f>SUMIF('[13]RM Revenue'!$B:$B,'Kitsap Regulated - Price Out'!$A57,'[13]RM Revenue'!V:V)</f>
        <v>0</v>
      </c>
      <c r="L57" s="216">
        <f>SUMIF('[13]RM Revenue'!$B:$B,'Kitsap Regulated - Price Out'!$A57,'[13]RM Revenue'!W:W)</f>
        <v>0</v>
      </c>
      <c r="M57" s="216">
        <f>SUMIF('[13]RM Revenue'!$B:$B,'Kitsap Regulated - Price Out'!$A57,'[13]RM Revenue'!X:X)</f>
        <v>0</v>
      </c>
      <c r="N57" s="216">
        <f>SUMIF('[13]RM Revenue'!$B:$B,'Kitsap Regulated - Price Out'!$A57,'[13]RM Revenue'!Y:Y)</f>
        <v>-0.98</v>
      </c>
      <c r="O57" s="216">
        <f>SUMIF('[13]RM Revenue'!$B:$B,'Kitsap Regulated - Price Out'!$A57,'[13]RM Revenue'!Z:Z)</f>
        <v>0</v>
      </c>
      <c r="P57" s="216">
        <f>SUMIF('[13]RM Revenue'!$B:$B,'Kitsap Regulated - Price Out'!$A57,'[13]RM Revenue'!AA:AA)</f>
        <v>-6.65</v>
      </c>
      <c r="Q57" s="216">
        <f>SUMIF('[13]RM Revenue'!$B:$B,'Kitsap Regulated - Price Out'!$A57,'[13]RM Revenue'!AB:AB)</f>
        <v>0</v>
      </c>
      <c r="R57" s="216">
        <f>SUMIF('[13]RM Revenue'!$B:$B,'Kitsap Regulated - Price Out'!$A57,'[13]RM Revenue'!AC:AC)</f>
        <v>0</v>
      </c>
      <c r="S57" s="216">
        <f>SUMIF('[13]RM Revenue'!$B:$B,'Kitsap Regulated - Price Out'!$A57,'[13]RM Revenue'!AD:AD)</f>
        <v>0</v>
      </c>
      <c r="T57" s="212">
        <f t="shared" si="2"/>
        <v>-70.98</v>
      </c>
      <c r="U57" s="212"/>
      <c r="V57" s="212">
        <f t="shared" si="9"/>
        <v>0</v>
      </c>
      <c r="W57" s="212">
        <f t="shared" si="9"/>
        <v>0</v>
      </c>
      <c r="X57" s="212">
        <f t="shared" si="9"/>
        <v>0</v>
      </c>
      <c r="Y57" s="212">
        <f t="shared" si="9"/>
        <v>0</v>
      </c>
      <c r="Z57" s="212">
        <f t="shared" si="9"/>
        <v>0</v>
      </c>
      <c r="AA57" s="212">
        <f t="shared" si="9"/>
        <v>0</v>
      </c>
      <c r="AB57" s="212">
        <f t="shared" si="8"/>
        <v>0</v>
      </c>
      <c r="AC57" s="212">
        <f t="shared" si="8"/>
        <v>0</v>
      </c>
      <c r="AD57" s="212">
        <f t="shared" si="8"/>
        <v>0</v>
      </c>
      <c r="AE57" s="212">
        <f t="shared" si="8"/>
        <v>0</v>
      </c>
      <c r="AF57" s="212">
        <f t="shared" si="8"/>
        <v>0</v>
      </c>
      <c r="AG57" s="212">
        <f t="shared" si="8"/>
        <v>0</v>
      </c>
    </row>
    <row r="58" spans="1:33">
      <c r="B58" s="192">
        <f t="shared" si="1"/>
        <v>0</v>
      </c>
      <c r="C58" s="217"/>
      <c r="D58" s="218" t="s">
        <v>289</v>
      </c>
      <c r="E58" s="215"/>
      <c r="G58" s="215"/>
      <c r="H58" s="219">
        <f t="shared" ref="H58:T58" si="10">SUM(H10:H57)</f>
        <v>37633.194999999985</v>
      </c>
      <c r="I58" s="219">
        <f t="shared" si="10"/>
        <v>37631.114999999998</v>
      </c>
      <c r="J58" s="219">
        <f t="shared" si="10"/>
        <v>37846.845000000001</v>
      </c>
      <c r="K58" s="219">
        <f t="shared" si="10"/>
        <v>38004.895000000011</v>
      </c>
      <c r="L58" s="219">
        <f t="shared" si="10"/>
        <v>40183.544999999998</v>
      </c>
      <c r="M58" s="219">
        <f t="shared" si="10"/>
        <v>40088.574999999997</v>
      </c>
      <c r="N58" s="219">
        <f t="shared" si="10"/>
        <v>44028.15</v>
      </c>
      <c r="O58" s="219">
        <f t="shared" si="10"/>
        <v>43444.240000000005</v>
      </c>
      <c r="P58" s="219">
        <f t="shared" si="10"/>
        <v>42387.019999999982</v>
      </c>
      <c r="Q58" s="219">
        <f t="shared" si="10"/>
        <v>42605.609999999986</v>
      </c>
      <c r="R58" s="219">
        <f t="shared" si="10"/>
        <v>41079.67</v>
      </c>
      <c r="S58" s="219">
        <f t="shared" si="10"/>
        <v>42541.52</v>
      </c>
      <c r="T58" s="219">
        <f t="shared" si="10"/>
        <v>487474.38</v>
      </c>
      <c r="V58" s="212">
        <f t="shared" si="9"/>
        <v>0</v>
      </c>
      <c r="W58" s="212">
        <f t="shared" si="9"/>
        <v>0</v>
      </c>
      <c r="X58" s="212">
        <f t="shared" si="9"/>
        <v>0</v>
      </c>
      <c r="Y58" s="212">
        <f t="shared" si="9"/>
        <v>0</v>
      </c>
      <c r="Z58" s="212">
        <f t="shared" si="9"/>
        <v>0</v>
      </c>
      <c r="AA58" s="212">
        <f t="shared" si="9"/>
        <v>0</v>
      </c>
      <c r="AB58" s="212">
        <f t="shared" si="8"/>
        <v>0</v>
      </c>
      <c r="AC58" s="212">
        <f t="shared" si="8"/>
        <v>0</v>
      </c>
      <c r="AD58" s="212">
        <f t="shared" si="8"/>
        <v>0</v>
      </c>
      <c r="AE58" s="212">
        <f t="shared" si="8"/>
        <v>0</v>
      </c>
      <c r="AF58" s="212">
        <f t="shared" si="8"/>
        <v>0</v>
      </c>
      <c r="AG58" s="212">
        <f t="shared" si="8"/>
        <v>0</v>
      </c>
    </row>
    <row r="59" spans="1:33" hidden="1">
      <c r="B59" s="192">
        <f t="shared" si="1"/>
        <v>0</v>
      </c>
      <c r="C59" s="217"/>
      <c r="D59" s="218"/>
      <c r="E59" s="215"/>
      <c r="G59" s="215"/>
      <c r="H59" s="220"/>
      <c r="I59" s="220"/>
      <c r="J59" s="220"/>
      <c r="K59" s="220"/>
      <c r="L59" s="220"/>
      <c r="M59" s="220"/>
      <c r="N59" s="220"/>
      <c r="O59" s="220"/>
      <c r="P59" s="220"/>
      <c r="Q59" s="220"/>
      <c r="R59" s="220"/>
      <c r="S59" s="220"/>
      <c r="T59" s="220"/>
      <c r="V59" s="212">
        <f t="shared" si="9"/>
        <v>0</v>
      </c>
      <c r="W59" s="212">
        <f t="shared" si="9"/>
        <v>0</v>
      </c>
      <c r="X59" s="212">
        <f t="shared" si="9"/>
        <v>0</v>
      </c>
      <c r="Y59" s="212">
        <f t="shared" si="9"/>
        <v>0</v>
      </c>
      <c r="Z59" s="212">
        <f t="shared" si="9"/>
        <v>0</v>
      </c>
      <c r="AA59" s="212">
        <f t="shared" si="9"/>
        <v>0</v>
      </c>
      <c r="AB59" s="212">
        <f t="shared" si="8"/>
        <v>0</v>
      </c>
      <c r="AC59" s="212">
        <f t="shared" si="8"/>
        <v>0</v>
      </c>
      <c r="AD59" s="212">
        <f t="shared" si="8"/>
        <v>0</v>
      </c>
      <c r="AE59" s="212">
        <f t="shared" si="8"/>
        <v>0</v>
      </c>
      <c r="AF59" s="212">
        <f t="shared" si="8"/>
        <v>0</v>
      </c>
      <c r="AG59" s="212">
        <f t="shared" si="8"/>
        <v>0</v>
      </c>
    </row>
    <row r="60" spans="1:33" hidden="1">
      <c r="B60" s="192">
        <f t="shared" si="1"/>
        <v>0</v>
      </c>
      <c r="C60" s="217"/>
      <c r="D60" s="217"/>
      <c r="E60" s="215"/>
      <c r="G60" s="215"/>
      <c r="H60" s="221"/>
      <c r="I60" s="216"/>
      <c r="J60" s="222"/>
      <c r="V60" s="212">
        <f t="shared" si="9"/>
        <v>0</v>
      </c>
      <c r="W60" s="212">
        <f t="shared" si="9"/>
        <v>0</v>
      </c>
      <c r="X60" s="212">
        <f t="shared" si="9"/>
        <v>0</v>
      </c>
      <c r="Y60" s="212">
        <f t="shared" si="9"/>
        <v>0</v>
      </c>
      <c r="Z60" s="212">
        <f t="shared" si="9"/>
        <v>0</v>
      </c>
      <c r="AA60" s="212">
        <f t="shared" si="9"/>
        <v>0</v>
      </c>
      <c r="AB60" s="212">
        <f t="shared" si="8"/>
        <v>0</v>
      </c>
      <c r="AC60" s="212">
        <f t="shared" si="8"/>
        <v>0</v>
      </c>
      <c r="AD60" s="212">
        <f t="shared" si="8"/>
        <v>0</v>
      </c>
      <c r="AE60" s="212">
        <f t="shared" si="8"/>
        <v>0</v>
      </c>
      <c r="AF60" s="212">
        <f t="shared" si="8"/>
        <v>0</v>
      </c>
      <c r="AG60" s="212">
        <f t="shared" si="8"/>
        <v>0</v>
      </c>
    </row>
    <row r="61" spans="1:33" hidden="1">
      <c r="B61" s="192">
        <f t="shared" si="1"/>
        <v>1</v>
      </c>
      <c r="C61" s="223" t="s">
        <v>290</v>
      </c>
      <c r="D61" s="223" t="s">
        <v>290</v>
      </c>
      <c r="E61" s="215"/>
      <c r="G61" s="215"/>
      <c r="H61" s="221"/>
      <c r="I61" s="216"/>
      <c r="J61" s="216"/>
      <c r="V61" s="212">
        <f t="shared" si="9"/>
        <v>0</v>
      </c>
      <c r="W61" s="212">
        <f t="shared" si="9"/>
        <v>0</v>
      </c>
      <c r="X61" s="212">
        <f t="shared" si="9"/>
        <v>0</v>
      </c>
      <c r="Y61" s="212">
        <f t="shared" si="9"/>
        <v>0</v>
      </c>
      <c r="Z61" s="212">
        <f t="shared" si="9"/>
        <v>0</v>
      </c>
      <c r="AA61" s="212">
        <f t="shared" si="9"/>
        <v>0</v>
      </c>
      <c r="AB61" s="212">
        <f t="shared" si="8"/>
        <v>0</v>
      </c>
      <c r="AC61" s="212">
        <f t="shared" si="8"/>
        <v>0</v>
      </c>
      <c r="AD61" s="212">
        <f t="shared" si="8"/>
        <v>0</v>
      </c>
      <c r="AE61" s="212">
        <f t="shared" si="8"/>
        <v>0</v>
      </c>
      <c r="AF61" s="212">
        <f t="shared" si="8"/>
        <v>0</v>
      </c>
      <c r="AG61" s="212">
        <f t="shared" si="8"/>
        <v>0</v>
      </c>
    </row>
    <row r="62" spans="1:33" s="190" customFormat="1" ht="12" hidden="1">
      <c r="A62" s="192" t="str">
        <f>$D$2&amp;"Residential"&amp;C62</f>
        <v>KITSAP CO -REGULATEDResidentialDRVNRE1RECY</v>
      </c>
      <c r="B62" s="192">
        <f t="shared" si="1"/>
        <v>1</v>
      </c>
      <c r="C62" s="214" t="s">
        <v>291</v>
      </c>
      <c r="D62" s="214" t="str">
        <f>VLOOKUP(C62,'[13]RM Revenue'!J:K,2,FALSE)</f>
        <v>DRIVE IN UP TO 250 EOW-RE</v>
      </c>
      <c r="E62" s="210">
        <f>VLOOKUP(A62,'[13]Kits Reg Svc Codes Jan-Jun'!$A$1:$H$809,8,FALSE)</f>
        <v>2.62</v>
      </c>
      <c r="F62" s="215">
        <f>VLOOKUP(A62,'[13]Service Codes'!$A$1:$H$808,8,FALSE)</f>
        <v>2.62</v>
      </c>
      <c r="G62" s="215"/>
      <c r="H62" s="216">
        <f>SUMIF('[13]RM Revenue'!$B:$B,'Kitsap Regulated - Price Out'!$A62,'[13]RM Revenue'!S:S)</f>
        <v>44.54</v>
      </c>
      <c r="I62" s="216">
        <f>SUMIF('[13]RM Revenue'!$B:$B,'Kitsap Regulated - Price Out'!$A62,'[13]RM Revenue'!T:T)</f>
        <v>44.54</v>
      </c>
      <c r="J62" s="216">
        <f>SUMIF('[13]RM Revenue'!$B:$B,'Kitsap Regulated - Price Out'!$A62,'[13]RM Revenue'!U:U)</f>
        <v>47.16</v>
      </c>
      <c r="K62" s="216">
        <f>SUMIF('[13]RM Revenue'!$B:$B,'Kitsap Regulated - Price Out'!$A62,'[13]RM Revenue'!V:V)</f>
        <v>49.779999999999994</v>
      </c>
      <c r="L62" s="216">
        <f>SUMIF('[13]RM Revenue'!$B:$B,'Kitsap Regulated - Price Out'!$A62,'[13]RM Revenue'!W:W)</f>
        <v>49.78</v>
      </c>
      <c r="M62" s="216">
        <f>SUMIF('[13]RM Revenue'!$B:$B,'Kitsap Regulated - Price Out'!$A62,'[13]RM Revenue'!X:X)</f>
        <v>53.71</v>
      </c>
      <c r="N62" s="216">
        <f>SUMIF('[13]RM Revenue'!$B:$B,'Kitsap Regulated - Price Out'!$A62,'[13]RM Revenue'!Y:Y)</f>
        <v>57.64</v>
      </c>
      <c r="O62" s="216">
        <f>SUMIF('[13]RM Revenue'!$B:$B,'Kitsap Regulated - Price Out'!$A62,'[13]RM Revenue'!Z:Z)</f>
        <v>60.26</v>
      </c>
      <c r="P62" s="216">
        <f>SUMIF('[13]RM Revenue'!$B:$B,'Kitsap Regulated - Price Out'!$A62,'[13]RM Revenue'!AA:AA)</f>
        <v>54.365000000000002</v>
      </c>
      <c r="Q62" s="216">
        <f>SUMIF('[13]RM Revenue'!$B:$B,'Kitsap Regulated - Price Out'!$A62,'[13]RM Revenue'!AB:AB)</f>
        <v>56.984999999999999</v>
      </c>
      <c r="R62" s="216">
        <f>SUMIF('[13]RM Revenue'!$B:$B,'Kitsap Regulated - Price Out'!$A62,'[13]RM Revenue'!AC:AC)</f>
        <v>49.78</v>
      </c>
      <c r="S62" s="216">
        <f>SUMIF('[13]RM Revenue'!$B:$B,'Kitsap Regulated - Price Out'!$A62,'[13]RM Revenue'!AD:AD)</f>
        <v>49.78</v>
      </c>
      <c r="T62" s="212">
        <f t="shared" ref="T62:T71" si="11">SUM(H62:S62)</f>
        <v>618.31999999999994</v>
      </c>
      <c r="U62" s="216"/>
      <c r="V62" s="212">
        <f t="shared" si="9"/>
        <v>17</v>
      </c>
      <c r="W62" s="212">
        <f t="shared" si="9"/>
        <v>17</v>
      </c>
      <c r="X62" s="212">
        <f t="shared" si="9"/>
        <v>17.999999999999996</v>
      </c>
      <c r="Y62" s="212">
        <f t="shared" si="9"/>
        <v>18.999999999999996</v>
      </c>
      <c r="Z62" s="212">
        <f t="shared" si="9"/>
        <v>19</v>
      </c>
      <c r="AA62" s="212">
        <f t="shared" si="9"/>
        <v>20.5</v>
      </c>
      <c r="AB62" s="212">
        <f t="shared" si="8"/>
        <v>22</v>
      </c>
      <c r="AC62" s="212">
        <f t="shared" si="8"/>
        <v>23</v>
      </c>
      <c r="AD62" s="212">
        <f t="shared" si="8"/>
        <v>20.75</v>
      </c>
      <c r="AE62" s="212">
        <f t="shared" si="8"/>
        <v>21.75</v>
      </c>
      <c r="AF62" s="212">
        <f t="shared" si="8"/>
        <v>19</v>
      </c>
      <c r="AG62" s="212">
        <f t="shared" si="8"/>
        <v>19</v>
      </c>
    </row>
    <row r="63" spans="1:33" ht="15.75" hidden="1" customHeight="1">
      <c r="A63" s="192" t="str">
        <f>$D$2&amp;"Residential"&amp;C63</f>
        <v>KITSAP CO -REGULATEDResidentialDRVNRE1RECYMA</v>
      </c>
      <c r="B63" s="192">
        <f t="shared" si="1"/>
        <v>1</v>
      </c>
      <c r="C63" s="100" t="s">
        <v>292</v>
      </c>
      <c r="D63" s="214" t="str">
        <f>VLOOKUP(C63,'[13]RM Revenue'!J:K,2,FALSE)</f>
        <v>DRIVE IN UP TO 250 EOW-RE</v>
      </c>
      <c r="E63" s="210">
        <f>VLOOKUP(A63,'[13]Kits Reg Svc Codes Jan-Jun'!$A$1:$H$809,8,FALSE)</f>
        <v>2.63</v>
      </c>
      <c r="F63" s="215">
        <f>VLOOKUP(A63,'[13]Service Codes'!$A$1:$H$808,8,FALSE)</f>
        <v>2.63</v>
      </c>
      <c r="G63" s="215"/>
      <c r="H63" s="216">
        <f>SUMIF('[13]RM Revenue'!$B:$B,'Kitsap Regulated - Price Out'!$A63,'[13]RM Revenue'!S:S)</f>
        <v>31.56</v>
      </c>
      <c r="I63" s="216">
        <f>SUMIF('[13]RM Revenue'!$B:$B,'Kitsap Regulated - Price Out'!$A63,'[13]RM Revenue'!T:T)</f>
        <v>31.56</v>
      </c>
      <c r="J63" s="216">
        <f>SUMIF('[13]RM Revenue'!$B:$B,'Kitsap Regulated - Price Out'!$A63,'[13]RM Revenue'!U:U)</f>
        <v>34.19</v>
      </c>
      <c r="K63" s="216">
        <f>SUMIF('[13]RM Revenue'!$B:$B,'Kitsap Regulated - Price Out'!$A63,'[13]RM Revenue'!V:V)</f>
        <v>34.19</v>
      </c>
      <c r="L63" s="216">
        <f>SUMIF('[13]RM Revenue'!$B:$B,'Kitsap Regulated - Price Out'!$A63,'[13]RM Revenue'!W:W)</f>
        <v>34.19</v>
      </c>
      <c r="M63" s="216">
        <f>SUMIF('[13]RM Revenue'!$B:$B,'Kitsap Regulated - Price Out'!$A63,'[13]RM Revenue'!X:X)</f>
        <v>34.19</v>
      </c>
      <c r="N63" s="216">
        <f>SUMIF('[13]RM Revenue'!$B:$B,'Kitsap Regulated - Price Out'!$A63,'[13]RM Revenue'!Y:Y)</f>
        <v>38.14</v>
      </c>
      <c r="O63" s="216">
        <f>SUMIF('[13]RM Revenue'!$B:$B,'Kitsap Regulated - Price Out'!$A63,'[13]RM Revenue'!Z:Z)</f>
        <v>39.450000000000003</v>
      </c>
      <c r="P63" s="216">
        <f>SUMIF('[13]RM Revenue'!$B:$B,'Kitsap Regulated - Price Out'!$A63,'[13]RM Revenue'!AA:AA)</f>
        <v>36.82</v>
      </c>
      <c r="Q63" s="216">
        <f>SUMIF('[13]RM Revenue'!$B:$B,'Kitsap Regulated - Price Out'!$A63,'[13]RM Revenue'!AB:AB)</f>
        <v>36.82</v>
      </c>
      <c r="R63" s="216">
        <f>SUMIF('[13]RM Revenue'!$B:$B,'Kitsap Regulated - Price Out'!$A63,'[13]RM Revenue'!AC:AC)</f>
        <v>36.82</v>
      </c>
      <c r="S63" s="216">
        <f>SUMIF('[13]RM Revenue'!$B:$B,'Kitsap Regulated - Price Out'!$A63,'[13]RM Revenue'!AD:AD)</f>
        <v>36.82</v>
      </c>
      <c r="T63" s="212">
        <f t="shared" si="11"/>
        <v>424.74999999999994</v>
      </c>
      <c r="U63" s="216"/>
      <c r="V63" s="212">
        <f t="shared" si="9"/>
        <v>12</v>
      </c>
      <c r="W63" s="212">
        <f t="shared" si="9"/>
        <v>12</v>
      </c>
      <c r="X63" s="212">
        <f t="shared" si="9"/>
        <v>13</v>
      </c>
      <c r="Y63" s="212">
        <f t="shared" si="9"/>
        <v>13</v>
      </c>
      <c r="Z63" s="212">
        <f t="shared" si="9"/>
        <v>13</v>
      </c>
      <c r="AA63" s="212">
        <f t="shared" si="9"/>
        <v>13</v>
      </c>
      <c r="AB63" s="216">
        <f t="shared" ref="AB63:AG87" si="12">IFERROR(N63/$F63,0)</f>
        <v>14.501901140684412</v>
      </c>
      <c r="AC63" s="216">
        <f t="shared" si="12"/>
        <v>15.000000000000002</v>
      </c>
      <c r="AD63" s="216">
        <f t="shared" si="12"/>
        <v>14</v>
      </c>
      <c r="AE63" s="216">
        <f t="shared" si="12"/>
        <v>14</v>
      </c>
      <c r="AF63" s="216">
        <f t="shared" si="12"/>
        <v>14</v>
      </c>
      <c r="AG63" s="216">
        <f t="shared" si="12"/>
        <v>14</v>
      </c>
    </row>
    <row r="64" spans="1:33" ht="15.75" hidden="1" customHeight="1">
      <c r="A64" s="192" t="str">
        <f>$D$2&amp;"Residential"&amp;C64</f>
        <v>KITSAP CO -REGULATEDResidentialDRVNRE2RECY</v>
      </c>
      <c r="B64" s="192">
        <f t="shared" si="1"/>
        <v>1</v>
      </c>
      <c r="C64" s="100" t="s">
        <v>293</v>
      </c>
      <c r="D64" s="214" t="str">
        <f>VLOOKUP(C64,'[13]RM Revenue'!J:K,2,FALSE)</f>
        <v>DRIVE IN OVER 250 EOW-REC</v>
      </c>
      <c r="E64" s="210">
        <f>VLOOKUP(A64,'[13]Kits Reg Svc Codes Jan-Jun'!$A$1:$H$809,8,FALSE)</f>
        <v>3.29</v>
      </c>
      <c r="F64" s="215">
        <f>VLOOKUP(A64,'[13]Service Codes'!$A$1:$H$808,8,FALSE)</f>
        <v>3.29</v>
      </c>
      <c r="G64" s="215"/>
      <c r="H64" s="216">
        <f>SUMIF('[13]RM Revenue'!$B:$B,'Kitsap Regulated - Price Out'!$A64,'[13]RM Revenue'!S:S)</f>
        <v>6.58</v>
      </c>
      <c r="I64" s="216">
        <f>SUMIF('[13]RM Revenue'!$B:$B,'Kitsap Regulated - Price Out'!$A64,'[13]RM Revenue'!T:T)</f>
        <v>6.58</v>
      </c>
      <c r="J64" s="216">
        <f>SUMIF('[13]RM Revenue'!$B:$B,'Kitsap Regulated - Price Out'!$A64,'[13]RM Revenue'!U:U)</f>
        <v>6.58</v>
      </c>
      <c r="K64" s="216">
        <f>SUMIF('[13]RM Revenue'!$B:$B,'Kitsap Regulated - Price Out'!$A64,'[13]RM Revenue'!V:V)</f>
        <v>6.58</v>
      </c>
      <c r="L64" s="216">
        <f>SUMIF('[13]RM Revenue'!$B:$B,'Kitsap Regulated - Price Out'!$A64,'[13]RM Revenue'!W:W)</f>
        <v>6.58</v>
      </c>
      <c r="M64" s="216">
        <f>SUMIF('[13]RM Revenue'!$B:$B,'Kitsap Regulated - Price Out'!$A64,'[13]RM Revenue'!X:X)</f>
        <v>6.58</v>
      </c>
      <c r="N64" s="216">
        <f>SUMIF('[13]RM Revenue'!$B:$B,'Kitsap Regulated - Price Out'!$A64,'[13]RM Revenue'!Y:Y)</f>
        <v>6.58</v>
      </c>
      <c r="O64" s="216">
        <f>SUMIF('[13]RM Revenue'!$B:$B,'Kitsap Regulated - Price Out'!$A64,'[13]RM Revenue'!Z:Z)</f>
        <v>6.58</v>
      </c>
      <c r="P64" s="216">
        <f>SUMIF('[13]RM Revenue'!$B:$B,'Kitsap Regulated - Price Out'!$A64,'[13]RM Revenue'!AA:AA)</f>
        <v>9.0500000000000007</v>
      </c>
      <c r="Q64" s="216">
        <f>SUMIF('[13]RM Revenue'!$B:$B,'Kitsap Regulated - Price Out'!$A64,'[13]RM Revenue'!AB:AB)</f>
        <v>9.0500000000000007</v>
      </c>
      <c r="R64" s="216">
        <f>SUMIF('[13]RM Revenue'!$B:$B,'Kitsap Regulated - Price Out'!$A64,'[13]RM Revenue'!AC:AC)</f>
        <v>9.8699999999999992</v>
      </c>
      <c r="S64" s="216">
        <f>SUMIF('[13]RM Revenue'!$B:$B,'Kitsap Regulated - Price Out'!$A64,'[13]RM Revenue'!AD:AD)</f>
        <v>9.8699999999999992</v>
      </c>
      <c r="T64" s="212">
        <f t="shared" si="11"/>
        <v>90.48</v>
      </c>
      <c r="U64" s="216"/>
      <c r="V64" s="212">
        <f t="shared" si="9"/>
        <v>2</v>
      </c>
      <c r="W64" s="212">
        <f t="shared" si="9"/>
        <v>2</v>
      </c>
      <c r="X64" s="212">
        <f t="shared" si="9"/>
        <v>2</v>
      </c>
      <c r="Y64" s="212">
        <f t="shared" si="9"/>
        <v>2</v>
      </c>
      <c r="Z64" s="212">
        <f t="shared" si="9"/>
        <v>2</v>
      </c>
      <c r="AA64" s="212">
        <f t="shared" si="9"/>
        <v>2</v>
      </c>
      <c r="AB64" s="216">
        <f t="shared" si="12"/>
        <v>2</v>
      </c>
      <c r="AC64" s="216">
        <f t="shared" si="12"/>
        <v>2</v>
      </c>
      <c r="AD64" s="216">
        <f t="shared" si="12"/>
        <v>2.7507598784194531</v>
      </c>
      <c r="AE64" s="216">
        <f t="shared" si="12"/>
        <v>2.7507598784194531</v>
      </c>
      <c r="AF64" s="216">
        <f t="shared" si="12"/>
        <v>2.9999999999999996</v>
      </c>
      <c r="AG64" s="216">
        <f t="shared" si="12"/>
        <v>2.9999999999999996</v>
      </c>
    </row>
    <row r="65" spans="1:35" ht="15.75" hidden="1" customHeight="1">
      <c r="A65" s="192" t="str">
        <f>$D$2&amp;"Residential"&amp;C65</f>
        <v>KITSAP CO -REGULATEDResidentialDRVNROC1RECY</v>
      </c>
      <c r="B65" s="192">
        <f t="shared" si="1"/>
        <v>1</v>
      </c>
      <c r="C65" s="100" t="s">
        <v>294</v>
      </c>
      <c r="D65" s="214" t="e">
        <f>VLOOKUP(C65,'[13]RM Revenue'!J:K,2,FALSE)</f>
        <v>#N/A</v>
      </c>
      <c r="E65" s="210" t="e">
        <f>VLOOKUP(A65,'[13]Kits Reg Svc Codes Jan-Jun'!$A$1:$H$809,8,FALSE)</f>
        <v>#N/A</v>
      </c>
      <c r="F65" s="215" t="e">
        <f>VLOOKUP(A65,'[13]Service Codes'!$A$1:$H$808,8,FALSE)</f>
        <v>#N/A</v>
      </c>
      <c r="G65" s="215"/>
      <c r="H65" s="216">
        <f>SUMIF('[13]RM Revenue'!$B:$B,'Kitsap Regulated - Price Out'!$A65,'[13]RM Revenue'!S:S)</f>
        <v>0</v>
      </c>
      <c r="I65" s="216">
        <f>SUMIF('[13]RM Revenue'!$B:$B,'Kitsap Regulated - Price Out'!$A65,'[13]RM Revenue'!T:T)</f>
        <v>0</v>
      </c>
      <c r="J65" s="216">
        <f>SUMIF('[13]RM Revenue'!$B:$B,'Kitsap Regulated - Price Out'!$A65,'[13]RM Revenue'!U:U)</f>
        <v>0</v>
      </c>
      <c r="K65" s="216">
        <f>SUMIF('[13]RM Revenue'!$B:$B,'Kitsap Regulated - Price Out'!$A65,'[13]RM Revenue'!V:V)</f>
        <v>0</v>
      </c>
      <c r="L65" s="216">
        <f>SUMIF('[13]RM Revenue'!$B:$B,'Kitsap Regulated - Price Out'!$A65,'[13]RM Revenue'!W:W)</f>
        <v>0</v>
      </c>
      <c r="M65" s="216">
        <f>SUMIF('[13]RM Revenue'!$B:$B,'Kitsap Regulated - Price Out'!$A65,'[13]RM Revenue'!X:X)</f>
        <v>0</v>
      </c>
      <c r="N65" s="216">
        <f>SUMIF('[13]RM Revenue'!$B:$B,'Kitsap Regulated - Price Out'!$A65,'[13]RM Revenue'!Y:Y)</f>
        <v>0</v>
      </c>
      <c r="O65" s="216">
        <f>SUMIF('[13]RM Revenue'!$B:$B,'Kitsap Regulated - Price Out'!$A65,'[13]RM Revenue'!Z:Z)</f>
        <v>0</v>
      </c>
      <c r="P65" s="216">
        <f>SUMIF('[13]RM Revenue'!$B:$B,'Kitsap Regulated - Price Out'!$A65,'[13]RM Revenue'!AA:AA)</f>
        <v>0</v>
      </c>
      <c r="Q65" s="216">
        <f>SUMIF('[13]RM Revenue'!$B:$B,'Kitsap Regulated - Price Out'!$A65,'[13]RM Revenue'!AB:AB)</f>
        <v>0</v>
      </c>
      <c r="R65" s="216">
        <f>SUMIF('[13]RM Revenue'!$B:$B,'Kitsap Regulated - Price Out'!$A65,'[13]RM Revenue'!AC:AC)</f>
        <v>0</v>
      </c>
      <c r="S65" s="216">
        <f>SUMIF('[13]RM Revenue'!$B:$B,'Kitsap Regulated - Price Out'!$A65,'[13]RM Revenue'!AD:AD)</f>
        <v>0</v>
      </c>
      <c r="T65" s="212">
        <f>SUM(H65:S65)</f>
        <v>0</v>
      </c>
      <c r="U65" s="216"/>
      <c r="V65" s="212">
        <f t="shared" si="9"/>
        <v>0</v>
      </c>
      <c r="W65" s="212">
        <f t="shared" si="9"/>
        <v>0</v>
      </c>
      <c r="X65" s="212">
        <f t="shared" si="9"/>
        <v>0</v>
      </c>
      <c r="Y65" s="212">
        <f t="shared" si="9"/>
        <v>0</v>
      </c>
      <c r="Z65" s="212">
        <f t="shared" si="9"/>
        <v>0</v>
      </c>
      <c r="AA65" s="212">
        <f t="shared" si="9"/>
        <v>0</v>
      </c>
      <c r="AB65" s="216">
        <f t="shared" si="12"/>
        <v>0</v>
      </c>
      <c r="AC65" s="216">
        <f t="shared" si="12"/>
        <v>0</v>
      </c>
      <c r="AD65" s="216">
        <f t="shared" si="12"/>
        <v>0</v>
      </c>
      <c r="AE65" s="216">
        <f t="shared" si="12"/>
        <v>0</v>
      </c>
      <c r="AF65" s="216">
        <f t="shared" si="12"/>
        <v>0</v>
      </c>
      <c r="AG65" s="216">
        <f t="shared" si="12"/>
        <v>0</v>
      </c>
    </row>
    <row r="66" spans="1:35" s="224" customFormat="1" ht="12" hidden="1">
      <c r="A66" s="224" t="str">
        <f>$D$2&amp;"Residential"&amp;C66</f>
        <v>KITSAP CO -REGULATEDResidentialRECYR</v>
      </c>
      <c r="B66" s="224">
        <f t="shared" si="1"/>
        <v>1</v>
      </c>
      <c r="C66" s="225" t="s">
        <v>295</v>
      </c>
      <c r="D66" s="225" t="str">
        <f>VLOOKUP(C66,'[13]RM Revenue'!J:K,2,FALSE)</f>
        <v>RESIDENTIAL RECYCLE</v>
      </c>
      <c r="E66" s="210">
        <f>VLOOKUP(A66,'[13]Kits Reg Svc Codes Jan-Jun'!$A$1:$H$809,8,FALSE)</f>
        <v>9.16</v>
      </c>
      <c r="F66" s="215">
        <f>VLOOKUP(A66,'[13]Service Codes'!$A$1:$H$808,8,FALSE)</f>
        <v>8.33</v>
      </c>
      <c r="G66" s="226"/>
      <c r="H66" s="227">
        <f>SUMIF('[13]RM Revenue'!$B:$B,'Kitsap Regulated - Price Out'!$A66,'[13]RM Revenue'!S:S)</f>
        <v>18179.690000000002</v>
      </c>
      <c r="I66" s="227">
        <f>SUMIF('[13]RM Revenue'!$B:$B,'Kitsap Regulated - Price Out'!$A66,'[13]RM Revenue'!T:T)</f>
        <v>18097.25</v>
      </c>
      <c r="J66" s="227">
        <f>SUMIF('[13]RM Revenue'!$B:$B,'Kitsap Regulated - Price Out'!$A66,'[13]RM Revenue'!U:U)</f>
        <v>18260.46</v>
      </c>
      <c r="K66" s="227">
        <f>SUMIF('[13]RM Revenue'!$B:$B,'Kitsap Regulated - Price Out'!$A66,'[13]RM Revenue'!V:V)</f>
        <v>18420.759999999998</v>
      </c>
      <c r="L66" s="227">
        <f>SUMIF('[13]RM Revenue'!$B:$B,'Kitsap Regulated - Price Out'!$A66,'[13]RM Revenue'!W:W)</f>
        <v>18947.46</v>
      </c>
      <c r="M66" s="227">
        <f>SUMIF('[13]RM Revenue'!$B:$B,'Kitsap Regulated - Price Out'!$A66,'[13]RM Revenue'!X:X)</f>
        <v>18956.62</v>
      </c>
      <c r="N66" s="227">
        <f>SUMIF('[13]RM Revenue'!$B:$B,'Kitsap Regulated - Price Out'!$A66,'[13]RM Revenue'!Y:Y)</f>
        <v>19849.72</v>
      </c>
      <c r="O66" s="227">
        <f>SUMIF('[13]RM Revenue'!$B:$B,'Kitsap Regulated - Price Out'!$A66,'[13]RM Revenue'!Z:Z)</f>
        <v>19919.439999999999</v>
      </c>
      <c r="P66" s="227">
        <f>SUMIF('[13]RM Revenue'!$B:$B,'Kitsap Regulated - Price Out'!$A66,'[13]RM Revenue'!AA:AA)</f>
        <v>19664.23</v>
      </c>
      <c r="Q66" s="227">
        <f>SUMIF('[13]RM Revenue'!$B:$B,'Kitsap Regulated - Price Out'!$A66,'[13]RM Revenue'!AB:AB)</f>
        <v>19956.13</v>
      </c>
      <c r="R66" s="227">
        <f>SUMIF('[13]RM Revenue'!$B:$B,'Kitsap Regulated - Price Out'!$A66,'[13]RM Revenue'!AC:AC)</f>
        <v>17497.695</v>
      </c>
      <c r="S66" s="227">
        <f>SUMIF('[13]RM Revenue'!$B:$B,'Kitsap Regulated - Price Out'!$A66,'[13]RM Revenue'!AD:AD)</f>
        <v>17960.704999999998</v>
      </c>
      <c r="T66" s="212">
        <f>SUM(H66:S66)</f>
        <v>225710.16</v>
      </c>
      <c r="U66" s="227"/>
      <c r="V66" s="227">
        <f t="shared" si="9"/>
        <v>1984.6823144104806</v>
      </c>
      <c r="W66" s="227">
        <f t="shared" si="9"/>
        <v>1975.6823144104803</v>
      </c>
      <c r="X66" s="227">
        <f t="shared" si="9"/>
        <v>1993.4999999999998</v>
      </c>
      <c r="Y66" s="227">
        <f t="shared" si="9"/>
        <v>2010.9999999999998</v>
      </c>
      <c r="Z66" s="227">
        <f t="shared" si="9"/>
        <v>2068.5</v>
      </c>
      <c r="AA66" s="227">
        <f t="shared" si="9"/>
        <v>2069.5</v>
      </c>
      <c r="AB66" s="227">
        <f t="shared" si="12"/>
        <v>2382.9195678271308</v>
      </c>
      <c r="AC66" s="227">
        <f t="shared" si="12"/>
        <v>2391.2893157262902</v>
      </c>
      <c r="AD66" s="227">
        <f t="shared" si="12"/>
        <v>2360.6518607442977</v>
      </c>
      <c r="AE66" s="227">
        <f t="shared" si="12"/>
        <v>2395.6938775510207</v>
      </c>
      <c r="AF66" s="227">
        <f t="shared" si="12"/>
        <v>2100.5636254501801</v>
      </c>
      <c r="AG66" s="227">
        <f t="shared" si="12"/>
        <v>2156.1470588235293</v>
      </c>
      <c r="AH66" s="228">
        <f>AVERAGE(V66:AG66)</f>
        <v>2157.5108279119509</v>
      </c>
    </row>
    <row r="67" spans="1:35" s="224" customFormat="1" ht="15.75" hidden="1" customHeight="1">
      <c r="A67" s="224" t="str">
        <f>$D$2&amp;"Residential"&amp;C67</f>
        <v>KITSAP CO -REGULATEDResidentialRECYONLY</v>
      </c>
      <c r="B67" s="224">
        <f t="shared" si="1"/>
        <v>1</v>
      </c>
      <c r="C67" s="229" t="s">
        <v>296</v>
      </c>
      <c r="D67" s="225" t="str">
        <f>VLOOKUP(C67,'[13]RM Revenue'!J:K,2,FALSE)</f>
        <v>RECYCLE SERVICE ONLY</v>
      </c>
      <c r="E67" s="210">
        <f>VLOOKUP(A67,'[13]Kits Reg Svc Codes Jan-Jun'!$A$1:$H$809,8,FALSE)</f>
        <v>9.81</v>
      </c>
      <c r="F67" s="215">
        <f>VLOOKUP(A67,'[13]Service Codes'!$A$1:$H$808,8,FALSE)</f>
        <v>8.83</v>
      </c>
      <c r="G67" s="226"/>
      <c r="H67" s="227">
        <f>SUMIF('[13]RM Revenue'!$B:$B,'Kitsap Regulated - Price Out'!$A67,'[13]RM Revenue'!S:S)</f>
        <v>107.91</v>
      </c>
      <c r="I67" s="227">
        <f>SUMIF('[13]RM Revenue'!$B:$B,'Kitsap Regulated - Price Out'!$A67,'[13]RM Revenue'!T:T)</f>
        <v>107.91</v>
      </c>
      <c r="J67" s="227">
        <f>SUMIF('[13]RM Revenue'!$B:$B,'Kitsap Regulated - Price Out'!$A67,'[13]RM Revenue'!U:U)</f>
        <v>95.65</v>
      </c>
      <c r="K67" s="227">
        <f>SUMIF('[13]RM Revenue'!$B:$B,'Kitsap Regulated - Price Out'!$A67,'[13]RM Revenue'!V:V)</f>
        <v>105.47</v>
      </c>
      <c r="L67" s="227">
        <f>SUMIF('[13]RM Revenue'!$B:$B,'Kitsap Regulated - Price Out'!$A67,'[13]RM Revenue'!W:W)</f>
        <v>117.72</v>
      </c>
      <c r="M67" s="227">
        <f>SUMIF('[13]RM Revenue'!$B:$B,'Kitsap Regulated - Price Out'!$A67,'[13]RM Revenue'!X:X)</f>
        <v>107.91</v>
      </c>
      <c r="N67" s="227">
        <f>SUMIF('[13]RM Revenue'!$B:$B,'Kitsap Regulated - Price Out'!$A67,'[13]RM Revenue'!Y:Y)</f>
        <v>107.91</v>
      </c>
      <c r="O67" s="227">
        <f>SUMIF('[13]RM Revenue'!$B:$B,'Kitsap Regulated - Price Out'!$A67,'[13]RM Revenue'!Z:Z)</f>
        <v>107.91</v>
      </c>
      <c r="P67" s="227">
        <f>SUMIF('[13]RM Revenue'!$B:$B,'Kitsap Regulated - Price Out'!$A67,'[13]RM Revenue'!AA:AA)</f>
        <v>127.53</v>
      </c>
      <c r="Q67" s="227">
        <f>SUMIF('[13]RM Revenue'!$B:$B,'Kitsap Regulated - Price Out'!$A67,'[13]RM Revenue'!AB:AB)</f>
        <v>127.53</v>
      </c>
      <c r="R67" s="227">
        <f>SUMIF('[13]RM Revenue'!$B:$B,'Kitsap Regulated - Price Out'!$A67,'[13]RM Revenue'!AC:AC)</f>
        <v>110.375</v>
      </c>
      <c r="S67" s="227">
        <f>SUMIF('[13]RM Revenue'!$B:$B,'Kitsap Regulated - Price Out'!$A67,'[13]RM Revenue'!AD:AD)</f>
        <v>110.375</v>
      </c>
      <c r="T67" s="212">
        <f t="shared" si="11"/>
        <v>1334.2</v>
      </c>
      <c r="U67" s="227"/>
      <c r="V67" s="227">
        <f t="shared" si="9"/>
        <v>10.999999999999998</v>
      </c>
      <c r="W67" s="227">
        <f t="shared" si="9"/>
        <v>10.999999999999998</v>
      </c>
      <c r="X67" s="227">
        <f t="shared" si="9"/>
        <v>9.7502548419979611</v>
      </c>
      <c r="Y67" s="227">
        <f t="shared" si="9"/>
        <v>10.751274209989806</v>
      </c>
      <c r="Z67" s="227">
        <f t="shared" si="9"/>
        <v>12</v>
      </c>
      <c r="AA67" s="227">
        <f t="shared" si="9"/>
        <v>10.999999999999998</v>
      </c>
      <c r="AB67" s="227">
        <f t="shared" si="12"/>
        <v>12.220838052095131</v>
      </c>
      <c r="AC67" s="227">
        <f t="shared" si="12"/>
        <v>12.220838052095131</v>
      </c>
      <c r="AD67" s="227">
        <f t="shared" si="12"/>
        <v>14.442808607021517</v>
      </c>
      <c r="AE67" s="227">
        <f t="shared" si="12"/>
        <v>14.442808607021517</v>
      </c>
      <c r="AF67" s="227">
        <f t="shared" si="12"/>
        <v>12.5</v>
      </c>
      <c r="AG67" s="227">
        <f t="shared" si="12"/>
        <v>12.5</v>
      </c>
      <c r="AH67" s="228">
        <f>AVERAGE(V67:AG67)</f>
        <v>11.985735197518423</v>
      </c>
      <c r="AI67" s="229"/>
    </row>
    <row r="68" spans="1:35" s="224" customFormat="1" hidden="1">
      <c r="A68" s="224" t="str">
        <f>$D$2&amp;"COMMERCIAL RECYCLE"&amp;C68</f>
        <v>KITSAP CO -REGULATEDCOMMERCIAL RECYCLERECYCRMA</v>
      </c>
      <c r="B68" s="224">
        <f t="shared" si="1"/>
        <v>1</v>
      </c>
      <c r="C68" s="225" t="s">
        <v>297</v>
      </c>
      <c r="D68" s="225" t="str">
        <f>VLOOKUP(C68,'[13]RM Revenue'!J:K,2,FALSE)</f>
        <v>RECYCLE MONTHLY ARREARS</v>
      </c>
      <c r="E68" s="210">
        <f>VLOOKUP(A68,'[13]Kits Reg Svc Codes Jan-Jun'!$A$1:$H$809,8,FALSE)</f>
        <v>9.16</v>
      </c>
      <c r="F68" s="215">
        <f>VLOOKUP(A68,'[13]Service Codes'!$A$1:$H$808,8,FALSE)</f>
        <v>8.33</v>
      </c>
      <c r="G68" s="226"/>
      <c r="H68" s="227">
        <f>SUMIF('[13]RM Revenue'!$B:$B,'Kitsap Regulated - Price Out'!$A68,'[13]RM Revenue'!S:S)</f>
        <v>1090.04</v>
      </c>
      <c r="I68" s="227">
        <f>SUMIF('[13]RM Revenue'!$B:$B,'Kitsap Regulated - Price Out'!$A68,'[13]RM Revenue'!T:T)</f>
        <v>1062.56</v>
      </c>
      <c r="J68" s="227">
        <f>SUMIF('[13]RM Revenue'!$B:$B,'Kitsap Regulated - Price Out'!$A68,'[13]RM Revenue'!U:U)</f>
        <v>1076.3</v>
      </c>
      <c r="K68" s="227">
        <f>SUMIF('[13]RM Revenue'!$B:$B,'Kitsap Regulated - Price Out'!$A68,'[13]RM Revenue'!V:V)</f>
        <v>1090.04</v>
      </c>
      <c r="L68" s="227">
        <f>SUMIF('[13]RM Revenue'!$B:$B,'Kitsap Regulated - Price Out'!$A68,'[13]RM Revenue'!W:W)</f>
        <v>1122.0999999999999</v>
      </c>
      <c r="M68" s="227">
        <f>SUMIF('[13]RM Revenue'!$B:$B,'Kitsap Regulated - Price Out'!$A68,'[13]RM Revenue'!X:X)</f>
        <v>1131.26</v>
      </c>
      <c r="N68" s="227">
        <f>SUMIF('[13]RM Revenue'!$B:$B,'Kitsap Regulated - Price Out'!$A68,'[13]RM Revenue'!Y:Y)</f>
        <v>1149.58</v>
      </c>
      <c r="O68" s="227">
        <f>SUMIF('[13]RM Revenue'!$B:$B,'Kitsap Regulated - Price Out'!$A68,'[13]RM Revenue'!Z:Z)</f>
        <v>1181.6400000000001</v>
      </c>
      <c r="P68" s="227">
        <f>SUMIF('[13]RM Revenue'!$B:$B,'Kitsap Regulated - Price Out'!$A68,'[13]RM Revenue'!AA:AA)</f>
        <v>1154.1600000000001</v>
      </c>
      <c r="Q68" s="227">
        <f>SUMIF('[13]RM Revenue'!$B:$B,'Kitsap Regulated - Price Out'!$A68,'[13]RM Revenue'!AB:AB)</f>
        <v>1140.42</v>
      </c>
      <c r="R68" s="227">
        <f>SUMIF('[13]RM Revenue'!$B:$B,'Kitsap Regulated - Price Out'!$A68,'[13]RM Revenue'!AC:AC)</f>
        <v>991.27</v>
      </c>
      <c r="S68" s="227">
        <f>SUMIF('[13]RM Revenue'!$B:$B,'Kitsap Regulated - Price Out'!$A68,'[13]RM Revenue'!AD:AD)</f>
        <v>991.27</v>
      </c>
      <c r="T68" s="212">
        <f t="shared" si="11"/>
        <v>13180.64</v>
      </c>
      <c r="U68" s="227"/>
      <c r="V68" s="227">
        <f t="shared" si="9"/>
        <v>119</v>
      </c>
      <c r="W68" s="227">
        <f t="shared" si="9"/>
        <v>115.99999999999999</v>
      </c>
      <c r="X68" s="227">
        <f t="shared" si="9"/>
        <v>117.5</v>
      </c>
      <c r="Y68" s="227">
        <f t="shared" si="9"/>
        <v>119</v>
      </c>
      <c r="Z68" s="227">
        <f t="shared" si="9"/>
        <v>122.49999999999999</v>
      </c>
      <c r="AA68" s="227">
        <f t="shared" si="9"/>
        <v>123.5</v>
      </c>
      <c r="AB68" s="227">
        <f t="shared" si="12"/>
        <v>138.0048019207683</v>
      </c>
      <c r="AC68" s="227">
        <f t="shared" si="12"/>
        <v>141.85354141656663</v>
      </c>
      <c r="AD68" s="227">
        <f t="shared" si="12"/>
        <v>138.55462184873952</v>
      </c>
      <c r="AE68" s="227">
        <f t="shared" si="12"/>
        <v>136.90516206482593</v>
      </c>
      <c r="AF68" s="227">
        <f t="shared" si="12"/>
        <v>119</v>
      </c>
      <c r="AG68" s="227">
        <f t="shared" si="12"/>
        <v>119</v>
      </c>
      <c r="AH68" s="228">
        <f t="shared" ref="AH68:AH70" si="13">AVERAGE(V68:AG68)</f>
        <v>125.90151060424169</v>
      </c>
      <c r="AI68" s="229"/>
    </row>
    <row r="69" spans="1:35" s="224" customFormat="1" hidden="1">
      <c r="A69" s="224" t="str">
        <f>$D$2&amp;"Residential"&amp;C69</f>
        <v>KITSAP CO -REGULATEDResidentialRECYRNB</v>
      </c>
      <c r="B69" s="224">
        <f t="shared" si="1"/>
        <v>1</v>
      </c>
      <c r="C69" s="225" t="s">
        <v>298</v>
      </c>
      <c r="D69" s="225" t="str">
        <f>VLOOKUP(C69,'[13]RM Revenue'!J:K,2,FALSE)</f>
        <v>RECYCLE PROGRAM W/O BINS</v>
      </c>
      <c r="E69" s="210">
        <f>VLOOKUP(A69,'[13]Kits Reg Svc Codes Jan-Jun'!$A$1:$H$809,8,FALSE)</f>
        <v>9.16</v>
      </c>
      <c r="F69" s="215">
        <f>VLOOKUP(A69,'[13]Service Codes'!$A$1:$H$808,8,FALSE)</f>
        <v>8.33</v>
      </c>
      <c r="G69" s="226"/>
      <c r="H69" s="227">
        <f>SUMIF('[13]RM Revenue'!$B:$B,'Kitsap Regulated - Price Out'!$A69,'[13]RM Revenue'!S:S)</f>
        <v>18.32</v>
      </c>
      <c r="I69" s="227">
        <f>SUMIF('[13]RM Revenue'!$B:$B,'Kitsap Regulated - Price Out'!$A69,'[13]RM Revenue'!T:T)</f>
        <v>18.32</v>
      </c>
      <c r="J69" s="227">
        <f>SUMIF('[13]RM Revenue'!$B:$B,'Kitsap Regulated - Price Out'!$A69,'[13]RM Revenue'!U:U)</f>
        <v>18.32</v>
      </c>
      <c r="K69" s="227">
        <f>SUMIF('[13]RM Revenue'!$B:$B,'Kitsap Regulated - Price Out'!$A69,'[13]RM Revenue'!V:V)</f>
        <v>18.32</v>
      </c>
      <c r="L69" s="227">
        <f>SUMIF('[13]RM Revenue'!$B:$B,'Kitsap Regulated - Price Out'!$A69,'[13]RM Revenue'!W:W)</f>
        <v>18.32</v>
      </c>
      <c r="M69" s="227">
        <f>SUMIF('[13]RM Revenue'!$B:$B,'Kitsap Regulated - Price Out'!$A69,'[13]RM Revenue'!X:X)</f>
        <v>18.32</v>
      </c>
      <c r="N69" s="227">
        <f>SUMIF('[13]RM Revenue'!$B:$B,'Kitsap Regulated - Price Out'!$A69,'[13]RM Revenue'!Y:Y)</f>
        <v>18.32</v>
      </c>
      <c r="O69" s="227">
        <f>SUMIF('[13]RM Revenue'!$B:$B,'Kitsap Regulated - Price Out'!$A69,'[13]RM Revenue'!Z:Z)</f>
        <v>18.32</v>
      </c>
      <c r="P69" s="227">
        <f>SUMIF('[13]RM Revenue'!$B:$B,'Kitsap Regulated - Price Out'!$A69,'[13]RM Revenue'!AA:AA)</f>
        <v>18.32</v>
      </c>
      <c r="Q69" s="227">
        <f>SUMIF('[13]RM Revenue'!$B:$B,'Kitsap Regulated - Price Out'!$A69,'[13]RM Revenue'!AB:AB)</f>
        <v>18.32</v>
      </c>
      <c r="R69" s="227">
        <f>SUMIF('[13]RM Revenue'!$B:$B,'Kitsap Regulated - Price Out'!$A69,'[13]RM Revenue'!AC:AC)</f>
        <v>16.66</v>
      </c>
      <c r="S69" s="227">
        <f>SUMIF('[13]RM Revenue'!$B:$B,'Kitsap Regulated - Price Out'!$A69,'[13]RM Revenue'!AD:AD)</f>
        <v>16.66</v>
      </c>
      <c r="T69" s="212">
        <f t="shared" si="11"/>
        <v>216.51999999999995</v>
      </c>
      <c r="U69" s="227"/>
      <c r="V69" s="227">
        <f t="shared" si="9"/>
        <v>2</v>
      </c>
      <c r="W69" s="227">
        <f t="shared" si="9"/>
        <v>2</v>
      </c>
      <c r="X69" s="227">
        <f t="shared" si="9"/>
        <v>2</v>
      </c>
      <c r="Y69" s="227">
        <f t="shared" si="9"/>
        <v>2</v>
      </c>
      <c r="Z69" s="227">
        <f t="shared" si="9"/>
        <v>2</v>
      </c>
      <c r="AA69" s="227">
        <f t="shared" si="9"/>
        <v>2</v>
      </c>
      <c r="AB69" s="227">
        <f t="shared" si="12"/>
        <v>2.199279711884754</v>
      </c>
      <c r="AC69" s="227">
        <f t="shared" si="12"/>
        <v>2.199279711884754</v>
      </c>
      <c r="AD69" s="227">
        <f t="shared" si="12"/>
        <v>2.199279711884754</v>
      </c>
      <c r="AE69" s="227">
        <f t="shared" si="12"/>
        <v>2.199279711884754</v>
      </c>
      <c r="AF69" s="227">
        <f t="shared" si="12"/>
        <v>2</v>
      </c>
      <c r="AG69" s="227">
        <f t="shared" si="12"/>
        <v>2</v>
      </c>
      <c r="AH69" s="228">
        <f t="shared" si="13"/>
        <v>2.0664265706282512</v>
      </c>
      <c r="AI69" s="229"/>
    </row>
    <row r="70" spans="1:35" hidden="1">
      <c r="A70" s="224" t="str">
        <f>$D$2&amp;"COMMERCIAL RECYCLE"&amp;C70</f>
        <v>KITSAP CO -REGULATEDCOMMERCIAL RECYCLERECYRNBMA</v>
      </c>
      <c r="B70" s="192">
        <v>1</v>
      </c>
      <c r="C70" s="214" t="s">
        <v>299</v>
      </c>
      <c r="D70" s="214" t="s">
        <v>300</v>
      </c>
      <c r="E70" s="210">
        <f>VLOOKUP(A70,'[13]Kits Reg Svc Codes Jan-Jun'!$A$1:$H$809,8,FALSE)</f>
        <v>9.16</v>
      </c>
      <c r="F70" s="215">
        <f>VLOOKUP(A70,'[13]Service Codes'!$A$1:$H$808,8,FALSE)</f>
        <v>8.33</v>
      </c>
      <c r="G70" s="215"/>
      <c r="H70" s="216">
        <f>SUMIF('[13]RM Revenue'!$B:$B,'Kitsap Regulated - Price Out'!$A70,'[13]RM Revenue'!S:S)</f>
        <v>0</v>
      </c>
      <c r="I70" s="216">
        <f>SUMIF('[13]RM Revenue'!$B:$B,'Kitsap Regulated - Price Out'!$A70,'[13]RM Revenue'!T:T)</f>
        <v>0</v>
      </c>
      <c r="J70" s="216">
        <f>SUMIF('[13]RM Revenue'!$B:$B,'Kitsap Regulated - Price Out'!$A70,'[13]RM Revenue'!U:U)</f>
        <v>0</v>
      </c>
      <c r="K70" s="216">
        <f>SUMIF('[13]RM Revenue'!$B:$B,'Kitsap Regulated - Price Out'!$A70,'[13]RM Revenue'!V:V)</f>
        <v>0</v>
      </c>
      <c r="L70" s="216">
        <f>SUMIF('[13]RM Revenue'!$B:$B,'Kitsap Regulated - Price Out'!$A70,'[13]RM Revenue'!W:W)</f>
        <v>0</v>
      </c>
      <c r="M70" s="216">
        <f>SUMIF('[13]RM Revenue'!$B:$B,'Kitsap Regulated - Price Out'!$A70,'[13]RM Revenue'!X:X)</f>
        <v>9.16</v>
      </c>
      <c r="N70" s="216">
        <f>SUMIF('[13]RM Revenue'!$B:$B,'Kitsap Regulated - Price Out'!$A70,'[13]RM Revenue'!Y:Y)</f>
        <v>0</v>
      </c>
      <c r="O70" s="216">
        <f>SUMIF('[13]RM Revenue'!$B:$B,'Kitsap Regulated - Price Out'!$A70,'[13]RM Revenue'!Z:Z)</f>
        <v>0</v>
      </c>
      <c r="P70" s="216">
        <f>SUMIF('[13]RM Revenue'!$B:$B,'Kitsap Regulated - Price Out'!$A70,'[13]RM Revenue'!AA:AA)</f>
        <v>0</v>
      </c>
      <c r="Q70" s="216">
        <f>SUMIF('[13]RM Revenue'!$B:$B,'Kitsap Regulated - Price Out'!$A70,'[13]RM Revenue'!AB:AB)</f>
        <v>0</v>
      </c>
      <c r="R70" s="216">
        <f>SUMIF('[13]RM Revenue'!$B:$B,'Kitsap Regulated - Price Out'!$A70,'[13]RM Revenue'!AC:AC)</f>
        <v>0</v>
      </c>
      <c r="S70" s="216">
        <f>SUMIF('[13]RM Revenue'!$B:$B,'Kitsap Regulated - Price Out'!$A70,'[13]RM Revenue'!AD:AD)</f>
        <v>0</v>
      </c>
      <c r="T70" s="212">
        <f t="shared" si="11"/>
        <v>9.16</v>
      </c>
      <c r="U70" s="212"/>
      <c r="V70" s="227">
        <f t="shared" si="9"/>
        <v>0</v>
      </c>
      <c r="W70" s="227">
        <f t="shared" si="9"/>
        <v>0</v>
      </c>
      <c r="X70" s="227">
        <f t="shared" si="9"/>
        <v>0</v>
      </c>
      <c r="Y70" s="227">
        <f t="shared" si="9"/>
        <v>0</v>
      </c>
      <c r="Z70" s="227">
        <f t="shared" si="9"/>
        <v>0</v>
      </c>
      <c r="AA70" s="227">
        <f t="shared" si="9"/>
        <v>1</v>
      </c>
      <c r="AB70" s="227">
        <f t="shared" si="12"/>
        <v>0</v>
      </c>
      <c r="AC70" s="227">
        <f t="shared" si="12"/>
        <v>0</v>
      </c>
      <c r="AD70" s="227">
        <f t="shared" si="12"/>
        <v>0</v>
      </c>
      <c r="AE70" s="227">
        <f t="shared" si="12"/>
        <v>0</v>
      </c>
      <c r="AF70" s="227">
        <f t="shared" si="12"/>
        <v>0</v>
      </c>
      <c r="AG70" s="227">
        <f t="shared" si="12"/>
        <v>0</v>
      </c>
      <c r="AH70" s="228">
        <f t="shared" si="13"/>
        <v>8.3333333333333329E-2</v>
      </c>
    </row>
    <row r="71" spans="1:35" hidden="1">
      <c r="A71" s="224" t="str">
        <f>$D$2&amp;"COMMERCIAL RECYCLE"&amp;C71</f>
        <v>KITSAP CO -REGULATEDCOMMERCIAL RECYCLERECYONLYMA</v>
      </c>
      <c r="B71" s="192">
        <f>COUNTIF(C:C,C71)</f>
        <v>1</v>
      </c>
      <c r="C71" s="214" t="s">
        <v>301</v>
      </c>
      <c r="D71" s="214" t="str">
        <f>VLOOKUP(C71,'[13]RM Revenue'!J:K,2,FALSE)</f>
        <v>RECYCLE ONLY MOTNHLY ARRE</v>
      </c>
      <c r="E71" s="210">
        <f>VLOOKUP(A71,'[13]Kits Reg Svc Codes Jan-Jun'!$A$1:$H$809,8,FALSE)</f>
        <v>9.81</v>
      </c>
      <c r="F71" s="215">
        <f>VLOOKUP(A71,'[13]Service Codes'!$A$1:$H$808,8,FALSE)</f>
        <v>8.83</v>
      </c>
      <c r="G71" s="215"/>
      <c r="H71" s="216">
        <f>SUMIF('[13]RM Revenue'!$B:$B,'Kitsap Regulated - Price Out'!$A71,'[13]RM Revenue'!S:S)</f>
        <v>0</v>
      </c>
      <c r="I71" s="216">
        <f>SUMIF('[13]RM Revenue'!$B:$B,'Kitsap Regulated - Price Out'!$A71,'[13]RM Revenue'!T:T)</f>
        <v>0</v>
      </c>
      <c r="J71" s="216">
        <f>SUMIF('[13]RM Revenue'!$B:$B,'Kitsap Regulated - Price Out'!$A71,'[13]RM Revenue'!U:U)</f>
        <v>0</v>
      </c>
      <c r="K71" s="216">
        <f>SUMIF('[13]RM Revenue'!$B:$B,'Kitsap Regulated - Price Out'!$A71,'[13]RM Revenue'!V:V)</f>
        <v>0</v>
      </c>
      <c r="L71" s="216">
        <f>SUMIF('[13]RM Revenue'!$B:$B,'Kitsap Regulated - Price Out'!$A71,'[13]RM Revenue'!W:W)</f>
        <v>0</v>
      </c>
      <c r="M71" s="216">
        <f>SUMIF('[13]RM Revenue'!$B:$B,'Kitsap Regulated - Price Out'!$A71,'[13]RM Revenue'!X:X)</f>
        <v>0</v>
      </c>
      <c r="N71" s="216">
        <f>SUMIF('[13]RM Revenue'!$B:$B,'Kitsap Regulated - Price Out'!$A71,'[13]RM Revenue'!Y:Y)</f>
        <v>0</v>
      </c>
      <c r="O71" s="216">
        <f>SUMIF('[13]RM Revenue'!$B:$B,'Kitsap Regulated - Price Out'!$A71,'[13]RM Revenue'!Z:Z)</f>
        <v>0</v>
      </c>
      <c r="P71" s="216">
        <f>SUMIF('[13]RM Revenue'!$B:$B,'Kitsap Regulated - Price Out'!$A71,'[13]RM Revenue'!AA:AA)</f>
        <v>0</v>
      </c>
      <c r="Q71" s="216">
        <f>SUMIF('[13]RM Revenue'!$B:$B,'Kitsap Regulated - Price Out'!$A71,'[13]RM Revenue'!AB:AB)</f>
        <v>0</v>
      </c>
      <c r="R71" s="216">
        <f>SUMIF('[13]RM Revenue'!$B:$B,'Kitsap Regulated - Price Out'!$A71,'[13]RM Revenue'!AC:AC)</f>
        <v>0</v>
      </c>
      <c r="S71" s="216">
        <f>SUMIF('[13]RM Revenue'!$B:$B,'Kitsap Regulated - Price Out'!$A71,'[13]RM Revenue'!AD:AD)</f>
        <v>0</v>
      </c>
      <c r="T71" s="212">
        <f t="shared" si="11"/>
        <v>0</v>
      </c>
      <c r="U71" s="212"/>
      <c r="V71" s="212">
        <f t="shared" si="9"/>
        <v>0</v>
      </c>
      <c r="W71" s="212">
        <f t="shared" si="9"/>
        <v>0</v>
      </c>
      <c r="X71" s="212">
        <f t="shared" si="9"/>
        <v>0</v>
      </c>
      <c r="Y71" s="212">
        <f t="shared" si="9"/>
        <v>0</v>
      </c>
      <c r="Z71" s="212">
        <f t="shared" si="9"/>
        <v>0</v>
      </c>
      <c r="AA71" s="212">
        <f t="shared" si="9"/>
        <v>0</v>
      </c>
      <c r="AB71" s="216">
        <f t="shared" si="12"/>
        <v>0</v>
      </c>
      <c r="AC71" s="216">
        <f t="shared" si="12"/>
        <v>0</v>
      </c>
      <c r="AD71" s="216">
        <f t="shared" si="12"/>
        <v>0</v>
      </c>
      <c r="AE71" s="216">
        <f t="shared" si="12"/>
        <v>0</v>
      </c>
      <c r="AF71" s="216">
        <f t="shared" si="12"/>
        <v>0</v>
      </c>
      <c r="AG71" s="216">
        <f t="shared" si="12"/>
        <v>0</v>
      </c>
    </row>
    <row r="72" spans="1:35" ht="15.75" hidden="1" customHeight="1">
      <c r="C72" s="100"/>
      <c r="D72" s="214"/>
      <c r="E72" s="215"/>
      <c r="G72" s="215"/>
      <c r="H72" s="216"/>
      <c r="I72" s="216"/>
      <c r="J72" s="216"/>
      <c r="K72" s="216"/>
      <c r="L72" s="216"/>
      <c r="M72" s="216"/>
      <c r="N72" s="216"/>
      <c r="O72" s="216"/>
      <c r="P72" s="216"/>
      <c r="Q72" s="216"/>
      <c r="R72" s="216"/>
      <c r="S72" s="216"/>
      <c r="T72" s="212"/>
      <c r="U72" s="216"/>
      <c r="V72" s="212">
        <f t="shared" ref="V72:AA77" si="14">IFERROR(H72/$E72,0)</f>
        <v>0</v>
      </c>
      <c r="W72" s="212">
        <f t="shared" si="14"/>
        <v>0</v>
      </c>
      <c r="X72" s="212">
        <f t="shared" si="14"/>
        <v>0</v>
      </c>
      <c r="Y72" s="212">
        <f t="shared" si="14"/>
        <v>0</v>
      </c>
      <c r="Z72" s="212">
        <f t="shared" si="14"/>
        <v>0</v>
      </c>
      <c r="AA72" s="212">
        <f t="shared" si="14"/>
        <v>0</v>
      </c>
      <c r="AB72" s="216">
        <f t="shared" si="12"/>
        <v>0</v>
      </c>
      <c r="AC72" s="216">
        <f t="shared" si="12"/>
        <v>0</v>
      </c>
      <c r="AD72" s="216">
        <f t="shared" si="12"/>
        <v>0</v>
      </c>
      <c r="AE72" s="216">
        <f t="shared" si="12"/>
        <v>0</v>
      </c>
      <c r="AF72" s="216">
        <f t="shared" si="12"/>
        <v>0</v>
      </c>
      <c r="AG72" s="216">
        <f t="shared" si="12"/>
        <v>0</v>
      </c>
    </row>
    <row r="73" spans="1:35" ht="15.75" hidden="1" customHeight="1">
      <c r="B73" s="192">
        <f>COUNTIF(C:C,C73)</f>
        <v>0</v>
      </c>
      <c r="C73" s="100"/>
      <c r="D73" s="100"/>
      <c r="E73" s="215"/>
      <c r="G73" s="215"/>
      <c r="H73" s="230"/>
      <c r="I73" s="216"/>
      <c r="J73" s="216"/>
      <c r="V73" s="212">
        <f t="shared" si="14"/>
        <v>0</v>
      </c>
      <c r="W73" s="212">
        <f t="shared" si="14"/>
        <v>0</v>
      </c>
      <c r="X73" s="212">
        <f t="shared" si="14"/>
        <v>0</v>
      </c>
      <c r="Y73" s="212">
        <f t="shared" si="14"/>
        <v>0</v>
      </c>
      <c r="Z73" s="212">
        <f t="shared" si="14"/>
        <v>0</v>
      </c>
      <c r="AA73" s="212">
        <f t="shared" si="14"/>
        <v>0</v>
      </c>
      <c r="AB73" s="216">
        <f t="shared" si="12"/>
        <v>0</v>
      </c>
      <c r="AC73" s="216">
        <f t="shared" si="12"/>
        <v>0</v>
      </c>
      <c r="AD73" s="216">
        <f t="shared" si="12"/>
        <v>0</v>
      </c>
      <c r="AE73" s="216">
        <f t="shared" si="12"/>
        <v>0</v>
      </c>
      <c r="AF73" s="216">
        <f t="shared" si="12"/>
        <v>0</v>
      </c>
      <c r="AG73" s="216">
        <f t="shared" si="12"/>
        <v>0</v>
      </c>
    </row>
    <row r="74" spans="1:35" hidden="1">
      <c r="B74" s="192">
        <f>COUNTIF(C:C,C74)</f>
        <v>0</v>
      </c>
      <c r="C74" s="217"/>
      <c r="D74" s="218" t="s">
        <v>302</v>
      </c>
      <c r="E74" s="215"/>
      <c r="G74" s="215"/>
      <c r="H74" s="219">
        <f t="shared" ref="H74:T74" si="15">SUM(H62:H71)</f>
        <v>19478.640000000003</v>
      </c>
      <c r="I74" s="219">
        <f t="shared" si="15"/>
        <v>19368.72</v>
      </c>
      <c r="J74" s="219">
        <f t="shared" si="15"/>
        <v>19538.66</v>
      </c>
      <c r="K74" s="219">
        <f t="shared" si="15"/>
        <v>19725.14</v>
      </c>
      <c r="L74" s="219">
        <f t="shared" si="15"/>
        <v>20296.149999999998</v>
      </c>
      <c r="M74" s="219">
        <f t="shared" si="15"/>
        <v>20317.749999999996</v>
      </c>
      <c r="N74" s="219">
        <f t="shared" si="15"/>
        <v>21227.89</v>
      </c>
      <c r="O74" s="219">
        <f t="shared" si="15"/>
        <v>21333.599999999999</v>
      </c>
      <c r="P74" s="219">
        <f t="shared" si="15"/>
        <v>21064.474999999999</v>
      </c>
      <c r="Q74" s="219">
        <f t="shared" si="15"/>
        <v>21345.254999999997</v>
      </c>
      <c r="R74" s="219">
        <f t="shared" si="15"/>
        <v>18712.47</v>
      </c>
      <c r="S74" s="219">
        <f t="shared" si="15"/>
        <v>19175.48</v>
      </c>
      <c r="T74" s="219">
        <f t="shared" si="15"/>
        <v>241584.22999999998</v>
      </c>
      <c r="U74" s="231">
        <f>T74-SUM(H74:S74)</f>
        <v>0</v>
      </c>
      <c r="V74" s="212">
        <f t="shared" si="14"/>
        <v>0</v>
      </c>
      <c r="W74" s="212">
        <f t="shared" si="14"/>
        <v>0</v>
      </c>
      <c r="X74" s="212">
        <f t="shared" si="14"/>
        <v>0</v>
      </c>
      <c r="Y74" s="212">
        <f t="shared" si="14"/>
        <v>0</v>
      </c>
      <c r="Z74" s="212">
        <f t="shared" si="14"/>
        <v>0</v>
      </c>
      <c r="AA74" s="212">
        <f t="shared" si="14"/>
        <v>0</v>
      </c>
      <c r="AB74" s="216">
        <f t="shared" si="12"/>
        <v>0</v>
      </c>
      <c r="AC74" s="216">
        <f t="shared" si="12"/>
        <v>0</v>
      </c>
      <c r="AD74" s="216">
        <f t="shared" si="12"/>
        <v>0</v>
      </c>
      <c r="AE74" s="216">
        <f t="shared" si="12"/>
        <v>0</v>
      </c>
      <c r="AF74" s="216">
        <f t="shared" si="12"/>
        <v>0</v>
      </c>
      <c r="AG74" s="216">
        <f t="shared" si="12"/>
        <v>0</v>
      </c>
    </row>
    <row r="75" spans="1:35" hidden="1">
      <c r="B75" s="192">
        <f>COUNTIF(C:C,C75)</f>
        <v>0</v>
      </c>
      <c r="C75" s="217"/>
      <c r="D75" s="218"/>
      <c r="E75" s="215"/>
      <c r="G75" s="215"/>
      <c r="H75" s="221"/>
      <c r="I75" s="216"/>
      <c r="J75" s="216"/>
      <c r="V75" s="212">
        <f t="shared" si="14"/>
        <v>0</v>
      </c>
      <c r="W75" s="212">
        <f t="shared" si="14"/>
        <v>0</v>
      </c>
      <c r="X75" s="212">
        <f t="shared" si="14"/>
        <v>0</v>
      </c>
      <c r="Y75" s="212">
        <f t="shared" si="14"/>
        <v>0</v>
      </c>
      <c r="Z75" s="212">
        <f t="shared" si="14"/>
        <v>0</v>
      </c>
      <c r="AA75" s="212">
        <f t="shared" si="14"/>
        <v>0</v>
      </c>
      <c r="AB75" s="216">
        <f t="shared" si="12"/>
        <v>0</v>
      </c>
      <c r="AC75" s="216">
        <f t="shared" si="12"/>
        <v>0</v>
      </c>
      <c r="AD75" s="216">
        <f t="shared" si="12"/>
        <v>0</v>
      </c>
      <c r="AE75" s="216">
        <f t="shared" si="12"/>
        <v>0</v>
      </c>
      <c r="AF75" s="216">
        <f t="shared" si="12"/>
        <v>0</v>
      </c>
      <c r="AG75" s="216">
        <f t="shared" si="12"/>
        <v>0</v>
      </c>
    </row>
    <row r="76" spans="1:35" hidden="1">
      <c r="B76" s="192">
        <f>COUNTIF(C:C,C76)</f>
        <v>0</v>
      </c>
      <c r="C76" s="217"/>
      <c r="D76" s="218"/>
      <c r="E76" s="215"/>
      <c r="G76" s="215"/>
      <c r="H76" s="221"/>
      <c r="I76" s="216"/>
      <c r="J76" s="216"/>
      <c r="V76" s="212">
        <f t="shared" si="14"/>
        <v>0</v>
      </c>
      <c r="W76" s="212">
        <f t="shared" si="14"/>
        <v>0</v>
      </c>
      <c r="X76" s="212">
        <f t="shared" si="14"/>
        <v>0</v>
      </c>
      <c r="Y76" s="212">
        <f t="shared" si="14"/>
        <v>0</v>
      </c>
      <c r="Z76" s="212">
        <f t="shared" si="14"/>
        <v>0</v>
      </c>
      <c r="AA76" s="212">
        <f t="shared" si="14"/>
        <v>0</v>
      </c>
      <c r="AB76" s="216">
        <f t="shared" si="12"/>
        <v>0</v>
      </c>
      <c r="AC76" s="216">
        <f t="shared" si="12"/>
        <v>0</v>
      </c>
      <c r="AD76" s="216">
        <f t="shared" si="12"/>
        <v>0</v>
      </c>
      <c r="AE76" s="216">
        <f t="shared" si="12"/>
        <v>0</v>
      </c>
      <c r="AF76" s="216">
        <f t="shared" si="12"/>
        <v>0</v>
      </c>
      <c r="AG76" s="216">
        <f t="shared" si="12"/>
        <v>0</v>
      </c>
    </row>
    <row r="77" spans="1:35" hidden="1">
      <c r="B77" s="192">
        <f>COUNTIF(C:C,C77)</f>
        <v>1</v>
      </c>
      <c r="C77" s="223" t="s">
        <v>303</v>
      </c>
      <c r="D77" s="223" t="s">
        <v>303</v>
      </c>
      <c r="E77" s="215"/>
      <c r="G77" s="215"/>
      <c r="H77" s="221"/>
      <c r="I77" s="216"/>
      <c r="J77" s="216"/>
      <c r="V77" s="212">
        <f t="shared" si="14"/>
        <v>0</v>
      </c>
      <c r="W77" s="212">
        <f t="shared" si="14"/>
        <v>0</v>
      </c>
      <c r="X77" s="212">
        <f t="shared" si="14"/>
        <v>0</v>
      </c>
      <c r="Y77" s="212">
        <f t="shared" si="14"/>
        <v>0</v>
      </c>
      <c r="Z77" s="212">
        <f t="shared" si="14"/>
        <v>0</v>
      </c>
      <c r="AA77" s="212">
        <f t="shared" si="14"/>
        <v>0</v>
      </c>
      <c r="AB77" s="216">
        <f t="shared" si="12"/>
        <v>0</v>
      </c>
      <c r="AC77" s="216">
        <f t="shared" si="12"/>
        <v>0</v>
      </c>
      <c r="AD77" s="216">
        <f t="shared" si="12"/>
        <v>0</v>
      </c>
      <c r="AE77" s="216">
        <f t="shared" si="12"/>
        <v>0</v>
      </c>
      <c r="AF77" s="216">
        <f t="shared" si="12"/>
        <v>0</v>
      </c>
      <c r="AG77" s="216">
        <f t="shared" si="12"/>
        <v>0</v>
      </c>
    </row>
    <row r="78" spans="1:35" hidden="1">
      <c r="AB78" s="216">
        <f t="shared" si="12"/>
        <v>0</v>
      </c>
      <c r="AC78" s="216">
        <f t="shared" si="12"/>
        <v>0</v>
      </c>
      <c r="AD78" s="216">
        <f t="shared" si="12"/>
        <v>0</v>
      </c>
      <c r="AE78" s="216">
        <f t="shared" si="12"/>
        <v>0</v>
      </c>
      <c r="AF78" s="216">
        <f t="shared" si="12"/>
        <v>0</v>
      </c>
      <c r="AG78" s="216">
        <f t="shared" si="12"/>
        <v>0</v>
      </c>
    </row>
    <row r="79" spans="1:35" hidden="1">
      <c r="AB79" s="216">
        <f t="shared" si="12"/>
        <v>0</v>
      </c>
      <c r="AC79" s="216">
        <f t="shared" si="12"/>
        <v>0</v>
      </c>
      <c r="AD79" s="216">
        <f t="shared" si="12"/>
        <v>0</v>
      </c>
      <c r="AE79" s="216">
        <f t="shared" si="12"/>
        <v>0</v>
      </c>
      <c r="AF79" s="216">
        <f t="shared" si="12"/>
        <v>0</v>
      </c>
      <c r="AG79" s="216">
        <f t="shared" si="12"/>
        <v>0</v>
      </c>
    </row>
    <row r="80" spans="1:35" hidden="1">
      <c r="B80" s="192">
        <f t="shared" ref="B80:B143" si="16">COUNTIF(C:C,C80)</f>
        <v>0</v>
      </c>
      <c r="C80" s="100"/>
      <c r="D80" s="217"/>
      <c r="E80" s="215"/>
      <c r="G80" s="230"/>
      <c r="H80" s="230"/>
      <c r="I80" s="216"/>
      <c r="J80" s="216"/>
      <c r="V80" s="212">
        <f t="shared" ref="V80:AA105" si="17">IFERROR(H80/$E80,0)</f>
        <v>0</v>
      </c>
      <c r="W80" s="212">
        <f t="shared" si="17"/>
        <v>0</v>
      </c>
      <c r="X80" s="212">
        <f t="shared" si="17"/>
        <v>0</v>
      </c>
      <c r="Y80" s="212">
        <f t="shared" si="17"/>
        <v>0</v>
      </c>
      <c r="Z80" s="212">
        <f t="shared" si="17"/>
        <v>0</v>
      </c>
      <c r="AA80" s="212">
        <f t="shared" si="17"/>
        <v>0</v>
      </c>
      <c r="AB80" s="216">
        <f t="shared" si="12"/>
        <v>0</v>
      </c>
      <c r="AC80" s="216">
        <f t="shared" si="12"/>
        <v>0</v>
      </c>
      <c r="AD80" s="216">
        <f t="shared" si="12"/>
        <v>0</v>
      </c>
      <c r="AE80" s="216">
        <f t="shared" si="12"/>
        <v>0</v>
      </c>
      <c r="AF80" s="216">
        <f t="shared" si="12"/>
        <v>0</v>
      </c>
      <c r="AG80" s="216">
        <f t="shared" si="12"/>
        <v>0</v>
      </c>
    </row>
    <row r="81" spans="1:35" hidden="1">
      <c r="B81" s="192">
        <f t="shared" si="16"/>
        <v>0</v>
      </c>
      <c r="C81" s="217"/>
      <c r="D81" s="218" t="s">
        <v>304</v>
      </c>
      <c r="E81" s="215"/>
      <c r="G81" s="232"/>
      <c r="H81" s="219">
        <f>SUM(H77:H80)</f>
        <v>0</v>
      </c>
      <c r="I81" s="219">
        <f t="shared" ref="I81:T81" si="18">SUM(I77:I80)</f>
        <v>0</v>
      </c>
      <c r="J81" s="219">
        <f t="shared" si="18"/>
        <v>0</v>
      </c>
      <c r="K81" s="219">
        <f t="shared" si="18"/>
        <v>0</v>
      </c>
      <c r="L81" s="219">
        <f t="shared" si="18"/>
        <v>0</v>
      </c>
      <c r="M81" s="219">
        <f t="shared" si="18"/>
        <v>0</v>
      </c>
      <c r="N81" s="219">
        <f t="shared" si="18"/>
        <v>0</v>
      </c>
      <c r="O81" s="219">
        <f t="shared" si="18"/>
        <v>0</v>
      </c>
      <c r="P81" s="219">
        <f t="shared" si="18"/>
        <v>0</v>
      </c>
      <c r="Q81" s="219">
        <f t="shared" si="18"/>
        <v>0</v>
      </c>
      <c r="R81" s="219">
        <f t="shared" si="18"/>
        <v>0</v>
      </c>
      <c r="S81" s="219">
        <f t="shared" si="18"/>
        <v>0</v>
      </c>
      <c r="T81" s="219">
        <f t="shared" si="18"/>
        <v>0</v>
      </c>
      <c r="U81" s="231">
        <f>T81-SUM(H81:S81)</f>
        <v>0</v>
      </c>
      <c r="V81" s="212">
        <f t="shared" si="17"/>
        <v>0</v>
      </c>
      <c r="W81" s="212">
        <f t="shared" si="17"/>
        <v>0</v>
      </c>
      <c r="X81" s="212">
        <f t="shared" si="17"/>
        <v>0</v>
      </c>
      <c r="Y81" s="212">
        <f t="shared" si="17"/>
        <v>0</v>
      </c>
      <c r="Z81" s="212">
        <f t="shared" si="17"/>
        <v>0</v>
      </c>
      <c r="AA81" s="212">
        <f t="shared" si="17"/>
        <v>0</v>
      </c>
      <c r="AB81" s="216">
        <f t="shared" si="12"/>
        <v>0</v>
      </c>
      <c r="AC81" s="216">
        <f t="shared" si="12"/>
        <v>0</v>
      </c>
      <c r="AD81" s="216">
        <f t="shared" si="12"/>
        <v>0</v>
      </c>
      <c r="AE81" s="216">
        <f t="shared" si="12"/>
        <v>0</v>
      </c>
      <c r="AF81" s="216">
        <f t="shared" si="12"/>
        <v>0</v>
      </c>
      <c r="AG81" s="216">
        <f t="shared" si="12"/>
        <v>0</v>
      </c>
    </row>
    <row r="82" spans="1:35" hidden="1">
      <c r="B82" s="192">
        <f t="shared" si="16"/>
        <v>0</v>
      </c>
      <c r="C82" s="217"/>
      <c r="D82" s="218"/>
      <c r="E82" s="215"/>
      <c r="G82" s="232"/>
      <c r="H82" s="221"/>
      <c r="I82" s="216"/>
      <c r="J82" s="216"/>
      <c r="V82" s="212">
        <f t="shared" si="17"/>
        <v>0</v>
      </c>
      <c r="W82" s="212">
        <f t="shared" si="17"/>
        <v>0</v>
      </c>
      <c r="X82" s="212">
        <f t="shared" si="17"/>
        <v>0</v>
      </c>
      <c r="Y82" s="212">
        <f t="shared" si="17"/>
        <v>0</v>
      </c>
      <c r="Z82" s="212">
        <f t="shared" si="17"/>
        <v>0</v>
      </c>
      <c r="AA82" s="212">
        <f t="shared" si="17"/>
        <v>0</v>
      </c>
      <c r="AB82" s="216">
        <f t="shared" si="12"/>
        <v>0</v>
      </c>
      <c r="AC82" s="216">
        <f t="shared" si="12"/>
        <v>0</v>
      </c>
      <c r="AD82" s="216">
        <f t="shared" si="12"/>
        <v>0</v>
      </c>
      <c r="AE82" s="216">
        <f t="shared" si="12"/>
        <v>0</v>
      </c>
      <c r="AF82" s="216">
        <f t="shared" si="12"/>
        <v>0</v>
      </c>
      <c r="AG82" s="216">
        <f t="shared" si="12"/>
        <v>0</v>
      </c>
    </row>
    <row r="83" spans="1:35" hidden="1">
      <c r="B83" s="192">
        <f t="shared" si="16"/>
        <v>0</v>
      </c>
      <c r="E83" s="215"/>
      <c r="G83" s="230"/>
      <c r="V83" s="212">
        <f t="shared" si="17"/>
        <v>0</v>
      </c>
      <c r="W83" s="212">
        <f t="shared" si="17"/>
        <v>0</v>
      </c>
      <c r="X83" s="212">
        <f t="shared" si="17"/>
        <v>0</v>
      </c>
      <c r="Y83" s="212">
        <f t="shared" si="17"/>
        <v>0</v>
      </c>
      <c r="Z83" s="212">
        <f t="shared" si="17"/>
        <v>0</v>
      </c>
      <c r="AA83" s="212">
        <f t="shared" si="17"/>
        <v>0</v>
      </c>
      <c r="AB83" s="216">
        <f t="shared" si="12"/>
        <v>0</v>
      </c>
      <c r="AC83" s="216">
        <f t="shared" si="12"/>
        <v>0</v>
      </c>
      <c r="AD83" s="216">
        <f t="shared" si="12"/>
        <v>0</v>
      </c>
      <c r="AE83" s="216">
        <f t="shared" si="12"/>
        <v>0</v>
      </c>
      <c r="AF83" s="216">
        <f t="shared" si="12"/>
        <v>0</v>
      </c>
      <c r="AG83" s="216">
        <f t="shared" si="12"/>
        <v>0</v>
      </c>
    </row>
    <row r="84" spans="1:35">
      <c r="B84" s="192">
        <f t="shared" si="16"/>
        <v>1</v>
      </c>
      <c r="C84" s="202" t="s">
        <v>305</v>
      </c>
      <c r="D84" s="202" t="s">
        <v>305</v>
      </c>
      <c r="E84" s="215"/>
      <c r="G84" s="233"/>
      <c r="H84" s="203"/>
      <c r="V84" s="212">
        <f t="shared" si="17"/>
        <v>0</v>
      </c>
      <c r="W84" s="212">
        <f t="shared" si="17"/>
        <v>0</v>
      </c>
      <c r="X84" s="212">
        <f t="shared" si="17"/>
        <v>0</v>
      </c>
      <c r="Y84" s="212">
        <f t="shared" si="17"/>
        <v>0</v>
      </c>
      <c r="Z84" s="212">
        <f t="shared" si="17"/>
        <v>0</v>
      </c>
      <c r="AA84" s="212">
        <f t="shared" si="17"/>
        <v>0</v>
      </c>
      <c r="AB84" s="216">
        <f t="shared" si="12"/>
        <v>0</v>
      </c>
      <c r="AC84" s="216">
        <f t="shared" si="12"/>
        <v>0</v>
      </c>
      <c r="AD84" s="216">
        <f t="shared" si="12"/>
        <v>0</v>
      </c>
      <c r="AE84" s="216">
        <f t="shared" si="12"/>
        <v>0</v>
      </c>
      <c r="AF84" s="216">
        <f t="shared" si="12"/>
        <v>0</v>
      </c>
      <c r="AG84" s="216">
        <f t="shared" si="12"/>
        <v>0</v>
      </c>
    </row>
    <row r="85" spans="1:35">
      <c r="B85" s="192">
        <f t="shared" si="16"/>
        <v>0</v>
      </c>
      <c r="C85" s="202"/>
      <c r="D85" s="202"/>
      <c r="E85" s="215"/>
      <c r="G85" s="233"/>
      <c r="H85" s="234"/>
      <c r="K85" s="235"/>
      <c r="V85" s="212">
        <f t="shared" si="17"/>
        <v>0</v>
      </c>
      <c r="W85" s="212">
        <f t="shared" si="17"/>
        <v>0</v>
      </c>
      <c r="X85" s="212">
        <f t="shared" si="17"/>
        <v>0</v>
      </c>
      <c r="Y85" s="212">
        <f t="shared" si="17"/>
        <v>0</v>
      </c>
      <c r="Z85" s="212">
        <f t="shared" si="17"/>
        <v>0</v>
      </c>
      <c r="AA85" s="212">
        <f t="shared" si="17"/>
        <v>0</v>
      </c>
      <c r="AB85" s="216">
        <f t="shared" si="12"/>
        <v>0</v>
      </c>
      <c r="AC85" s="216">
        <f t="shared" si="12"/>
        <v>0</v>
      </c>
      <c r="AD85" s="216">
        <f t="shared" si="12"/>
        <v>0</v>
      </c>
      <c r="AE85" s="216">
        <f t="shared" si="12"/>
        <v>0</v>
      </c>
      <c r="AF85" s="216">
        <f t="shared" si="12"/>
        <v>0</v>
      </c>
      <c r="AG85" s="216">
        <f t="shared" si="12"/>
        <v>0</v>
      </c>
    </row>
    <row r="86" spans="1:35">
      <c r="B86" s="192">
        <f t="shared" si="16"/>
        <v>1</v>
      </c>
      <c r="C86" s="206" t="s">
        <v>306</v>
      </c>
      <c r="D86" s="206" t="s">
        <v>306</v>
      </c>
      <c r="E86" s="215"/>
      <c r="G86" s="233"/>
      <c r="H86" s="203"/>
      <c r="V86" s="212">
        <f t="shared" si="17"/>
        <v>0</v>
      </c>
      <c r="W86" s="212">
        <f t="shared" si="17"/>
        <v>0</v>
      </c>
      <c r="X86" s="212">
        <f t="shared" si="17"/>
        <v>0</v>
      </c>
      <c r="Y86" s="212">
        <f t="shared" si="17"/>
        <v>0</v>
      </c>
      <c r="Z86" s="212">
        <f t="shared" si="17"/>
        <v>0</v>
      </c>
      <c r="AA86" s="212">
        <f t="shared" si="17"/>
        <v>0</v>
      </c>
      <c r="AB86" s="216">
        <f t="shared" si="12"/>
        <v>0</v>
      </c>
      <c r="AC86" s="216">
        <f t="shared" si="12"/>
        <v>0</v>
      </c>
      <c r="AD86" s="216">
        <f t="shared" si="12"/>
        <v>0</v>
      </c>
      <c r="AE86" s="216">
        <f t="shared" si="12"/>
        <v>0</v>
      </c>
      <c r="AF86" s="216">
        <f t="shared" si="12"/>
        <v>0</v>
      </c>
      <c r="AG86" s="216">
        <f t="shared" si="12"/>
        <v>0</v>
      </c>
    </row>
    <row r="87" spans="1:35" hidden="1">
      <c r="A87" s="192" t="str">
        <f>$D$2&amp;"Commercial - Rearload"&amp;C87</f>
        <v>KITSAP CO -REGULATEDCommercial - RearloadR1.5YDRENTM</v>
      </c>
      <c r="B87" s="192">
        <f t="shared" si="16"/>
        <v>1</v>
      </c>
      <c r="C87" s="214" t="s">
        <v>307</v>
      </c>
      <c r="D87" s="214" t="str">
        <f>VLOOKUP(C87,'[13]RM Revenue'!J:K,2,FALSE)</f>
        <v>1.5YD CONTAINER RENT-MTH</v>
      </c>
      <c r="E87" s="210">
        <f>VLOOKUP(A87,'[13]Kits Reg Svc Codes Jan-Jun'!$A$1:$H$809,8,FALSE)</f>
        <v>9.5399999999999991</v>
      </c>
      <c r="F87" s="215">
        <f>VLOOKUP(A87,'[13]Service Codes'!$A$1:$H$808,8,FALSE)</f>
        <v>9.5399999999999991</v>
      </c>
      <c r="G87" s="215"/>
      <c r="H87" s="216">
        <f>SUMIF('[13]RM Revenue'!$B:$B,'Kitsap Regulated - Price Out'!$A87,'[13]RM Revenue'!S:S)</f>
        <v>1078.02</v>
      </c>
      <c r="I87" s="216">
        <f>SUMIF('[13]RM Revenue'!$B:$B,'Kitsap Regulated - Price Out'!$A87,'[13]RM Revenue'!T:T)</f>
        <v>1079.6099999999999</v>
      </c>
      <c r="J87" s="216">
        <f>SUMIF('[13]RM Revenue'!$B:$B,'Kitsap Regulated - Price Out'!$A87,'[13]RM Revenue'!U:U)</f>
        <v>1073.57</v>
      </c>
      <c r="K87" s="216">
        <f>SUMIF('[13]RM Revenue'!$B:$B,'Kitsap Regulated - Price Out'!$A87,'[13]RM Revenue'!V:V)</f>
        <v>975.62</v>
      </c>
      <c r="L87" s="216">
        <f>SUMIF('[13]RM Revenue'!$B:$B,'Kitsap Regulated - Price Out'!$A87,'[13]RM Revenue'!W:W)</f>
        <v>992.8</v>
      </c>
      <c r="M87" s="216">
        <f>SUMIF('[13]RM Revenue'!$B:$B,'Kitsap Regulated - Price Out'!$A87,'[13]RM Revenue'!X:X)</f>
        <v>994.07</v>
      </c>
      <c r="N87" s="216">
        <f>SUMIF('[13]RM Revenue'!$B:$B,'Kitsap Regulated - Price Out'!$A87,'[13]RM Revenue'!Y:Y)</f>
        <v>1026.51</v>
      </c>
      <c r="O87" s="216">
        <f>SUMIF('[13]RM Revenue'!$B:$B,'Kitsap Regulated - Price Out'!$A87,'[13]RM Revenue'!Z:Z)</f>
        <v>1039.8599999999999</v>
      </c>
      <c r="P87" s="216">
        <f>SUMIF('[13]RM Revenue'!$B:$B,'Kitsap Regulated - Price Out'!$A87,'[13]RM Revenue'!AA:AA)</f>
        <v>1037.95</v>
      </c>
      <c r="Q87" s="216">
        <f>SUMIF('[13]RM Revenue'!$B:$B,'Kitsap Regulated - Price Out'!$A87,'[13]RM Revenue'!AB:AB)</f>
        <v>1030.32</v>
      </c>
      <c r="R87" s="216">
        <f>SUMIF('[13]RM Revenue'!$B:$B,'Kitsap Regulated - Price Out'!$A87,'[13]RM Revenue'!AC:AC)</f>
        <v>1023.32</v>
      </c>
      <c r="S87" s="216">
        <f>SUMIF('[13]RM Revenue'!$B:$B,'Kitsap Regulated - Price Out'!$A87,'[13]RM Revenue'!AD:AD)</f>
        <v>1014.1</v>
      </c>
      <c r="T87" s="212">
        <f t="shared" ref="T87:T113" si="19">SUM(H87:S87)</f>
        <v>12365.75</v>
      </c>
      <c r="U87" s="212"/>
      <c r="V87" s="212">
        <f t="shared" si="17"/>
        <v>113.00000000000001</v>
      </c>
      <c r="W87" s="212">
        <f t="shared" si="17"/>
        <v>113.16666666666667</v>
      </c>
      <c r="X87" s="212">
        <f t="shared" si="17"/>
        <v>112.5335429769392</v>
      </c>
      <c r="Y87" s="212">
        <f t="shared" si="17"/>
        <v>102.26624737945494</v>
      </c>
      <c r="Z87" s="212">
        <f t="shared" si="17"/>
        <v>104.0670859538784</v>
      </c>
      <c r="AA87" s="212">
        <f t="shared" si="17"/>
        <v>104.20020964360589</v>
      </c>
      <c r="AB87" s="216">
        <f t="shared" si="12"/>
        <v>107.60062893081762</v>
      </c>
      <c r="AC87" s="216">
        <f t="shared" si="12"/>
        <v>109</v>
      </c>
      <c r="AD87" s="216">
        <f t="shared" si="12"/>
        <v>108.79979035639414</v>
      </c>
      <c r="AE87" s="216">
        <f t="shared" si="12"/>
        <v>108</v>
      </c>
      <c r="AF87" s="216">
        <f t="shared" si="12"/>
        <v>107.26624737945494</v>
      </c>
      <c r="AG87" s="216">
        <f t="shared" si="12"/>
        <v>106.29979035639414</v>
      </c>
      <c r="AH87" s="236">
        <f>AVERAGE(V87:AG87)</f>
        <v>108.01668413696716</v>
      </c>
    </row>
    <row r="88" spans="1:35" hidden="1">
      <c r="A88" s="192" t="str">
        <f>$D$2&amp;"Commercial - Rearload"&amp;C88</f>
        <v>KITSAP CO -REGULATEDCommercial - RearloadR2YDRENTM</v>
      </c>
      <c r="B88" s="192">
        <f t="shared" si="16"/>
        <v>1</v>
      </c>
      <c r="C88" s="214" t="s">
        <v>308</v>
      </c>
      <c r="D88" s="214" t="str">
        <f>VLOOKUP(C88,'[13]RM Revenue'!J:K,2,FALSE)</f>
        <v>2YD CONTAINER RENT-MTHLY</v>
      </c>
      <c r="E88" s="210">
        <f>VLOOKUP(A88,'[13]Kits Reg Svc Codes Jan-Jun'!$A$1:$H$809,8,FALSE)</f>
        <v>13.77</v>
      </c>
      <c r="F88" s="215">
        <f>VLOOKUP(A88,'[13]Service Codes'!$A$1:$H$808,8,FALSE)</f>
        <v>13.77</v>
      </c>
      <c r="G88" s="215"/>
      <c r="H88" s="216">
        <f>SUMIF('[13]RM Revenue'!$B:$B,'Kitsap Regulated - Price Out'!$A88,'[13]RM Revenue'!S:S)</f>
        <v>2384.06</v>
      </c>
      <c r="I88" s="216">
        <f>SUMIF('[13]RM Revenue'!$B:$B,'Kitsap Regulated - Price Out'!$A88,'[13]RM Revenue'!T:T)</f>
        <v>2382.21</v>
      </c>
      <c r="J88" s="216">
        <f>SUMIF('[13]RM Revenue'!$B:$B,'Kitsap Regulated - Price Out'!$A88,'[13]RM Revenue'!U:U)</f>
        <v>2374.87</v>
      </c>
      <c r="K88" s="216">
        <f>SUMIF('[13]RM Revenue'!$B:$B,'Kitsap Regulated - Price Out'!$A88,'[13]RM Revenue'!V:V)</f>
        <v>2348.2399999999998</v>
      </c>
      <c r="L88" s="216">
        <f>SUMIF('[13]RM Revenue'!$B:$B,'Kitsap Regulated - Price Out'!$A88,'[13]RM Revenue'!W:W)</f>
        <v>2369.37</v>
      </c>
      <c r="M88" s="216">
        <f>SUMIF('[13]RM Revenue'!$B:$B,'Kitsap Regulated - Price Out'!$A88,'[13]RM Revenue'!X:X)</f>
        <v>2436.83</v>
      </c>
      <c r="N88" s="216">
        <f>SUMIF('[13]RM Revenue'!$B:$B,'Kitsap Regulated - Price Out'!$A88,'[13]RM Revenue'!Y:Y)</f>
        <v>2425.4700000000003</v>
      </c>
      <c r="O88" s="216">
        <f>SUMIF('[13]RM Revenue'!$B:$B,'Kitsap Regulated - Price Out'!$A88,'[13]RM Revenue'!Z:Z)</f>
        <v>2471.27</v>
      </c>
      <c r="P88" s="216">
        <f>SUMIF('[13]RM Revenue'!$B:$B,'Kitsap Regulated - Price Out'!$A88,'[13]RM Revenue'!AA:AA)</f>
        <v>2453.8200000000002</v>
      </c>
      <c r="Q88" s="216">
        <f>SUMIF('[13]RM Revenue'!$B:$B,'Kitsap Regulated - Price Out'!$A88,'[13]RM Revenue'!AB:AB)</f>
        <v>2457.94</v>
      </c>
      <c r="R88" s="216">
        <f>SUMIF('[13]RM Revenue'!$B:$B,'Kitsap Regulated - Price Out'!$A88,'[13]RM Revenue'!AC:AC)</f>
        <v>2446.9299999999998</v>
      </c>
      <c r="S88" s="216">
        <f>SUMIF('[13]RM Revenue'!$B:$B,'Kitsap Regulated - Price Out'!$A88,'[13]RM Revenue'!AD:AD)</f>
        <v>2451.9899999999998</v>
      </c>
      <c r="T88" s="212">
        <f t="shared" si="19"/>
        <v>29003</v>
      </c>
      <c r="U88" s="212"/>
      <c r="V88" s="212">
        <f t="shared" si="17"/>
        <v>173.13435003631082</v>
      </c>
      <c r="W88" s="212">
        <f t="shared" si="17"/>
        <v>173</v>
      </c>
      <c r="X88" s="212">
        <f t="shared" si="17"/>
        <v>172.46695715323165</v>
      </c>
      <c r="Y88" s="212">
        <f t="shared" si="17"/>
        <v>170.53304284676832</v>
      </c>
      <c r="Z88" s="212">
        <f t="shared" si="17"/>
        <v>172.06753812636165</v>
      </c>
      <c r="AA88" s="212">
        <f t="shared" si="17"/>
        <v>176.96659404502543</v>
      </c>
      <c r="AB88" s="216">
        <f t="shared" ref="AB88:AG103" si="20">IFERROR(N88/$F88,0)</f>
        <v>176.14161220043576</v>
      </c>
      <c r="AC88" s="216">
        <f t="shared" si="20"/>
        <v>179.46768336964416</v>
      </c>
      <c r="AD88" s="216">
        <f t="shared" si="20"/>
        <v>178.2004357298475</v>
      </c>
      <c r="AE88" s="216">
        <f t="shared" si="20"/>
        <v>178.49963689179376</v>
      </c>
      <c r="AF88" s="216">
        <f t="shared" si="20"/>
        <v>177.70007262164125</v>
      </c>
      <c r="AG88" s="216">
        <f t="shared" si="20"/>
        <v>178.06753812636165</v>
      </c>
    </row>
    <row r="89" spans="1:35" hidden="1">
      <c r="A89" s="192" t="str">
        <f>$D$2&amp;"Commercial - Rearload"&amp;C89</f>
        <v>KITSAP CO -REGULATEDCommercial - RearloadR1YDRENTM</v>
      </c>
      <c r="B89" s="192">
        <f t="shared" si="16"/>
        <v>1</v>
      </c>
      <c r="C89" s="214" t="s">
        <v>309</v>
      </c>
      <c r="D89" s="214" t="str">
        <f>VLOOKUP(C89,'[13]RM Revenue'!J:K,2,FALSE)</f>
        <v>1YD CONTAINER RENT-MTHLY</v>
      </c>
      <c r="E89" s="210">
        <f>VLOOKUP(A89,'[13]Kits Reg Svc Codes Jan-Jun'!$A$1:$H$809,8,FALSE)</f>
        <v>8.4700000000000006</v>
      </c>
      <c r="F89" s="215">
        <f>VLOOKUP(A89,'[13]Service Codes'!$A$1:$H$808,8,FALSE)</f>
        <v>8.4700000000000006</v>
      </c>
      <c r="G89" s="215"/>
      <c r="H89" s="216">
        <f>SUMIF('[13]RM Revenue'!$B:$B,'Kitsap Regulated - Price Out'!$A89,'[13]RM Revenue'!S:S)</f>
        <v>42.35</v>
      </c>
      <c r="I89" s="216">
        <f>SUMIF('[13]RM Revenue'!$B:$B,'Kitsap Regulated - Price Out'!$A89,'[13]RM Revenue'!T:T)</f>
        <v>42.35</v>
      </c>
      <c r="J89" s="216">
        <f>SUMIF('[13]RM Revenue'!$B:$B,'Kitsap Regulated - Price Out'!$A89,'[13]RM Revenue'!U:U)</f>
        <v>42.35</v>
      </c>
      <c r="K89" s="216">
        <f>SUMIF('[13]RM Revenue'!$B:$B,'Kitsap Regulated - Price Out'!$A89,'[13]RM Revenue'!V:V)</f>
        <v>42.35</v>
      </c>
      <c r="L89" s="216">
        <f>SUMIF('[13]RM Revenue'!$B:$B,'Kitsap Regulated - Price Out'!$A89,'[13]RM Revenue'!W:W)</f>
        <v>47.43</v>
      </c>
      <c r="M89" s="216">
        <f>SUMIF('[13]RM Revenue'!$B:$B,'Kitsap Regulated - Price Out'!$A89,'[13]RM Revenue'!X:X)</f>
        <v>58.44</v>
      </c>
      <c r="N89" s="216">
        <f>SUMIF('[13]RM Revenue'!$B:$B,'Kitsap Regulated - Price Out'!$A89,'[13]RM Revenue'!Y:Y)</f>
        <v>59.29</v>
      </c>
      <c r="O89" s="216">
        <f>SUMIF('[13]RM Revenue'!$B:$B,'Kitsap Regulated - Price Out'!$A89,'[13]RM Revenue'!Z:Z)</f>
        <v>56.47</v>
      </c>
      <c r="P89" s="216">
        <f>SUMIF('[13]RM Revenue'!$B:$B,'Kitsap Regulated - Price Out'!$A89,'[13]RM Revenue'!AA:AA)</f>
        <v>50.82</v>
      </c>
      <c r="Q89" s="216">
        <f>SUMIF('[13]RM Revenue'!$B:$B,'Kitsap Regulated - Price Out'!$A89,'[13]RM Revenue'!AB:AB)</f>
        <v>50.82</v>
      </c>
      <c r="R89" s="216">
        <f>SUMIF('[13]RM Revenue'!$B:$B,'Kitsap Regulated - Price Out'!$A89,'[13]RM Revenue'!AC:AC)</f>
        <v>58.16</v>
      </c>
      <c r="S89" s="216">
        <f>SUMIF('[13]RM Revenue'!$B:$B,'Kitsap Regulated - Price Out'!$A89,'[13]RM Revenue'!AD:AD)</f>
        <v>59.29</v>
      </c>
      <c r="T89" s="212">
        <f>SUM(H89:S89)</f>
        <v>610.11999999999989</v>
      </c>
      <c r="U89" s="212"/>
      <c r="V89" s="212">
        <f t="shared" si="17"/>
        <v>5</v>
      </c>
      <c r="W89" s="212">
        <f t="shared" si="17"/>
        <v>5</v>
      </c>
      <c r="X89" s="212">
        <f t="shared" si="17"/>
        <v>5</v>
      </c>
      <c r="Y89" s="212">
        <f t="shared" si="17"/>
        <v>5</v>
      </c>
      <c r="Z89" s="212">
        <f t="shared" si="17"/>
        <v>5.5997638724911445</v>
      </c>
      <c r="AA89" s="212">
        <f t="shared" si="17"/>
        <v>6.8996458087367172</v>
      </c>
      <c r="AB89" s="216">
        <f t="shared" si="20"/>
        <v>6.9999999999999991</v>
      </c>
      <c r="AC89" s="216">
        <f t="shared" si="20"/>
        <v>6.6670602125147571</v>
      </c>
      <c r="AD89" s="216">
        <f t="shared" si="20"/>
        <v>6</v>
      </c>
      <c r="AE89" s="216">
        <f t="shared" si="20"/>
        <v>6</v>
      </c>
      <c r="AF89" s="216">
        <f t="shared" si="20"/>
        <v>6.8665879574970479</v>
      </c>
      <c r="AG89" s="216">
        <f t="shared" si="20"/>
        <v>6.9999999999999991</v>
      </c>
    </row>
    <row r="90" spans="1:35" hidden="1">
      <c r="A90" s="192" t="str">
        <f>$D$2&amp;"Commercial - Rearload"&amp;C90</f>
        <v>KITSAP CO -REGULATEDCommercial - RearloadR1.5YDRENTT</v>
      </c>
      <c r="B90" s="192">
        <f t="shared" si="16"/>
        <v>1</v>
      </c>
      <c r="C90" s="214" t="s">
        <v>310</v>
      </c>
      <c r="D90" s="214" t="str">
        <f>VLOOKUP(C90,'[13]RM Revenue'!J:K,2,FALSE)</f>
        <v>1.5YD TEMP CONTAINER RENT</v>
      </c>
      <c r="E90" s="210">
        <f>VLOOKUP(A90,'[13]Kits Reg Svc Codes Jan-Jun'!$A$1:$H$809,8,FALSE)</f>
        <v>15.9</v>
      </c>
      <c r="F90" s="215">
        <f>VLOOKUP(A90,'[13]Service Codes'!$A$1:$H$808,8,FALSE)</f>
        <v>15.9</v>
      </c>
      <c r="G90" s="215"/>
      <c r="H90" s="216">
        <f>SUMIF('[13]RM Revenue'!$B:$B,'Kitsap Regulated - Price Out'!$A90,'[13]RM Revenue'!S:S)</f>
        <v>15.9</v>
      </c>
      <c r="I90" s="216">
        <f>SUMIF('[13]RM Revenue'!$B:$B,'Kitsap Regulated - Price Out'!$A90,'[13]RM Revenue'!T:T)</f>
        <v>15.9</v>
      </c>
      <c r="J90" s="216">
        <f>SUMIF('[13]RM Revenue'!$B:$B,'Kitsap Regulated - Price Out'!$A90,'[13]RM Revenue'!U:U)</f>
        <v>15.9</v>
      </c>
      <c r="K90" s="216">
        <f>SUMIF('[13]RM Revenue'!$B:$B,'Kitsap Regulated - Price Out'!$A90,'[13]RM Revenue'!V:V)</f>
        <v>15.9</v>
      </c>
      <c r="L90" s="216">
        <f>SUMIF('[13]RM Revenue'!$B:$B,'Kitsap Regulated - Price Out'!$A90,'[13]RM Revenue'!W:W)</f>
        <v>15.9</v>
      </c>
      <c r="M90" s="216">
        <f>SUMIF('[13]RM Revenue'!$B:$B,'Kitsap Regulated - Price Out'!$A90,'[13]RM Revenue'!X:X)</f>
        <v>15.9</v>
      </c>
      <c r="N90" s="216">
        <f>SUMIF('[13]RM Revenue'!$B:$B,'Kitsap Regulated - Price Out'!$A90,'[13]RM Revenue'!Y:Y)</f>
        <v>15.9</v>
      </c>
      <c r="O90" s="216">
        <f>SUMIF('[13]RM Revenue'!$B:$B,'Kitsap Regulated - Price Out'!$A90,'[13]RM Revenue'!Z:Z)</f>
        <v>15.9</v>
      </c>
      <c r="P90" s="216">
        <f>SUMIF('[13]RM Revenue'!$B:$B,'Kitsap Regulated - Price Out'!$A90,'[13]RM Revenue'!AA:AA)</f>
        <v>15.9</v>
      </c>
      <c r="Q90" s="216">
        <f>SUMIF('[13]RM Revenue'!$B:$B,'Kitsap Regulated - Price Out'!$A90,'[13]RM Revenue'!AB:AB)</f>
        <v>15.9</v>
      </c>
      <c r="R90" s="216">
        <f>SUMIF('[13]RM Revenue'!$B:$B,'Kitsap Regulated - Price Out'!$A90,'[13]RM Revenue'!AC:AC)</f>
        <v>15.9</v>
      </c>
      <c r="S90" s="216">
        <f>SUMIF('[13]RM Revenue'!$B:$B,'Kitsap Regulated - Price Out'!$A90,'[13]RM Revenue'!AD:AD)</f>
        <v>15.9</v>
      </c>
      <c r="T90" s="212">
        <f>SUM(H90:S90)</f>
        <v>190.80000000000004</v>
      </c>
      <c r="U90" s="212"/>
      <c r="V90" s="212">
        <f t="shared" si="17"/>
        <v>1</v>
      </c>
      <c r="W90" s="212">
        <f t="shared" si="17"/>
        <v>1</v>
      </c>
      <c r="X90" s="212">
        <f t="shared" si="17"/>
        <v>1</v>
      </c>
      <c r="Y90" s="212">
        <f t="shared" si="17"/>
        <v>1</v>
      </c>
      <c r="Z90" s="212">
        <f t="shared" si="17"/>
        <v>1</v>
      </c>
      <c r="AA90" s="212">
        <f t="shared" si="17"/>
        <v>1</v>
      </c>
      <c r="AB90" s="216">
        <f t="shared" si="20"/>
        <v>1</v>
      </c>
      <c r="AC90" s="216">
        <f t="shared" si="20"/>
        <v>1</v>
      </c>
      <c r="AD90" s="216">
        <f t="shared" si="20"/>
        <v>1</v>
      </c>
      <c r="AE90" s="216">
        <f t="shared" si="20"/>
        <v>1</v>
      </c>
      <c r="AF90" s="216">
        <f t="shared" si="20"/>
        <v>1</v>
      </c>
      <c r="AG90" s="216">
        <f t="shared" si="20"/>
        <v>1</v>
      </c>
    </row>
    <row r="91" spans="1:35" hidden="1">
      <c r="A91" s="192" t="str">
        <f>$D$2&amp;"Commercial - Rearload"&amp;C91</f>
        <v>KITSAP CO -REGULATEDCommercial - RearloadR2YDRENTT</v>
      </c>
      <c r="B91" s="192">
        <f t="shared" si="16"/>
        <v>1</v>
      </c>
      <c r="C91" s="214" t="s">
        <v>311</v>
      </c>
      <c r="D91" s="214" t="str">
        <f>VLOOKUP(C91,'[13]RM Revenue'!J:K,2,FALSE)</f>
        <v>2YD TEMP CONTAINER RENT</v>
      </c>
      <c r="E91" s="210">
        <f>VLOOKUP(A91,'[13]Kits Reg Svc Codes Jan-Jun'!$A$1:$H$809,8,FALSE)</f>
        <v>20.7</v>
      </c>
      <c r="F91" s="215">
        <f>VLOOKUP(A91,'[13]Service Codes'!$A$1:$H$808,8,FALSE)</f>
        <v>20.7</v>
      </c>
      <c r="G91" s="215"/>
      <c r="H91" s="216">
        <f>SUMIF('[13]RM Revenue'!$B:$B,'Kitsap Regulated - Price Out'!$A91,'[13]RM Revenue'!S:S)</f>
        <v>20.7</v>
      </c>
      <c r="I91" s="216">
        <f>SUMIF('[13]RM Revenue'!$B:$B,'Kitsap Regulated - Price Out'!$A91,'[13]RM Revenue'!T:T)</f>
        <v>20.7</v>
      </c>
      <c r="J91" s="216">
        <f>SUMIF('[13]RM Revenue'!$B:$B,'Kitsap Regulated - Price Out'!$A91,'[13]RM Revenue'!U:U)</f>
        <v>20.7</v>
      </c>
      <c r="K91" s="216">
        <f>SUMIF('[13]RM Revenue'!$B:$B,'Kitsap Regulated - Price Out'!$A91,'[13]RM Revenue'!V:V)</f>
        <v>20.7</v>
      </c>
      <c r="L91" s="216">
        <f>SUMIF('[13]RM Revenue'!$B:$B,'Kitsap Regulated - Price Out'!$A91,'[13]RM Revenue'!W:W)</f>
        <v>23.46</v>
      </c>
      <c r="M91" s="216">
        <f>SUMIF('[13]RM Revenue'!$B:$B,'Kitsap Regulated - Price Out'!$A91,'[13]RM Revenue'!X:X)</f>
        <v>23.46</v>
      </c>
      <c r="N91" s="216">
        <f>SUMIF('[13]RM Revenue'!$B:$B,'Kitsap Regulated - Price Out'!$A91,'[13]RM Revenue'!Y:Y)</f>
        <v>24.04</v>
      </c>
      <c r="O91" s="216">
        <f>SUMIF('[13]RM Revenue'!$B:$B,'Kitsap Regulated - Price Out'!$A91,'[13]RM Revenue'!Z:Z)</f>
        <v>0</v>
      </c>
      <c r="P91" s="216">
        <f>SUMIF('[13]RM Revenue'!$B:$B,'Kitsap Regulated - Price Out'!$A91,'[13]RM Revenue'!AA:AA)</f>
        <v>11.73</v>
      </c>
      <c r="Q91" s="216">
        <f>SUMIF('[13]RM Revenue'!$B:$B,'Kitsap Regulated - Price Out'!$A91,'[13]RM Revenue'!AB:AB)</f>
        <v>0</v>
      </c>
      <c r="R91" s="216">
        <f>SUMIF('[13]RM Revenue'!$B:$B,'Kitsap Regulated - Price Out'!$A91,'[13]RM Revenue'!AC:AC)</f>
        <v>0</v>
      </c>
      <c r="S91" s="216">
        <f>SUMIF('[13]RM Revenue'!$B:$B,'Kitsap Regulated - Price Out'!$A91,'[13]RM Revenue'!AD:AD)</f>
        <v>0</v>
      </c>
      <c r="T91" s="212">
        <f>SUM(H91:S91)</f>
        <v>165.48999999999998</v>
      </c>
      <c r="U91" s="212"/>
      <c r="V91" s="212">
        <f t="shared" si="17"/>
        <v>1</v>
      </c>
      <c r="W91" s="212">
        <f t="shared" si="17"/>
        <v>1</v>
      </c>
      <c r="X91" s="212">
        <f t="shared" si="17"/>
        <v>1</v>
      </c>
      <c r="Y91" s="212">
        <f t="shared" si="17"/>
        <v>1</v>
      </c>
      <c r="Z91" s="212">
        <f t="shared" si="17"/>
        <v>1.1333333333333333</v>
      </c>
      <c r="AA91" s="212">
        <f t="shared" si="17"/>
        <v>1.1333333333333333</v>
      </c>
      <c r="AB91" s="216">
        <f t="shared" si="20"/>
        <v>1.1613526570048309</v>
      </c>
      <c r="AC91" s="216">
        <f t="shared" si="20"/>
        <v>0</v>
      </c>
      <c r="AD91" s="216">
        <f t="shared" si="20"/>
        <v>0.56666666666666665</v>
      </c>
      <c r="AE91" s="216">
        <f t="shared" si="20"/>
        <v>0</v>
      </c>
      <c r="AF91" s="216">
        <f t="shared" si="20"/>
        <v>0</v>
      </c>
      <c r="AG91" s="216">
        <f t="shared" si="20"/>
        <v>0</v>
      </c>
    </row>
    <row r="92" spans="1:35" s="207" customFormat="1">
      <c r="A92" s="207" t="str">
        <f>$D$2&amp;"Commercial - Rearload"&amp;C92</f>
        <v>KITSAP CO -REGULATEDCommercial - RearloadR1.5YDEK</v>
      </c>
      <c r="B92" s="207">
        <f t="shared" si="16"/>
        <v>1</v>
      </c>
      <c r="C92" s="209" t="s">
        <v>312</v>
      </c>
      <c r="D92" s="209" t="str">
        <f>VLOOKUP(C92,'[13]RM Revenue'!J:K,2,FALSE)</f>
        <v>1.5 YD 1X EOW</v>
      </c>
      <c r="E92" s="210">
        <f>VLOOKUP(A92,'[13]Kits Reg Svc Codes Jan-Jun'!$A$1:$H$809,8,FALSE)</f>
        <v>35.86</v>
      </c>
      <c r="F92" s="210">
        <f>VLOOKUP(A92,'[13]Service Codes'!$A$1:$H$808,8,FALSE)</f>
        <v>36.76</v>
      </c>
      <c r="G92" s="210"/>
      <c r="H92" s="211">
        <f>SUMIF('[13]RM Revenue'!$B:$B,'Kitsap Regulated - Price Out'!$A92,'[13]RM Revenue'!S:S)</f>
        <v>2797.08</v>
      </c>
      <c r="I92" s="211">
        <f>SUMIF('[13]RM Revenue'!$B:$B,'Kitsap Regulated - Price Out'!$A92,'[13]RM Revenue'!T:T)</f>
        <v>2761.22</v>
      </c>
      <c r="J92" s="211">
        <f>SUMIF('[13]RM Revenue'!$B:$B,'Kitsap Regulated - Price Out'!$A92,'[13]RM Revenue'!U:U)</f>
        <v>2785.13</v>
      </c>
      <c r="K92" s="211">
        <f>SUMIF('[13]RM Revenue'!$B:$B,'Kitsap Regulated - Price Out'!$A92,'[13]RM Revenue'!V:V)</f>
        <v>2438.48</v>
      </c>
      <c r="L92" s="211">
        <f>SUMIF('[13]RM Revenue'!$B:$B,'Kitsap Regulated - Price Out'!$A92,'[13]RM Revenue'!W:W)</f>
        <v>2384.69</v>
      </c>
      <c r="M92" s="211">
        <f>SUMIF('[13]RM Revenue'!$B:$B,'Kitsap Regulated - Price Out'!$A92,'[13]RM Revenue'!X:X)</f>
        <v>2402.62</v>
      </c>
      <c r="N92" s="211">
        <f>SUMIF('[13]RM Revenue'!$B:$B,'Kitsap Regulated - Price Out'!$A92,'[13]RM Revenue'!Y:Y)</f>
        <v>2535.7600000000002</v>
      </c>
      <c r="O92" s="211">
        <f>SUMIF('[13]RM Revenue'!$B:$B,'Kitsap Regulated - Price Out'!$A92,'[13]RM Revenue'!Z:Z)</f>
        <v>2573.12</v>
      </c>
      <c r="P92" s="211">
        <f>SUMIF('[13]RM Revenue'!$B:$B,'Kitsap Regulated - Price Out'!$A92,'[13]RM Revenue'!AA:AA)</f>
        <v>2536.36</v>
      </c>
      <c r="Q92" s="211">
        <f>SUMIF('[13]RM Revenue'!$B:$B,'Kitsap Regulated - Price Out'!$A92,'[13]RM Revenue'!AB:AB)</f>
        <v>2542.4899999999998</v>
      </c>
      <c r="R92" s="211">
        <f>SUMIF('[13]RM Revenue'!$B:$B,'Kitsap Regulated - Price Out'!$A92,'[13]RM Revenue'!AC:AC)</f>
        <v>2536.36</v>
      </c>
      <c r="S92" s="211">
        <f>SUMIF('[13]RM Revenue'!$B:$B,'Kitsap Regulated - Price Out'!$A92,'[13]RM Revenue'!AD:AD)</f>
        <v>2518.06</v>
      </c>
      <c r="T92" s="211">
        <f t="shared" si="19"/>
        <v>30811.370000000006</v>
      </c>
      <c r="U92" s="211"/>
      <c r="V92" s="211">
        <f t="shared" si="17"/>
        <v>78</v>
      </c>
      <c r="W92" s="211">
        <f t="shared" si="17"/>
        <v>77</v>
      </c>
      <c r="X92" s="211">
        <f t="shared" si="17"/>
        <v>77.666759620747357</v>
      </c>
      <c r="Y92" s="211">
        <f t="shared" si="17"/>
        <v>68</v>
      </c>
      <c r="Z92" s="211">
        <f t="shared" si="17"/>
        <v>66.5</v>
      </c>
      <c r="AA92" s="211">
        <f t="shared" si="17"/>
        <v>67</v>
      </c>
      <c r="AB92" s="211">
        <f t="shared" si="20"/>
        <v>68.981501632208932</v>
      </c>
      <c r="AC92" s="211">
        <f t="shared" si="20"/>
        <v>69.997823721436347</v>
      </c>
      <c r="AD92" s="211">
        <f t="shared" si="20"/>
        <v>68.997823721436347</v>
      </c>
      <c r="AE92" s="211">
        <f t="shared" si="20"/>
        <v>69.164581066376499</v>
      </c>
      <c r="AF92" s="211">
        <f t="shared" si="20"/>
        <v>68.997823721436347</v>
      </c>
      <c r="AG92" s="211">
        <f t="shared" si="20"/>
        <v>68.5</v>
      </c>
      <c r="AH92" s="213">
        <f t="shared" ref="AH92:AH97" si="21">AVERAGE(V92:AG92)</f>
        <v>70.733859456970166</v>
      </c>
      <c r="AI92" s="208"/>
    </row>
    <row r="93" spans="1:35" s="207" customFormat="1">
      <c r="A93" s="207" t="str">
        <f>$D$2&amp;"Commercial - Rearload"&amp;C93</f>
        <v>KITSAP CO -REGULATEDCommercial - RearloadR1.5YDWK</v>
      </c>
      <c r="B93" s="207">
        <f t="shared" si="16"/>
        <v>1</v>
      </c>
      <c r="C93" s="209" t="s">
        <v>313</v>
      </c>
      <c r="D93" s="209" t="str">
        <f>VLOOKUP(C93,'[13]RM Revenue'!J:K,2,FALSE)</f>
        <v>1.5 YD 1X WEEKLY</v>
      </c>
      <c r="E93" s="210">
        <f>VLOOKUP(A93,'[13]Kits Reg Svc Codes Jan-Jun'!$A$1:$H$809,8,FALSE)</f>
        <v>71.72</v>
      </c>
      <c r="F93" s="210">
        <f>VLOOKUP(A93,'[13]Service Codes'!$A$1:$H$808,8,FALSE)</f>
        <v>73.349999999999994</v>
      </c>
      <c r="G93" s="210"/>
      <c r="H93" s="211">
        <f>SUMIF('[13]RM Revenue'!$B:$B,'Kitsap Regulated - Price Out'!$A93,'[13]RM Revenue'!S:S)</f>
        <v>2944.1</v>
      </c>
      <c r="I93" s="211">
        <f>SUMIF('[13]RM Revenue'!$B:$B,'Kitsap Regulated - Price Out'!$A93,'[13]RM Revenue'!T:T)</f>
        <v>2904.66</v>
      </c>
      <c r="J93" s="211">
        <f>SUMIF('[13]RM Revenue'!$B:$B,'Kitsap Regulated - Price Out'!$A93,'[13]RM Revenue'!U:U)</f>
        <v>2900.68</v>
      </c>
      <c r="K93" s="211">
        <f>SUMIF('[13]RM Revenue'!$B:$B,'Kitsap Regulated - Price Out'!$A93,'[13]RM Revenue'!V:V)</f>
        <v>2768.39</v>
      </c>
      <c r="L93" s="211">
        <f>SUMIF('[13]RM Revenue'!$B:$B,'Kitsap Regulated - Price Out'!$A93,'[13]RM Revenue'!W:W)</f>
        <v>2958.45</v>
      </c>
      <c r="M93" s="211">
        <f>SUMIF('[13]RM Revenue'!$B:$B,'Kitsap Regulated - Price Out'!$A93,'[13]RM Revenue'!X:X)</f>
        <v>2797.08</v>
      </c>
      <c r="N93" s="211">
        <f>SUMIF('[13]RM Revenue'!$B:$B,'Kitsap Regulated - Price Out'!$A93,'[13]RM Revenue'!Y:Y)</f>
        <v>2860.65</v>
      </c>
      <c r="O93" s="211">
        <f>SUMIF('[13]RM Revenue'!$B:$B,'Kitsap Regulated - Price Out'!$A93,'[13]RM Revenue'!Z:Z)</f>
        <v>3007.35</v>
      </c>
      <c r="P93" s="211">
        <f>SUMIF('[13]RM Revenue'!$B:$B,'Kitsap Regulated - Price Out'!$A93,'[13]RM Revenue'!AA:AA)</f>
        <v>2989.01</v>
      </c>
      <c r="Q93" s="211">
        <f>SUMIF('[13]RM Revenue'!$B:$B,'Kitsap Regulated - Price Out'!$A93,'[13]RM Revenue'!AB:AB)</f>
        <v>3036.69</v>
      </c>
      <c r="R93" s="211">
        <f>SUMIF('[13]RM Revenue'!$B:$B,'Kitsap Regulated - Price Out'!$A93,'[13]RM Revenue'!AC:AC)</f>
        <v>3135.71</v>
      </c>
      <c r="S93" s="211">
        <f>SUMIF('[13]RM Revenue'!$B:$B,'Kitsap Regulated - Price Out'!$A93,'[13]RM Revenue'!AD:AD)</f>
        <v>2992.68</v>
      </c>
      <c r="T93" s="211">
        <f t="shared" si="19"/>
        <v>35295.449999999997</v>
      </c>
      <c r="U93" s="211"/>
      <c r="V93" s="211">
        <f t="shared" si="17"/>
        <v>41.049916341327382</v>
      </c>
      <c r="W93" s="211">
        <f t="shared" si="17"/>
        <v>40.5</v>
      </c>
      <c r="X93" s="211">
        <f t="shared" si="17"/>
        <v>40.444506413831569</v>
      </c>
      <c r="Y93" s="211">
        <f t="shared" si="17"/>
        <v>38.599972113775792</v>
      </c>
      <c r="Z93" s="211">
        <f t="shared" si="17"/>
        <v>41.25</v>
      </c>
      <c r="AA93" s="211">
        <f t="shared" si="17"/>
        <v>39</v>
      </c>
      <c r="AB93" s="211">
        <f t="shared" si="20"/>
        <v>39.000000000000007</v>
      </c>
      <c r="AC93" s="211">
        <f t="shared" si="20"/>
        <v>41</v>
      </c>
      <c r="AD93" s="211">
        <f t="shared" si="20"/>
        <v>40.749965916837091</v>
      </c>
      <c r="AE93" s="211">
        <f t="shared" si="20"/>
        <v>41.400000000000006</v>
      </c>
      <c r="AF93" s="211">
        <f t="shared" si="20"/>
        <v>42.749965916837084</v>
      </c>
      <c r="AG93" s="211">
        <f t="shared" si="20"/>
        <v>40.800000000000004</v>
      </c>
      <c r="AH93" s="213">
        <f t="shared" si="21"/>
        <v>40.545360558550747</v>
      </c>
      <c r="AI93" s="208"/>
    </row>
    <row r="94" spans="1:35" s="207" customFormat="1">
      <c r="A94" s="207" t="str">
        <f>$D$2&amp;"Commercial - Rearload"&amp;C94</f>
        <v>KITSAP CO -REGULATEDCommercial - RearloadR1YDEK</v>
      </c>
      <c r="B94" s="207">
        <f t="shared" si="16"/>
        <v>1</v>
      </c>
      <c r="C94" s="209" t="s">
        <v>314</v>
      </c>
      <c r="D94" s="209" t="str">
        <f>VLOOKUP(C94,'[13]RM Revenue'!J:K,2,FALSE)</f>
        <v>1 YD 1X EOW</v>
      </c>
      <c r="E94" s="210">
        <f>VLOOKUP(A94,'[13]Kits Reg Svc Codes Jan-Jun'!$A$1:$H$809,8,FALSE)</f>
        <v>33.24</v>
      </c>
      <c r="F94" s="210">
        <f>VLOOKUP(A94,'[13]Service Codes'!$A$1:$H$808,8,FALSE)</f>
        <v>33.9</v>
      </c>
      <c r="G94" s="210"/>
      <c r="H94" s="211">
        <f>SUMIF('[13]RM Revenue'!$B:$B,'Kitsap Regulated - Price Out'!$A94,'[13]RM Revenue'!S:S)</f>
        <v>132.96</v>
      </c>
      <c r="I94" s="211">
        <f>SUMIF('[13]RM Revenue'!$B:$B,'Kitsap Regulated - Price Out'!$A94,'[13]RM Revenue'!T:T)</f>
        <v>132.96</v>
      </c>
      <c r="J94" s="211">
        <f>SUMIF('[13]RM Revenue'!$B:$B,'Kitsap Regulated - Price Out'!$A94,'[13]RM Revenue'!U:U)</f>
        <v>132.96</v>
      </c>
      <c r="K94" s="211">
        <f>SUMIF('[13]RM Revenue'!$B:$B,'Kitsap Regulated - Price Out'!$A94,'[13]RM Revenue'!V:V)</f>
        <v>132.96</v>
      </c>
      <c r="L94" s="211">
        <f>SUMIF('[13]RM Revenue'!$B:$B,'Kitsap Regulated - Price Out'!$A94,'[13]RM Revenue'!W:W)</f>
        <v>149.58000000000001</v>
      </c>
      <c r="M94" s="211">
        <f>SUMIF('[13]RM Revenue'!$B:$B,'Kitsap Regulated - Price Out'!$A94,'[13]RM Revenue'!X:X)</f>
        <v>182.82</v>
      </c>
      <c r="N94" s="211">
        <f>SUMIF('[13]RM Revenue'!$B:$B,'Kitsap Regulated - Price Out'!$A94,'[13]RM Revenue'!Y:Y)</f>
        <v>203.4</v>
      </c>
      <c r="O94" s="211">
        <f>SUMIF('[13]RM Revenue'!$B:$B,'Kitsap Regulated - Price Out'!$A94,'[13]RM Revenue'!Z:Z)</f>
        <v>169.5</v>
      </c>
      <c r="P94" s="211">
        <f>SUMIF('[13]RM Revenue'!$B:$B,'Kitsap Regulated - Price Out'!$A94,'[13]RM Revenue'!AA:AA)</f>
        <v>169.5</v>
      </c>
      <c r="Q94" s="211">
        <f>SUMIF('[13]RM Revenue'!$B:$B,'Kitsap Regulated - Price Out'!$A94,'[13]RM Revenue'!AB:AB)</f>
        <v>169.5</v>
      </c>
      <c r="R94" s="211">
        <f>SUMIF('[13]RM Revenue'!$B:$B,'Kitsap Regulated - Price Out'!$A94,'[13]RM Revenue'!AC:AC)</f>
        <v>186.45</v>
      </c>
      <c r="S94" s="211">
        <f>SUMIF('[13]RM Revenue'!$B:$B,'Kitsap Regulated - Price Out'!$A94,'[13]RM Revenue'!AD:AD)</f>
        <v>203.4</v>
      </c>
      <c r="T94" s="211">
        <f t="shared" si="19"/>
        <v>1965.9900000000002</v>
      </c>
      <c r="U94" s="211"/>
      <c r="V94" s="211">
        <f t="shared" si="17"/>
        <v>4</v>
      </c>
      <c r="W94" s="211">
        <f t="shared" si="17"/>
        <v>4</v>
      </c>
      <c r="X94" s="211">
        <f t="shared" si="17"/>
        <v>4</v>
      </c>
      <c r="Y94" s="211">
        <f t="shared" si="17"/>
        <v>4</v>
      </c>
      <c r="Z94" s="211">
        <f t="shared" si="17"/>
        <v>4.5</v>
      </c>
      <c r="AA94" s="211">
        <f t="shared" si="17"/>
        <v>5.4999999999999991</v>
      </c>
      <c r="AB94" s="211">
        <f t="shared" si="20"/>
        <v>6</v>
      </c>
      <c r="AC94" s="211">
        <f t="shared" si="20"/>
        <v>5</v>
      </c>
      <c r="AD94" s="211">
        <f t="shared" si="20"/>
        <v>5</v>
      </c>
      <c r="AE94" s="211">
        <f t="shared" si="20"/>
        <v>5</v>
      </c>
      <c r="AF94" s="211">
        <f t="shared" si="20"/>
        <v>5.5</v>
      </c>
      <c r="AG94" s="211">
        <f t="shared" si="20"/>
        <v>6</v>
      </c>
      <c r="AH94" s="213">
        <f t="shared" si="21"/>
        <v>4.875</v>
      </c>
      <c r="AI94" s="208"/>
    </row>
    <row r="95" spans="1:35" s="207" customFormat="1">
      <c r="A95" s="207" t="str">
        <f>$D$2&amp;"Commercial - Rearload"&amp;C95</f>
        <v>KITSAP CO -REGULATEDCommercial - RearloadR1YDWK</v>
      </c>
      <c r="B95" s="207">
        <f t="shared" si="16"/>
        <v>1</v>
      </c>
      <c r="C95" s="209" t="s">
        <v>315</v>
      </c>
      <c r="D95" s="209" t="str">
        <f>VLOOKUP(C95,'[13]RM Revenue'!J:K,2,FALSE)</f>
        <v>1 YD 1X WEEKLY</v>
      </c>
      <c r="E95" s="210">
        <f>VLOOKUP(A95,'[13]Kits Reg Svc Codes Jan-Jun'!$A$1:$H$809,8,FALSE)</f>
        <v>66.47</v>
      </c>
      <c r="F95" s="210">
        <f>VLOOKUP(A95,'[13]Service Codes'!$A$1:$H$808,8,FALSE)</f>
        <v>67.63</v>
      </c>
      <c r="G95" s="210"/>
      <c r="H95" s="211">
        <f>SUMIF('[13]RM Revenue'!$B:$B,'Kitsap Regulated - Price Out'!$A95,'[13]RM Revenue'!S:S)</f>
        <v>66.47</v>
      </c>
      <c r="I95" s="211">
        <f>SUMIF('[13]RM Revenue'!$B:$B,'Kitsap Regulated - Price Out'!$A95,'[13]RM Revenue'!T:T)</f>
        <v>66.47</v>
      </c>
      <c r="J95" s="211">
        <f>SUMIF('[13]RM Revenue'!$B:$B,'Kitsap Regulated - Price Out'!$A95,'[13]RM Revenue'!U:U)</f>
        <v>66.47</v>
      </c>
      <c r="K95" s="211">
        <f>SUMIF('[13]RM Revenue'!$B:$B,'Kitsap Regulated - Price Out'!$A95,'[13]RM Revenue'!V:V)</f>
        <v>66.47</v>
      </c>
      <c r="L95" s="211">
        <f>SUMIF('[13]RM Revenue'!$B:$B,'Kitsap Regulated - Price Out'!$A95,'[13]RM Revenue'!W:W)</f>
        <v>66.47</v>
      </c>
      <c r="M95" s="211">
        <f>SUMIF('[13]RM Revenue'!$B:$B,'Kitsap Regulated - Price Out'!$A95,'[13]RM Revenue'!X:X)</f>
        <v>66.47</v>
      </c>
      <c r="N95" s="211">
        <f>SUMIF('[13]RM Revenue'!$B:$B,'Kitsap Regulated - Price Out'!$A95,'[13]RM Revenue'!Y:Y)</f>
        <v>67.63</v>
      </c>
      <c r="O95" s="211">
        <f>SUMIF('[13]RM Revenue'!$B:$B,'Kitsap Regulated - Price Out'!$A95,'[13]RM Revenue'!Z:Z)</f>
        <v>67.63</v>
      </c>
      <c r="P95" s="211">
        <f>SUMIF('[13]RM Revenue'!$B:$B,'Kitsap Regulated - Price Out'!$A95,'[13]RM Revenue'!AA:AA)</f>
        <v>67.63</v>
      </c>
      <c r="Q95" s="211">
        <f>SUMIF('[13]RM Revenue'!$B:$B,'Kitsap Regulated - Price Out'!$A95,'[13]RM Revenue'!AB:AB)</f>
        <v>67.63</v>
      </c>
      <c r="R95" s="211">
        <f>SUMIF('[13]RM Revenue'!$B:$B,'Kitsap Regulated - Price Out'!$A95,'[13]RM Revenue'!AC:AC)</f>
        <v>67.63</v>
      </c>
      <c r="S95" s="211">
        <f>SUMIF('[13]RM Revenue'!$B:$B,'Kitsap Regulated - Price Out'!$A95,'[13]RM Revenue'!AD:AD)</f>
        <v>67.63</v>
      </c>
      <c r="T95" s="211">
        <f t="shared" si="19"/>
        <v>804.6</v>
      </c>
      <c r="U95" s="211"/>
      <c r="V95" s="211">
        <f t="shared" si="17"/>
        <v>1</v>
      </c>
      <c r="W95" s="211">
        <f t="shared" si="17"/>
        <v>1</v>
      </c>
      <c r="X95" s="211">
        <f t="shared" si="17"/>
        <v>1</v>
      </c>
      <c r="Y95" s="211">
        <f t="shared" si="17"/>
        <v>1</v>
      </c>
      <c r="Z95" s="211">
        <f t="shared" si="17"/>
        <v>1</v>
      </c>
      <c r="AA95" s="211">
        <f t="shared" si="17"/>
        <v>1</v>
      </c>
      <c r="AB95" s="211">
        <f t="shared" si="20"/>
        <v>1</v>
      </c>
      <c r="AC95" s="211">
        <f t="shared" si="20"/>
        <v>1</v>
      </c>
      <c r="AD95" s="211">
        <f t="shared" si="20"/>
        <v>1</v>
      </c>
      <c r="AE95" s="211">
        <f t="shared" si="20"/>
        <v>1</v>
      </c>
      <c r="AF95" s="211">
        <f t="shared" si="20"/>
        <v>1</v>
      </c>
      <c r="AG95" s="211">
        <f t="shared" si="20"/>
        <v>1</v>
      </c>
      <c r="AH95" s="213">
        <f t="shared" si="21"/>
        <v>1</v>
      </c>
      <c r="AI95" s="208"/>
    </row>
    <row r="96" spans="1:35" s="207" customFormat="1">
      <c r="A96" s="207" t="str">
        <f>$D$2&amp;"Commercial - Rearload"&amp;C96</f>
        <v>KITSAP CO -REGULATEDCommercial - RearloadR2YDEK</v>
      </c>
      <c r="B96" s="207">
        <f t="shared" si="16"/>
        <v>1</v>
      </c>
      <c r="C96" s="209" t="s">
        <v>316</v>
      </c>
      <c r="D96" s="209" t="str">
        <f>VLOOKUP(C96,'[13]RM Revenue'!J:K,2,FALSE)</f>
        <v>2 YD 1X EOW</v>
      </c>
      <c r="E96" s="210">
        <f>VLOOKUP(A96,'[13]Kits Reg Svc Codes Jan-Jun'!$A$1:$H$809,8,FALSE)</f>
        <v>46.95</v>
      </c>
      <c r="F96" s="210">
        <f>VLOOKUP(A96,'[13]Service Codes'!$A$1:$H$808,8,FALSE)</f>
        <v>48.13</v>
      </c>
      <c r="G96" s="210"/>
      <c r="H96" s="211">
        <f>SUMIF('[13]RM Revenue'!$B:$B,'Kitsap Regulated - Price Out'!$A96,'[13]RM Revenue'!S:S)</f>
        <v>2644.85</v>
      </c>
      <c r="I96" s="211">
        <f>SUMIF('[13]RM Revenue'!$B:$B,'Kitsap Regulated - Price Out'!$A96,'[13]RM Revenue'!T:T)</f>
        <v>2699.63</v>
      </c>
      <c r="J96" s="211">
        <f>SUMIF('[13]RM Revenue'!$B:$B,'Kitsap Regulated - Price Out'!$A96,'[13]RM Revenue'!U:U)</f>
        <v>2676.15</v>
      </c>
      <c r="K96" s="211">
        <f>SUMIF('[13]RM Revenue'!$B:$B,'Kitsap Regulated - Price Out'!$A96,'[13]RM Revenue'!V:V)</f>
        <v>2511.83</v>
      </c>
      <c r="L96" s="211">
        <f>SUMIF('[13]RM Revenue'!$B:$B,'Kitsap Regulated - Price Out'!$A96,'[13]RM Revenue'!W:W)</f>
        <v>2433.58</v>
      </c>
      <c r="M96" s="211">
        <f>SUMIF('[13]RM Revenue'!$B:$B,'Kitsap Regulated - Price Out'!$A96,'[13]RM Revenue'!X:X)</f>
        <v>2464.88</v>
      </c>
      <c r="N96" s="211">
        <f>SUMIF('[13]RM Revenue'!$B:$B,'Kitsap Regulated - Price Out'!$A96,'[13]RM Revenue'!Y:Y)</f>
        <v>2486.6999999999998</v>
      </c>
      <c r="O96" s="211">
        <f>SUMIF('[13]RM Revenue'!$B:$B,'Kitsap Regulated - Price Out'!$A96,'[13]RM Revenue'!Z:Z)</f>
        <v>2310.2399999999998</v>
      </c>
      <c r="P96" s="211">
        <f>SUMIF('[13]RM Revenue'!$B:$B,'Kitsap Regulated - Price Out'!$A96,'[13]RM Revenue'!AA:AA)</f>
        <v>2478.71</v>
      </c>
      <c r="Q96" s="211">
        <f>SUMIF('[13]RM Revenue'!$B:$B,'Kitsap Regulated - Price Out'!$A96,'[13]RM Revenue'!AB:AB)</f>
        <v>2671.22</v>
      </c>
      <c r="R96" s="211">
        <f>SUMIF('[13]RM Revenue'!$B:$B,'Kitsap Regulated - Price Out'!$A96,'[13]RM Revenue'!AC:AC)</f>
        <v>2753.04</v>
      </c>
      <c r="S96" s="211">
        <f>SUMIF('[13]RM Revenue'!$B:$B,'Kitsap Regulated - Price Out'!$A96,'[13]RM Revenue'!AD:AD)</f>
        <v>2823.63</v>
      </c>
      <c r="T96" s="211">
        <f t="shared" si="19"/>
        <v>30954.460000000003</v>
      </c>
      <c r="U96" s="211"/>
      <c r="V96" s="211">
        <f t="shared" si="17"/>
        <v>56.333333333333329</v>
      </c>
      <c r="W96" s="211">
        <f t="shared" si="17"/>
        <v>57.500106496272629</v>
      </c>
      <c r="X96" s="211">
        <f t="shared" si="17"/>
        <v>57</v>
      </c>
      <c r="Y96" s="211">
        <f t="shared" si="17"/>
        <v>53.500106496272629</v>
      </c>
      <c r="Z96" s="211">
        <f t="shared" si="17"/>
        <v>51.833439829605958</v>
      </c>
      <c r="AA96" s="211">
        <f t="shared" si="17"/>
        <v>52.500106496272629</v>
      </c>
      <c r="AB96" s="211">
        <f t="shared" si="20"/>
        <v>51.66632038229794</v>
      </c>
      <c r="AC96" s="211">
        <f t="shared" si="20"/>
        <v>47.999999999999993</v>
      </c>
      <c r="AD96" s="211">
        <f t="shared" si="20"/>
        <v>51.500311655931853</v>
      </c>
      <c r="AE96" s="211">
        <f t="shared" si="20"/>
        <v>55.500103885310608</v>
      </c>
      <c r="AF96" s="211">
        <f t="shared" si="20"/>
        <v>57.200083108248492</v>
      </c>
      <c r="AG96" s="211">
        <f t="shared" si="20"/>
        <v>58.666735923540408</v>
      </c>
      <c r="AH96" s="213">
        <f t="shared" si="21"/>
        <v>54.266720633923875</v>
      </c>
      <c r="AI96" s="208"/>
    </row>
    <row r="97" spans="1:35" s="207" customFormat="1">
      <c r="A97" s="207" t="str">
        <f>$D$2&amp;"Commercial - Rearload"&amp;C97</f>
        <v>KITSAP CO -REGULATEDCommercial - RearloadR2YDWK</v>
      </c>
      <c r="B97" s="207">
        <f t="shared" si="16"/>
        <v>1</v>
      </c>
      <c r="C97" s="209" t="s">
        <v>317</v>
      </c>
      <c r="D97" s="209" t="str">
        <f>VLOOKUP(C97,'[13]RM Revenue'!J:K,2,FALSE)</f>
        <v>2 YD 1X WEEKLY</v>
      </c>
      <c r="E97" s="210">
        <f>VLOOKUP(A97,'[13]Kits Reg Svc Codes Jan-Jun'!$A$1:$H$809,8,FALSE)</f>
        <v>93.9</v>
      </c>
      <c r="F97" s="210">
        <f>VLOOKUP(A97,'[13]Service Codes'!$A$1:$H$808,8,FALSE)</f>
        <v>96.04</v>
      </c>
      <c r="G97" s="210"/>
      <c r="H97" s="211">
        <f>SUMIF('[13]RM Revenue'!$B:$B,'Kitsap Regulated - Price Out'!$A97,'[13]RM Revenue'!S:S)</f>
        <v>15752.539999999999</v>
      </c>
      <c r="I97" s="211">
        <f>SUMIF('[13]RM Revenue'!$B:$B,'Kitsap Regulated - Price Out'!$A97,'[13]RM Revenue'!T:T)</f>
        <v>15681.300000000001</v>
      </c>
      <c r="J97" s="211">
        <f>SUMIF('[13]RM Revenue'!$B:$B,'Kitsap Regulated - Price Out'!$A97,'[13]RM Revenue'!U:U)</f>
        <v>15686</v>
      </c>
      <c r="K97" s="211">
        <f>SUMIF('[13]RM Revenue'!$B:$B,'Kitsap Regulated - Price Out'!$A97,'[13]RM Revenue'!V:V)</f>
        <v>15775.2</v>
      </c>
      <c r="L97" s="211">
        <f>SUMIF('[13]RM Revenue'!$B:$B,'Kitsap Regulated - Price Out'!$A97,'[13]RM Revenue'!W:W)</f>
        <v>16075.689999999999</v>
      </c>
      <c r="M97" s="211">
        <f>SUMIF('[13]RM Revenue'!$B:$B,'Kitsap Regulated - Price Out'!$A97,'[13]RM Revenue'!X:X)</f>
        <v>16526.400000000001</v>
      </c>
      <c r="N97" s="211">
        <f>SUMIF('[13]RM Revenue'!$B:$B,'Kitsap Regulated - Price Out'!$A97,'[13]RM Revenue'!Y:Y)</f>
        <v>16375.01</v>
      </c>
      <c r="O97" s="211">
        <f>SUMIF('[13]RM Revenue'!$B:$B,'Kitsap Regulated - Price Out'!$A97,'[13]RM Revenue'!Z:Z)</f>
        <v>17262.62</v>
      </c>
      <c r="P97" s="211">
        <f>SUMIF('[13]RM Revenue'!$B:$B,'Kitsap Regulated - Price Out'!$A97,'[13]RM Revenue'!AA:AA)</f>
        <v>17032.12</v>
      </c>
      <c r="Q97" s="211">
        <f>SUMIF('[13]RM Revenue'!$B:$B,'Kitsap Regulated - Price Out'!$A97,'[13]RM Revenue'!AB:AB)</f>
        <v>16623.96</v>
      </c>
      <c r="R97" s="211">
        <f>SUMIF('[13]RM Revenue'!$B:$B,'Kitsap Regulated - Price Out'!$A97,'[13]RM Revenue'!AC:AC)</f>
        <v>16283.01</v>
      </c>
      <c r="S97" s="211">
        <f>SUMIF('[13]RM Revenue'!$B:$B,'Kitsap Regulated - Price Out'!$A97,'[13]RM Revenue'!AD:AD)</f>
        <v>16143.75</v>
      </c>
      <c r="T97" s="211">
        <f t="shared" si="19"/>
        <v>195217.6</v>
      </c>
      <c r="U97" s="211"/>
      <c r="V97" s="211">
        <f t="shared" si="17"/>
        <v>167.75867944621936</v>
      </c>
      <c r="W97" s="211">
        <f t="shared" si="17"/>
        <v>167</v>
      </c>
      <c r="X97" s="211">
        <f t="shared" si="17"/>
        <v>167.05005324813629</v>
      </c>
      <c r="Y97" s="211">
        <f t="shared" si="17"/>
        <v>168</v>
      </c>
      <c r="Z97" s="211">
        <f t="shared" si="17"/>
        <v>171.20010649627261</v>
      </c>
      <c r="AA97" s="211">
        <f t="shared" si="17"/>
        <v>176</v>
      </c>
      <c r="AB97" s="211">
        <f t="shared" si="20"/>
        <v>170.50197834235735</v>
      </c>
      <c r="AC97" s="211">
        <f t="shared" si="20"/>
        <v>179.74406497292793</v>
      </c>
      <c r="AD97" s="211">
        <f t="shared" si="20"/>
        <v>177.34402332361515</v>
      </c>
      <c r="AE97" s="211">
        <f t="shared" si="20"/>
        <v>173.09412744689712</v>
      </c>
      <c r="AF97" s="211">
        <f t="shared" si="20"/>
        <v>169.54404414827155</v>
      </c>
      <c r="AG97" s="211">
        <f t="shared" si="20"/>
        <v>168.09402332361515</v>
      </c>
      <c r="AH97" s="213">
        <f t="shared" si="21"/>
        <v>171.27759172902606</v>
      </c>
      <c r="AI97" s="208"/>
    </row>
    <row r="98" spans="1:35" s="190" customFormat="1" ht="12" hidden="1">
      <c r="A98" s="192" t="str">
        <f>$D$2&amp;"Commercial - Rearload"&amp;C98</f>
        <v>KITSAP CO -REGULATEDCommercial - RearloadCDELC</v>
      </c>
      <c r="B98" s="192">
        <f t="shared" si="16"/>
        <v>1</v>
      </c>
      <c r="C98" s="214" t="s">
        <v>318</v>
      </c>
      <c r="D98" s="214" t="str">
        <f>VLOOKUP(C98,'[13]RM Revenue'!J:K,2,FALSE)</f>
        <v>CONTAINER DELIVERY CHARGE</v>
      </c>
      <c r="E98" s="210">
        <f>VLOOKUP(A98,'[13]Kits Reg Svc Codes Jan-Jun'!$A$1:$H$809,8,FALSE)</f>
        <v>27</v>
      </c>
      <c r="F98" s="215">
        <f>VLOOKUP(A98,'[13]Service Codes'!$A$1:$H$808,8,FALSE)</f>
        <v>27</v>
      </c>
      <c r="G98" s="215"/>
      <c r="H98" s="216">
        <f>SUMIF('[13]RM Revenue'!$B:$B,'Kitsap Regulated - Price Out'!$A98,'[13]RM Revenue'!S:S)</f>
        <v>54</v>
      </c>
      <c r="I98" s="216">
        <f>SUMIF('[13]RM Revenue'!$B:$B,'Kitsap Regulated - Price Out'!$A98,'[13]RM Revenue'!T:T)</f>
        <v>27</v>
      </c>
      <c r="J98" s="216">
        <f>SUMIF('[13]RM Revenue'!$B:$B,'Kitsap Regulated - Price Out'!$A98,'[13]RM Revenue'!U:U)</f>
        <v>108</v>
      </c>
      <c r="K98" s="216">
        <f>SUMIF('[13]RM Revenue'!$B:$B,'Kitsap Regulated - Price Out'!$A98,'[13]RM Revenue'!V:V)</f>
        <v>27</v>
      </c>
      <c r="L98" s="216">
        <f>SUMIF('[13]RM Revenue'!$B:$B,'Kitsap Regulated - Price Out'!$A98,'[13]RM Revenue'!W:W)</f>
        <v>243</v>
      </c>
      <c r="M98" s="216">
        <f>SUMIF('[13]RM Revenue'!$B:$B,'Kitsap Regulated - Price Out'!$A98,'[13]RM Revenue'!X:X)</f>
        <v>135</v>
      </c>
      <c r="N98" s="216">
        <f>SUMIF('[13]RM Revenue'!$B:$B,'Kitsap Regulated - Price Out'!$A98,'[13]RM Revenue'!Y:Y)</f>
        <v>270</v>
      </c>
      <c r="O98" s="216">
        <f>SUMIF('[13]RM Revenue'!$B:$B,'Kitsap Regulated - Price Out'!$A98,'[13]RM Revenue'!Z:Z)</f>
        <v>81</v>
      </c>
      <c r="P98" s="216">
        <f>SUMIF('[13]RM Revenue'!$B:$B,'Kitsap Regulated - Price Out'!$A98,'[13]RM Revenue'!AA:AA)</f>
        <v>27</v>
      </c>
      <c r="Q98" s="216">
        <f>SUMIF('[13]RM Revenue'!$B:$B,'Kitsap Regulated - Price Out'!$A98,'[13]RM Revenue'!AB:AB)</f>
        <v>54</v>
      </c>
      <c r="R98" s="216">
        <f>SUMIF('[13]RM Revenue'!$B:$B,'Kitsap Regulated - Price Out'!$A98,'[13]RM Revenue'!AC:AC)</f>
        <v>81</v>
      </c>
      <c r="S98" s="216">
        <f>SUMIF('[13]RM Revenue'!$B:$B,'Kitsap Regulated - Price Out'!$A98,'[13]RM Revenue'!AD:AD)</f>
        <v>81</v>
      </c>
      <c r="T98" s="212">
        <f t="shared" si="19"/>
        <v>1188</v>
      </c>
      <c r="U98" s="216"/>
      <c r="V98" s="212">
        <f t="shared" si="17"/>
        <v>2</v>
      </c>
      <c r="W98" s="212">
        <f t="shared" si="17"/>
        <v>1</v>
      </c>
      <c r="X98" s="212">
        <f t="shared" si="17"/>
        <v>4</v>
      </c>
      <c r="Y98" s="212">
        <f t="shared" si="17"/>
        <v>1</v>
      </c>
      <c r="Z98" s="212">
        <f t="shared" si="17"/>
        <v>9</v>
      </c>
      <c r="AA98" s="212">
        <f t="shared" si="17"/>
        <v>5</v>
      </c>
      <c r="AB98" s="216">
        <f t="shared" si="20"/>
        <v>10</v>
      </c>
      <c r="AC98" s="216">
        <f t="shared" si="20"/>
        <v>3</v>
      </c>
      <c r="AD98" s="216">
        <f t="shared" si="20"/>
        <v>1</v>
      </c>
      <c r="AE98" s="216">
        <f t="shared" si="20"/>
        <v>2</v>
      </c>
      <c r="AF98" s="216">
        <f t="shared" si="20"/>
        <v>3</v>
      </c>
      <c r="AG98" s="216">
        <f t="shared" si="20"/>
        <v>3</v>
      </c>
    </row>
    <row r="99" spans="1:35">
      <c r="A99" s="192" t="str">
        <f>$D$2&amp;"Commercial - Rearload"&amp;C99</f>
        <v>KITSAP CO -REGULATEDCommercial - RearloadCOMCAN</v>
      </c>
      <c r="B99" s="192">
        <f t="shared" si="16"/>
        <v>1</v>
      </c>
      <c r="C99" s="214" t="s">
        <v>319</v>
      </c>
      <c r="D99" s="214" t="str">
        <f>VLOOKUP(C99,'[13]RM Revenue'!J:K,2,FALSE)</f>
        <v>COMMERCIAL CAN EXTRA</v>
      </c>
      <c r="E99" s="210">
        <f>VLOOKUP(A99,'[13]Kits Reg Svc Codes Jan-Jun'!$A$1:$H$809,8,FALSE)</f>
        <v>4.3899999999999997</v>
      </c>
      <c r="F99" s="215">
        <f>VLOOKUP(A99,'[13]Service Codes'!$A$1:$H$808,8,FALSE)</f>
        <v>4.4400000000000004</v>
      </c>
      <c r="G99" s="215"/>
      <c r="H99" s="216">
        <f>SUMIF('[13]RM Revenue'!$B:$B,'Kitsap Regulated - Price Out'!$A99,'[13]RM Revenue'!S:S)</f>
        <v>144.87</v>
      </c>
      <c r="I99" s="216">
        <f>SUMIF('[13]RM Revenue'!$B:$B,'Kitsap Regulated - Price Out'!$A99,'[13]RM Revenue'!T:T)</f>
        <v>127.31</v>
      </c>
      <c r="J99" s="216">
        <f>SUMIF('[13]RM Revenue'!$B:$B,'Kitsap Regulated - Price Out'!$A99,'[13]RM Revenue'!U:U)</f>
        <v>403.88</v>
      </c>
      <c r="K99" s="216">
        <f>SUMIF('[13]RM Revenue'!$B:$B,'Kitsap Regulated - Price Out'!$A99,'[13]RM Revenue'!V:V)</f>
        <v>267.79000000000002</v>
      </c>
      <c r="L99" s="216">
        <f>SUMIF('[13]RM Revenue'!$B:$B,'Kitsap Regulated - Price Out'!$A99,'[13]RM Revenue'!W:W)</f>
        <v>399.49</v>
      </c>
      <c r="M99" s="216">
        <f>SUMIF('[13]RM Revenue'!$B:$B,'Kitsap Regulated - Price Out'!$A99,'[13]RM Revenue'!X:X)</f>
        <v>232.67</v>
      </c>
      <c r="N99" s="216">
        <f>SUMIF('[13]RM Revenue'!$B:$B,'Kitsap Regulated - Price Out'!$A99,'[13]RM Revenue'!Y:Y)</f>
        <v>333</v>
      </c>
      <c r="O99" s="216">
        <f>SUMIF('[13]RM Revenue'!$B:$B,'Kitsap Regulated - Price Out'!$A99,'[13]RM Revenue'!Z:Z)</f>
        <v>412.92</v>
      </c>
      <c r="P99" s="216">
        <f>SUMIF('[13]RM Revenue'!$B:$B,'Kitsap Regulated - Price Out'!$A99,'[13]RM Revenue'!AA:AA)</f>
        <v>164.28</v>
      </c>
      <c r="Q99" s="216">
        <f>SUMIF('[13]RM Revenue'!$B:$B,'Kitsap Regulated - Price Out'!$A99,'[13]RM Revenue'!AB:AB)</f>
        <v>497.28</v>
      </c>
      <c r="R99" s="216">
        <f>SUMIF('[13]RM Revenue'!$B:$B,'Kitsap Regulated - Price Out'!$A99,'[13]RM Revenue'!AC:AC)</f>
        <v>1269.8399999999999</v>
      </c>
      <c r="S99" s="216">
        <f>SUMIF('[13]RM Revenue'!$B:$B,'Kitsap Regulated - Price Out'!$A99,'[13]RM Revenue'!AD:AD)</f>
        <v>293.04000000000002</v>
      </c>
      <c r="T99" s="212">
        <f t="shared" si="19"/>
        <v>4546.37</v>
      </c>
      <c r="U99" s="212"/>
      <c r="V99" s="212">
        <f t="shared" si="17"/>
        <v>33</v>
      </c>
      <c r="W99" s="212">
        <f t="shared" si="17"/>
        <v>29.000000000000004</v>
      </c>
      <c r="X99" s="212">
        <f t="shared" si="17"/>
        <v>92</v>
      </c>
      <c r="Y99" s="212">
        <f t="shared" si="17"/>
        <v>61.000000000000007</v>
      </c>
      <c r="Z99" s="212">
        <f t="shared" si="17"/>
        <v>91.000000000000014</v>
      </c>
      <c r="AA99" s="212">
        <f t="shared" si="17"/>
        <v>53</v>
      </c>
      <c r="AB99" s="216">
        <f t="shared" si="20"/>
        <v>75</v>
      </c>
      <c r="AC99" s="216">
        <f t="shared" si="20"/>
        <v>93</v>
      </c>
      <c r="AD99" s="216">
        <f t="shared" si="20"/>
        <v>37</v>
      </c>
      <c r="AE99" s="216">
        <f t="shared" si="20"/>
        <v>111.99999999999999</v>
      </c>
      <c r="AF99" s="216">
        <f t="shared" si="20"/>
        <v>285.99999999999994</v>
      </c>
      <c r="AG99" s="216">
        <f t="shared" si="20"/>
        <v>66</v>
      </c>
    </row>
    <row r="100" spans="1:35" hidden="1">
      <c r="A100" s="192" t="str">
        <f>$D$2&amp;"Commercial - Rearload"&amp;C100</f>
        <v>KITSAP CO -REGULATEDCommercial - RearloadR1YDPU</v>
      </c>
      <c r="B100" s="192">
        <f t="shared" si="16"/>
        <v>1</v>
      </c>
      <c r="C100" s="214" t="s">
        <v>320</v>
      </c>
      <c r="D100" s="214" t="str">
        <f>VLOOKUP(C100,'[13]RM Revenue'!J:K,2,FALSE)</f>
        <v>1YD CONTAINER PICKUP</v>
      </c>
      <c r="E100" s="210">
        <f>VLOOKUP(A100,'[13]Kits Reg Svc Codes Jan-Jun'!$A$1:$H$809,8,FALSE)</f>
        <v>15.34</v>
      </c>
      <c r="F100" s="215">
        <f>VLOOKUP(A100,'[13]Service Codes'!$A$1:$H$808,8,FALSE)</f>
        <v>15.62</v>
      </c>
      <c r="G100" s="215"/>
      <c r="H100" s="216">
        <f>SUMIF('[13]RM Revenue'!$B:$B,'Kitsap Regulated - Price Out'!$A100,'[13]RM Revenue'!S:S)</f>
        <v>0</v>
      </c>
      <c r="I100" s="216">
        <f>SUMIF('[13]RM Revenue'!$B:$B,'Kitsap Regulated - Price Out'!$A100,'[13]RM Revenue'!T:T)</f>
        <v>0</v>
      </c>
      <c r="J100" s="216">
        <f>SUMIF('[13]RM Revenue'!$B:$B,'Kitsap Regulated - Price Out'!$A100,'[13]RM Revenue'!U:U)</f>
        <v>0</v>
      </c>
      <c r="K100" s="216">
        <f>SUMIF('[13]RM Revenue'!$B:$B,'Kitsap Regulated - Price Out'!$A100,'[13]RM Revenue'!V:V)</f>
        <v>0</v>
      </c>
      <c r="L100" s="216">
        <f>SUMIF('[13]RM Revenue'!$B:$B,'Kitsap Regulated - Price Out'!$A100,'[13]RM Revenue'!W:W)</f>
        <v>0</v>
      </c>
      <c r="M100" s="216">
        <f>SUMIF('[13]RM Revenue'!$B:$B,'Kitsap Regulated - Price Out'!$A100,'[13]RM Revenue'!X:X)</f>
        <v>0</v>
      </c>
      <c r="N100" s="216">
        <f>SUMIF('[13]RM Revenue'!$B:$B,'Kitsap Regulated - Price Out'!$A100,'[13]RM Revenue'!Y:Y)</f>
        <v>0</v>
      </c>
      <c r="O100" s="216">
        <f>SUMIF('[13]RM Revenue'!$B:$B,'Kitsap Regulated - Price Out'!$A100,'[13]RM Revenue'!Z:Z)</f>
        <v>15.62</v>
      </c>
      <c r="P100" s="216">
        <f>SUMIF('[13]RM Revenue'!$B:$B,'Kitsap Regulated - Price Out'!$A100,'[13]RM Revenue'!AA:AA)</f>
        <v>0</v>
      </c>
      <c r="Q100" s="216">
        <f>SUMIF('[13]RM Revenue'!$B:$B,'Kitsap Regulated - Price Out'!$A100,'[13]RM Revenue'!AB:AB)</f>
        <v>0</v>
      </c>
      <c r="R100" s="216">
        <f>SUMIF('[13]RM Revenue'!$B:$B,'Kitsap Regulated - Price Out'!$A100,'[13]RM Revenue'!AC:AC)</f>
        <v>0</v>
      </c>
      <c r="S100" s="216">
        <f>SUMIF('[13]RM Revenue'!$B:$B,'Kitsap Regulated - Price Out'!$A100,'[13]RM Revenue'!AD:AD)</f>
        <v>0</v>
      </c>
      <c r="T100" s="212">
        <f t="shared" si="19"/>
        <v>15.62</v>
      </c>
      <c r="U100" s="212"/>
      <c r="V100" s="212">
        <f t="shared" si="17"/>
        <v>0</v>
      </c>
      <c r="W100" s="212">
        <f t="shared" si="17"/>
        <v>0</v>
      </c>
      <c r="X100" s="212">
        <f t="shared" si="17"/>
        <v>0</v>
      </c>
      <c r="Y100" s="212">
        <f t="shared" si="17"/>
        <v>0</v>
      </c>
      <c r="Z100" s="212">
        <f t="shared" si="17"/>
        <v>0</v>
      </c>
      <c r="AA100" s="212">
        <f t="shared" si="17"/>
        <v>0</v>
      </c>
      <c r="AB100" s="216">
        <f t="shared" si="20"/>
        <v>0</v>
      </c>
      <c r="AC100" s="216">
        <f t="shared" si="20"/>
        <v>1</v>
      </c>
      <c r="AD100" s="216">
        <f t="shared" si="20"/>
        <v>0</v>
      </c>
      <c r="AE100" s="216">
        <f t="shared" si="20"/>
        <v>0</v>
      </c>
      <c r="AF100" s="216">
        <f t="shared" si="20"/>
        <v>0</v>
      </c>
      <c r="AG100" s="216">
        <f t="shared" si="20"/>
        <v>0</v>
      </c>
    </row>
    <row r="101" spans="1:35" hidden="1">
      <c r="A101" s="192" t="str">
        <f>$D$2&amp;"Commercial - Rearload"&amp;C101</f>
        <v>KITSAP CO -REGULATEDCommercial - RearloadR1.5YDRENTTM</v>
      </c>
      <c r="B101" s="192">
        <f t="shared" si="16"/>
        <v>1</v>
      </c>
      <c r="C101" s="214" t="s">
        <v>321</v>
      </c>
      <c r="D101" s="214" t="str">
        <f>VLOOKUP(C101,'[13]RM Revenue'!J:K,2,FALSE)</f>
        <v>1.5 YD TEMP CONT RENT MON</v>
      </c>
      <c r="E101" s="210">
        <f>VLOOKUP(A101,'[13]Kits Reg Svc Codes Jan-Jun'!$A$1:$H$809,8,FALSE)</f>
        <v>15.77</v>
      </c>
      <c r="F101" s="215">
        <f>VLOOKUP(A101,'[13]Service Codes'!$A$1:$H$808,8,FALSE)</f>
        <v>15.77</v>
      </c>
      <c r="G101" s="215"/>
      <c r="H101" s="216">
        <f>SUMIF('[13]RM Revenue'!$B:$B,'Kitsap Regulated - Price Out'!$A101,'[13]RM Revenue'!S:S)</f>
        <v>15.77</v>
      </c>
      <c r="I101" s="216">
        <f>SUMIF('[13]RM Revenue'!$B:$B,'Kitsap Regulated - Price Out'!$A101,'[13]RM Revenue'!T:T)</f>
        <v>15.77</v>
      </c>
      <c r="J101" s="216">
        <f>SUMIF('[13]RM Revenue'!$B:$B,'Kitsap Regulated - Price Out'!$A101,'[13]RM Revenue'!U:U)</f>
        <v>13.67</v>
      </c>
      <c r="K101" s="216">
        <f>SUMIF('[13]RM Revenue'!$B:$B,'Kitsap Regulated - Price Out'!$A101,'[13]RM Revenue'!V:V)</f>
        <v>0</v>
      </c>
      <c r="L101" s="216">
        <f>SUMIF('[13]RM Revenue'!$B:$B,'Kitsap Regulated - Price Out'!$A101,'[13]RM Revenue'!W:W)</f>
        <v>0</v>
      </c>
      <c r="M101" s="216">
        <f>SUMIF('[13]RM Revenue'!$B:$B,'Kitsap Regulated - Price Out'!$A101,'[13]RM Revenue'!X:X)</f>
        <v>0</v>
      </c>
      <c r="N101" s="216">
        <f>SUMIF('[13]RM Revenue'!$B:$B,'Kitsap Regulated - Price Out'!$A101,'[13]RM Revenue'!Y:Y)</f>
        <v>0</v>
      </c>
      <c r="O101" s="216">
        <f>SUMIF('[13]RM Revenue'!$B:$B,'Kitsap Regulated - Price Out'!$A101,'[13]RM Revenue'!Z:Z)</f>
        <v>0</v>
      </c>
      <c r="P101" s="216">
        <f>SUMIF('[13]RM Revenue'!$B:$B,'Kitsap Regulated - Price Out'!$A101,'[13]RM Revenue'!AA:AA)</f>
        <v>0</v>
      </c>
      <c r="Q101" s="216">
        <f>SUMIF('[13]RM Revenue'!$B:$B,'Kitsap Regulated - Price Out'!$A101,'[13]RM Revenue'!AB:AB)</f>
        <v>0</v>
      </c>
      <c r="R101" s="216">
        <f>SUMIF('[13]RM Revenue'!$B:$B,'Kitsap Regulated - Price Out'!$A101,'[13]RM Revenue'!AC:AC)</f>
        <v>0</v>
      </c>
      <c r="S101" s="216">
        <f>SUMIF('[13]RM Revenue'!$B:$B,'Kitsap Regulated - Price Out'!$A101,'[13]RM Revenue'!AD:AD)</f>
        <v>0</v>
      </c>
      <c r="T101" s="212">
        <f t="shared" si="19"/>
        <v>45.21</v>
      </c>
      <c r="U101" s="212"/>
      <c r="V101" s="212">
        <f t="shared" si="17"/>
        <v>1</v>
      </c>
      <c r="W101" s="212">
        <f t="shared" si="17"/>
        <v>1</v>
      </c>
      <c r="X101" s="212">
        <f t="shared" si="17"/>
        <v>0.86683576410906782</v>
      </c>
      <c r="Y101" s="212">
        <f t="shared" si="17"/>
        <v>0</v>
      </c>
      <c r="Z101" s="212">
        <f t="shared" si="17"/>
        <v>0</v>
      </c>
      <c r="AA101" s="212">
        <f t="shared" si="17"/>
        <v>0</v>
      </c>
      <c r="AB101" s="216">
        <f t="shared" si="20"/>
        <v>0</v>
      </c>
      <c r="AC101" s="216">
        <f t="shared" si="20"/>
        <v>0</v>
      </c>
      <c r="AD101" s="216">
        <f t="shared" si="20"/>
        <v>0</v>
      </c>
      <c r="AE101" s="216">
        <f t="shared" si="20"/>
        <v>0</v>
      </c>
      <c r="AF101" s="216">
        <f t="shared" si="20"/>
        <v>0</v>
      </c>
      <c r="AG101" s="216">
        <f t="shared" si="20"/>
        <v>0</v>
      </c>
    </row>
    <row r="102" spans="1:35" hidden="1">
      <c r="A102" s="192" t="str">
        <f>$D$2&amp;"Commercial - Rearload"&amp;C102</f>
        <v>KITSAP CO -REGULATEDCommercial - RearloadR2YDRENTTM</v>
      </c>
      <c r="B102" s="192">
        <f t="shared" si="16"/>
        <v>1</v>
      </c>
      <c r="C102" s="214" t="s">
        <v>322</v>
      </c>
      <c r="D102" s="214" t="str">
        <f>VLOOKUP(C102,'[13]RM Revenue'!J:K,2,FALSE)</f>
        <v>2 YD TEMP CONT RENT MONTH</v>
      </c>
      <c r="E102" s="210">
        <f>VLOOKUP(A102,'[13]Kits Reg Svc Codes Jan-Jun'!$A$1:$H$809,8,FALSE)</f>
        <v>20.63</v>
      </c>
      <c r="F102" s="215">
        <f>VLOOKUP(A102,'[13]Service Codes'!$A$1:$H$808,8,FALSE)</f>
        <v>20.63</v>
      </c>
      <c r="G102" s="215"/>
      <c r="H102" s="216">
        <f>SUMIF('[13]RM Revenue'!$B:$B,'Kitsap Regulated - Price Out'!$A102,'[13]RM Revenue'!S:S)</f>
        <v>37.119999999999997</v>
      </c>
      <c r="I102" s="216">
        <f>SUMIF('[13]RM Revenue'!$B:$B,'Kitsap Regulated - Price Out'!$A102,'[13]RM Revenue'!T:T)</f>
        <v>41.26</v>
      </c>
      <c r="J102" s="216">
        <f>SUMIF('[13]RM Revenue'!$B:$B,'Kitsap Regulated - Price Out'!$A102,'[13]RM Revenue'!U:U)</f>
        <v>41.26</v>
      </c>
      <c r="K102" s="216">
        <f>SUMIF('[13]RM Revenue'!$B:$B,'Kitsap Regulated - Price Out'!$A102,'[13]RM Revenue'!V:V)</f>
        <v>41.26</v>
      </c>
      <c r="L102" s="216">
        <f>SUMIF('[13]RM Revenue'!$B:$B,'Kitsap Regulated - Price Out'!$A102,'[13]RM Revenue'!W:W)</f>
        <v>41.26</v>
      </c>
      <c r="M102" s="216">
        <f>SUMIF('[13]RM Revenue'!$B:$B,'Kitsap Regulated - Price Out'!$A102,'[13]RM Revenue'!X:X)</f>
        <v>41.26</v>
      </c>
      <c r="N102" s="216">
        <f>SUMIF('[13]RM Revenue'!$B:$B,'Kitsap Regulated - Price Out'!$A102,'[13]RM Revenue'!Y:Y)</f>
        <v>61.89</v>
      </c>
      <c r="O102" s="216">
        <f>SUMIF('[13]RM Revenue'!$B:$B,'Kitsap Regulated - Price Out'!$A102,'[13]RM Revenue'!Z:Z)</f>
        <v>61.89</v>
      </c>
      <c r="P102" s="216">
        <f>SUMIF('[13]RM Revenue'!$B:$B,'Kitsap Regulated - Price Out'!$A102,'[13]RM Revenue'!AA:AA)</f>
        <v>61.89</v>
      </c>
      <c r="Q102" s="216">
        <f>SUMIF('[13]RM Revenue'!$B:$B,'Kitsap Regulated - Price Out'!$A102,'[13]RM Revenue'!AB:AB)</f>
        <v>46.76</v>
      </c>
      <c r="R102" s="216">
        <f>SUMIF('[13]RM Revenue'!$B:$B,'Kitsap Regulated - Price Out'!$A102,'[13]RM Revenue'!AC:AC)</f>
        <v>20.63</v>
      </c>
      <c r="S102" s="216">
        <f>SUMIF('[13]RM Revenue'!$B:$B,'Kitsap Regulated - Price Out'!$A102,'[13]RM Revenue'!AD:AD)</f>
        <v>20.63</v>
      </c>
      <c r="T102" s="212">
        <f t="shared" si="19"/>
        <v>517.1099999999999</v>
      </c>
      <c r="U102" s="212"/>
      <c r="V102" s="212">
        <f t="shared" si="17"/>
        <v>1.799321376635967</v>
      </c>
      <c r="W102" s="212">
        <f t="shared" si="17"/>
        <v>2</v>
      </c>
      <c r="X102" s="212">
        <f t="shared" si="17"/>
        <v>2</v>
      </c>
      <c r="Y102" s="212">
        <f t="shared" si="17"/>
        <v>2</v>
      </c>
      <c r="Z102" s="212">
        <f t="shared" si="17"/>
        <v>2</v>
      </c>
      <c r="AA102" s="212">
        <f t="shared" si="17"/>
        <v>2</v>
      </c>
      <c r="AB102" s="216">
        <f t="shared" si="20"/>
        <v>3</v>
      </c>
      <c r="AC102" s="216">
        <f t="shared" si="20"/>
        <v>3</v>
      </c>
      <c r="AD102" s="216">
        <f t="shared" si="20"/>
        <v>3</v>
      </c>
      <c r="AE102" s="216">
        <f t="shared" si="20"/>
        <v>2.266602035870092</v>
      </c>
      <c r="AF102" s="216">
        <f t="shared" si="20"/>
        <v>1</v>
      </c>
      <c r="AG102" s="216">
        <f t="shared" si="20"/>
        <v>1</v>
      </c>
    </row>
    <row r="103" spans="1:35" hidden="1">
      <c r="A103" s="192" t="str">
        <f>$D$2&amp;"Commercial - Rearload"&amp;C103</f>
        <v>KITSAP CO -REGULATEDCommercial - RearloadUNLOCKREF</v>
      </c>
      <c r="B103" s="192">
        <f t="shared" si="16"/>
        <v>1</v>
      </c>
      <c r="C103" s="214" t="s">
        <v>323</v>
      </c>
      <c r="D103" s="214" t="str">
        <f>VLOOKUP(C103,'[13]RM Revenue'!J:K,2,FALSE)</f>
        <v>UNLOCK / UNLATCH REFUSE</v>
      </c>
      <c r="E103" s="210">
        <f>VLOOKUP(A103,'[13]Kits Reg Svc Codes Jan-Jun'!$A$1:$H$809,8,FALSE)</f>
        <v>2.5299999999999998</v>
      </c>
      <c r="F103" s="215">
        <f>VLOOKUP(A103,'[13]Service Codes'!$A$1:$H$808,8,FALSE)</f>
        <v>2.5299999999999998</v>
      </c>
      <c r="G103" s="215"/>
      <c r="H103" s="216">
        <f>SUMIF('[13]RM Revenue'!$B:$B,'Kitsap Regulated - Price Out'!$A103,'[13]RM Revenue'!S:S)</f>
        <v>303.59999999999997</v>
      </c>
      <c r="I103" s="216">
        <f>SUMIF('[13]RM Revenue'!$B:$B,'Kitsap Regulated - Price Out'!$A103,'[13]RM Revenue'!T:T)</f>
        <v>278.29999999999995</v>
      </c>
      <c r="J103" s="216">
        <f>SUMIF('[13]RM Revenue'!$B:$B,'Kitsap Regulated - Price Out'!$A103,'[13]RM Revenue'!U:U)</f>
        <v>311.19</v>
      </c>
      <c r="K103" s="216">
        <f>SUMIF('[13]RM Revenue'!$B:$B,'Kitsap Regulated - Price Out'!$A103,'[13]RM Revenue'!V:V)</f>
        <v>278.29999999999995</v>
      </c>
      <c r="L103" s="216">
        <f>SUMIF('[13]RM Revenue'!$B:$B,'Kitsap Regulated - Price Out'!$A103,'[13]RM Revenue'!W:W)</f>
        <v>296.01</v>
      </c>
      <c r="M103" s="216">
        <f>SUMIF('[13]RM Revenue'!$B:$B,'Kitsap Regulated - Price Out'!$A103,'[13]RM Revenue'!X:X)</f>
        <v>275.77</v>
      </c>
      <c r="N103" s="216">
        <f>SUMIF('[13]RM Revenue'!$B:$B,'Kitsap Regulated - Price Out'!$A103,'[13]RM Revenue'!Y:Y)</f>
        <v>311.19</v>
      </c>
      <c r="O103" s="216">
        <f>SUMIF('[13]RM Revenue'!$B:$B,'Kitsap Regulated - Price Out'!$A103,'[13]RM Revenue'!Z:Z)</f>
        <v>290.95</v>
      </c>
      <c r="P103" s="216">
        <f>SUMIF('[13]RM Revenue'!$B:$B,'Kitsap Regulated - Price Out'!$A103,'[13]RM Revenue'!AA:AA)</f>
        <v>298.54000000000002</v>
      </c>
      <c r="Q103" s="216">
        <f>SUMIF('[13]RM Revenue'!$B:$B,'Kitsap Regulated - Price Out'!$A103,'[13]RM Revenue'!AB:AB)</f>
        <v>275.77</v>
      </c>
      <c r="R103" s="216">
        <f>SUMIF('[13]RM Revenue'!$B:$B,'Kitsap Regulated - Price Out'!$A103,'[13]RM Revenue'!AC:AC)</f>
        <v>313.74</v>
      </c>
      <c r="S103" s="216">
        <f>SUMIF('[13]RM Revenue'!$B:$B,'Kitsap Regulated - Price Out'!$A103,'[13]RM Revenue'!AD:AD)</f>
        <v>280.83</v>
      </c>
      <c r="T103" s="212">
        <f t="shared" si="19"/>
        <v>3514.1899999999996</v>
      </c>
      <c r="U103" s="212"/>
      <c r="V103" s="212">
        <f t="shared" si="17"/>
        <v>120</v>
      </c>
      <c r="W103" s="212">
        <f t="shared" si="17"/>
        <v>109.99999999999999</v>
      </c>
      <c r="X103" s="212">
        <f t="shared" si="17"/>
        <v>123.00000000000001</v>
      </c>
      <c r="Y103" s="212">
        <f t="shared" si="17"/>
        <v>109.99999999999999</v>
      </c>
      <c r="Z103" s="212">
        <f t="shared" si="17"/>
        <v>117</v>
      </c>
      <c r="AA103" s="212">
        <f t="shared" si="17"/>
        <v>109</v>
      </c>
      <c r="AB103" s="216">
        <f t="shared" si="20"/>
        <v>123.00000000000001</v>
      </c>
      <c r="AC103" s="216">
        <f t="shared" si="20"/>
        <v>115</v>
      </c>
      <c r="AD103" s="216">
        <f t="shared" si="20"/>
        <v>118.00000000000001</v>
      </c>
      <c r="AE103" s="216">
        <f t="shared" si="20"/>
        <v>109</v>
      </c>
      <c r="AF103" s="216">
        <f t="shared" si="20"/>
        <v>124.00790513833994</v>
      </c>
      <c r="AG103" s="216">
        <f t="shared" si="20"/>
        <v>111</v>
      </c>
    </row>
    <row r="104" spans="1:35">
      <c r="A104" s="192" t="str">
        <f>$D$2&amp;"Commercial - Rearload"&amp;C104</f>
        <v>KITSAP CO -REGULATEDCommercial - RearloadCEXYD</v>
      </c>
      <c r="B104" s="192">
        <f t="shared" si="16"/>
        <v>1</v>
      </c>
      <c r="C104" s="214" t="s">
        <v>324</v>
      </c>
      <c r="D104" s="214" t="str">
        <f>VLOOKUP(C104,'[13]RM Revenue'!J:K,2,FALSE)</f>
        <v>CMML EXTRA YARDAGE</v>
      </c>
      <c r="E104" s="210">
        <f>VLOOKUP(A104,'[13]Kits Reg Svc Codes Jan-Jun'!$A$1:$H$809,8,FALSE)</f>
        <v>14.35</v>
      </c>
      <c r="F104" s="215">
        <f>VLOOKUP(A104,'[13]Service Codes'!$A$1:$H$808,8,FALSE)</f>
        <v>14.55</v>
      </c>
      <c r="G104" s="215"/>
      <c r="H104" s="216">
        <f>SUMIF('[13]RM Revenue'!$B:$B,'Kitsap Regulated - Price Out'!$A104,'[13]RM Revenue'!S:S)</f>
        <v>0</v>
      </c>
      <c r="I104" s="216">
        <f>SUMIF('[13]RM Revenue'!$B:$B,'Kitsap Regulated - Price Out'!$A104,'[13]RM Revenue'!T:T)</f>
        <v>14.35</v>
      </c>
      <c r="J104" s="216">
        <f>SUMIF('[13]RM Revenue'!$B:$B,'Kitsap Regulated - Price Out'!$A104,'[13]RM Revenue'!U:U)</f>
        <v>0</v>
      </c>
      <c r="K104" s="216">
        <f>SUMIF('[13]RM Revenue'!$B:$B,'Kitsap Regulated - Price Out'!$A104,'[13]RM Revenue'!V:V)</f>
        <v>14.35</v>
      </c>
      <c r="L104" s="216">
        <f>SUMIF('[13]RM Revenue'!$B:$B,'Kitsap Regulated - Price Out'!$A104,'[13]RM Revenue'!W:W)</f>
        <v>459.2</v>
      </c>
      <c r="M104" s="216">
        <f>SUMIF('[13]RM Revenue'!$B:$B,'Kitsap Regulated - Price Out'!$A104,'[13]RM Revenue'!X:X)</f>
        <v>617.04999999999995</v>
      </c>
      <c r="N104" s="216">
        <f>SUMIF('[13]RM Revenue'!$B:$B,'Kitsap Regulated - Price Out'!$A104,'[13]RM Revenue'!Y:Y)</f>
        <v>640.20000000000005</v>
      </c>
      <c r="O104" s="216">
        <f>SUMIF('[13]RM Revenue'!$B:$B,'Kitsap Regulated - Price Out'!$A104,'[13]RM Revenue'!Z:Z)</f>
        <v>480.15</v>
      </c>
      <c r="P104" s="216">
        <f>SUMIF('[13]RM Revenue'!$B:$B,'Kitsap Regulated - Price Out'!$A104,'[13]RM Revenue'!AA:AA)</f>
        <v>334.65</v>
      </c>
      <c r="Q104" s="216">
        <f>SUMIF('[13]RM Revenue'!$B:$B,'Kitsap Regulated - Price Out'!$A104,'[13]RM Revenue'!AB:AB)</f>
        <v>1120.3499999999999</v>
      </c>
      <c r="R104" s="216">
        <f>SUMIF('[13]RM Revenue'!$B:$B,'Kitsap Regulated - Price Out'!$A104,'[13]RM Revenue'!AC:AC)</f>
        <v>1949.7</v>
      </c>
      <c r="S104" s="216">
        <f>SUMIF('[13]RM Revenue'!$B:$B,'Kitsap Regulated - Price Out'!$A104,'[13]RM Revenue'!AD:AD)</f>
        <v>1629.6</v>
      </c>
      <c r="T104" s="212">
        <f t="shared" si="19"/>
        <v>7259.6</v>
      </c>
      <c r="U104" s="212"/>
      <c r="V104" s="212">
        <f t="shared" si="17"/>
        <v>0</v>
      </c>
      <c r="W104" s="212">
        <f t="shared" si="17"/>
        <v>1</v>
      </c>
      <c r="X104" s="212">
        <f t="shared" si="17"/>
        <v>0</v>
      </c>
      <c r="Y104" s="212">
        <f t="shared" si="17"/>
        <v>1</v>
      </c>
      <c r="Z104" s="212">
        <f t="shared" si="17"/>
        <v>32</v>
      </c>
      <c r="AA104" s="212">
        <f t="shared" si="17"/>
        <v>43</v>
      </c>
      <c r="AB104" s="216">
        <f t="shared" ref="AB104:AG123" si="22">IFERROR(N104/$F104,0)</f>
        <v>44</v>
      </c>
      <c r="AC104" s="216">
        <f t="shared" si="22"/>
        <v>33</v>
      </c>
      <c r="AD104" s="216">
        <f t="shared" si="22"/>
        <v>22.999999999999996</v>
      </c>
      <c r="AE104" s="216">
        <f t="shared" si="22"/>
        <v>76.999999999999986</v>
      </c>
      <c r="AF104" s="216">
        <f t="shared" si="22"/>
        <v>134</v>
      </c>
      <c r="AG104" s="216">
        <f t="shared" si="22"/>
        <v>111.99999999999999</v>
      </c>
    </row>
    <row r="105" spans="1:35" hidden="1">
      <c r="A105" s="192" t="str">
        <f>$D$2&amp;"Commercial - Rearload"&amp;C105</f>
        <v>KITSAP CO -REGULATEDCommercial - RearloadR2YDPU</v>
      </c>
      <c r="B105" s="192">
        <f t="shared" si="16"/>
        <v>1</v>
      </c>
      <c r="C105" s="214" t="s">
        <v>325</v>
      </c>
      <c r="D105" s="214" t="str">
        <f>VLOOKUP(C105,'[13]RM Revenue'!J:K,2,FALSE)</f>
        <v>2YD CONTAINER PICKUP</v>
      </c>
      <c r="E105" s="210">
        <f>VLOOKUP(A105,'[13]Kits Reg Svc Codes Jan-Jun'!$A$1:$H$809,8,FALSE)</f>
        <v>21.67</v>
      </c>
      <c r="F105" s="215">
        <f>VLOOKUP(A105,'[13]Service Codes'!$A$1:$H$808,8,FALSE)</f>
        <v>22.18</v>
      </c>
      <c r="G105" s="215"/>
      <c r="H105" s="216">
        <f>SUMIF('[13]RM Revenue'!$B:$B,'Kitsap Regulated - Price Out'!$A105,'[13]RM Revenue'!S:S)</f>
        <v>21.67</v>
      </c>
      <c r="I105" s="216">
        <f>SUMIF('[13]RM Revenue'!$B:$B,'Kitsap Regulated - Price Out'!$A105,'[13]RM Revenue'!T:T)</f>
        <v>108.35</v>
      </c>
      <c r="J105" s="216">
        <f>SUMIF('[13]RM Revenue'!$B:$B,'Kitsap Regulated - Price Out'!$A105,'[13]RM Revenue'!U:U)</f>
        <v>65.010000000000005</v>
      </c>
      <c r="K105" s="216">
        <f>SUMIF('[13]RM Revenue'!$B:$B,'Kitsap Regulated - Price Out'!$A105,'[13]RM Revenue'!V:V)</f>
        <v>65.010000000000005</v>
      </c>
      <c r="L105" s="216">
        <f>SUMIF('[13]RM Revenue'!$B:$B,'Kitsap Regulated - Price Out'!$A105,'[13]RM Revenue'!W:W)</f>
        <v>108.35</v>
      </c>
      <c r="M105" s="216">
        <f>SUMIF('[13]RM Revenue'!$B:$B,'Kitsap Regulated - Price Out'!$A105,'[13]RM Revenue'!X:X)</f>
        <v>130.02000000000001</v>
      </c>
      <c r="N105" s="216">
        <f>SUMIF('[13]RM Revenue'!$B:$B,'Kitsap Regulated - Price Out'!$A105,'[13]RM Revenue'!Y:Y)</f>
        <v>199.62</v>
      </c>
      <c r="O105" s="216">
        <f>SUMIF('[13]RM Revenue'!$B:$B,'Kitsap Regulated - Price Out'!$A105,'[13]RM Revenue'!Z:Z)</f>
        <v>110.9</v>
      </c>
      <c r="P105" s="216">
        <f>SUMIF('[13]RM Revenue'!$B:$B,'Kitsap Regulated - Price Out'!$A105,'[13]RM Revenue'!AA:AA)</f>
        <v>88.72</v>
      </c>
      <c r="Q105" s="216">
        <f>SUMIF('[13]RM Revenue'!$B:$B,'Kitsap Regulated - Price Out'!$A105,'[13]RM Revenue'!AB:AB)</f>
        <v>133.08000000000001</v>
      </c>
      <c r="R105" s="216">
        <f>SUMIF('[13]RM Revenue'!$B:$B,'Kitsap Regulated - Price Out'!$A105,'[13]RM Revenue'!AC:AC)</f>
        <v>110.9</v>
      </c>
      <c r="S105" s="216">
        <f>SUMIF('[13]RM Revenue'!$B:$B,'Kitsap Regulated - Price Out'!$A105,'[13]RM Revenue'!AD:AD)</f>
        <v>110.9</v>
      </c>
      <c r="T105" s="212">
        <f t="shared" si="19"/>
        <v>1252.5300000000002</v>
      </c>
      <c r="U105" s="212"/>
      <c r="V105" s="212">
        <f t="shared" si="17"/>
        <v>1</v>
      </c>
      <c r="W105" s="212">
        <f t="shared" si="17"/>
        <v>4.9999999999999991</v>
      </c>
      <c r="X105" s="212">
        <f t="shared" si="17"/>
        <v>3</v>
      </c>
      <c r="Y105" s="212">
        <f t="shared" si="17"/>
        <v>3</v>
      </c>
      <c r="Z105" s="212">
        <f t="shared" si="17"/>
        <v>4.9999999999999991</v>
      </c>
      <c r="AA105" s="212">
        <f t="shared" si="17"/>
        <v>6</v>
      </c>
      <c r="AB105" s="216">
        <f t="shared" si="22"/>
        <v>9</v>
      </c>
      <c r="AC105" s="216">
        <f t="shared" si="22"/>
        <v>5</v>
      </c>
      <c r="AD105" s="216">
        <f t="shared" si="22"/>
        <v>4</v>
      </c>
      <c r="AE105" s="216">
        <f t="shared" si="22"/>
        <v>6.0000000000000009</v>
      </c>
      <c r="AF105" s="216">
        <f t="shared" si="22"/>
        <v>5</v>
      </c>
      <c r="AG105" s="216">
        <f t="shared" si="22"/>
        <v>5</v>
      </c>
    </row>
    <row r="106" spans="1:35" hidden="1">
      <c r="A106" s="192" t="str">
        <f>$D$2&amp;"Commercial - Rearload"&amp;C106</f>
        <v>KITSAP CO -REGULATEDCommercial - RearloadR1.5YDPU</v>
      </c>
      <c r="B106" s="192">
        <f t="shared" si="16"/>
        <v>1</v>
      </c>
      <c r="C106" s="214" t="s">
        <v>326</v>
      </c>
      <c r="D106" s="214" t="str">
        <f>VLOOKUP(C106,'[13]RM Revenue'!J:K,2,FALSE)</f>
        <v>1.5YD CONTAINER PICKUP</v>
      </c>
      <c r="E106" s="210">
        <f>VLOOKUP(A106,'[13]Kits Reg Svc Codes Jan-Jun'!$A$1:$H$809,8,FALSE)</f>
        <v>16.55</v>
      </c>
      <c r="F106" s="215">
        <f>VLOOKUP(A106,'[13]Service Codes'!$A$1:$H$808,8,FALSE)</f>
        <v>16.940000000000001</v>
      </c>
      <c r="G106" s="215"/>
      <c r="H106" s="216">
        <f>SUMIF('[13]RM Revenue'!$B:$B,'Kitsap Regulated - Price Out'!$A106,'[13]RM Revenue'!S:S)</f>
        <v>33.1</v>
      </c>
      <c r="I106" s="216">
        <f>SUMIF('[13]RM Revenue'!$B:$B,'Kitsap Regulated - Price Out'!$A106,'[13]RM Revenue'!T:T)</f>
        <v>33.1</v>
      </c>
      <c r="J106" s="216">
        <f>SUMIF('[13]RM Revenue'!$B:$B,'Kitsap Regulated - Price Out'!$A106,'[13]RM Revenue'!U:U)</f>
        <v>16.55</v>
      </c>
      <c r="K106" s="216">
        <f>SUMIF('[13]RM Revenue'!$B:$B,'Kitsap Regulated - Price Out'!$A106,'[13]RM Revenue'!V:V)</f>
        <v>33.1</v>
      </c>
      <c r="L106" s="216">
        <f>SUMIF('[13]RM Revenue'!$B:$B,'Kitsap Regulated - Price Out'!$A106,'[13]RM Revenue'!W:W)</f>
        <v>49.65</v>
      </c>
      <c r="M106" s="216">
        <f>SUMIF('[13]RM Revenue'!$B:$B,'Kitsap Regulated - Price Out'!$A106,'[13]RM Revenue'!X:X)</f>
        <v>0</v>
      </c>
      <c r="N106" s="216">
        <f>SUMIF('[13]RM Revenue'!$B:$B,'Kitsap Regulated - Price Out'!$A106,'[13]RM Revenue'!Y:Y)</f>
        <v>0</v>
      </c>
      <c r="O106" s="216">
        <f>SUMIF('[13]RM Revenue'!$B:$B,'Kitsap Regulated - Price Out'!$A106,'[13]RM Revenue'!Z:Z)</f>
        <v>16.940000000000001</v>
      </c>
      <c r="P106" s="216">
        <f>SUMIF('[13]RM Revenue'!$B:$B,'Kitsap Regulated - Price Out'!$A106,'[13]RM Revenue'!AA:AA)</f>
        <v>67.760000000000005</v>
      </c>
      <c r="Q106" s="216">
        <f>SUMIF('[13]RM Revenue'!$B:$B,'Kitsap Regulated - Price Out'!$A106,'[13]RM Revenue'!AB:AB)</f>
        <v>0</v>
      </c>
      <c r="R106" s="216">
        <f>SUMIF('[13]RM Revenue'!$B:$B,'Kitsap Regulated - Price Out'!$A106,'[13]RM Revenue'!AC:AC)</f>
        <v>50.82</v>
      </c>
      <c r="S106" s="216">
        <f>SUMIF('[13]RM Revenue'!$B:$B,'Kitsap Regulated - Price Out'!$A106,'[13]RM Revenue'!AD:AD)</f>
        <v>33.880000000000003</v>
      </c>
      <c r="T106" s="212">
        <f t="shared" si="19"/>
        <v>334.9</v>
      </c>
      <c r="U106" s="212"/>
      <c r="V106" s="212">
        <f t="shared" ref="V106:AA131" si="23">IFERROR(H106/$E106,0)</f>
        <v>2</v>
      </c>
      <c r="W106" s="212">
        <f t="shared" si="23"/>
        <v>2</v>
      </c>
      <c r="X106" s="212">
        <f t="shared" si="23"/>
        <v>1</v>
      </c>
      <c r="Y106" s="212">
        <f t="shared" si="23"/>
        <v>2</v>
      </c>
      <c r="Z106" s="212">
        <f t="shared" si="23"/>
        <v>3</v>
      </c>
      <c r="AA106" s="212">
        <f t="shared" si="23"/>
        <v>0</v>
      </c>
      <c r="AB106" s="216">
        <f t="shared" si="22"/>
        <v>0</v>
      </c>
      <c r="AC106" s="216">
        <f t="shared" si="22"/>
        <v>1</v>
      </c>
      <c r="AD106" s="216">
        <f t="shared" si="22"/>
        <v>4</v>
      </c>
      <c r="AE106" s="216">
        <f t="shared" si="22"/>
        <v>0</v>
      </c>
      <c r="AF106" s="216">
        <f t="shared" si="22"/>
        <v>3</v>
      </c>
      <c r="AG106" s="216">
        <f t="shared" si="22"/>
        <v>2</v>
      </c>
    </row>
    <row r="107" spans="1:35" hidden="1">
      <c r="A107" s="192" t="str">
        <f>$D$2&amp;"Commercial - Rearload"&amp;C107</f>
        <v>KITSAP CO -REGULATEDCommercial - RearloadROLLOUTOC</v>
      </c>
      <c r="B107" s="192">
        <f t="shared" si="16"/>
        <v>1</v>
      </c>
      <c r="C107" s="214" t="s">
        <v>327</v>
      </c>
      <c r="D107" s="214" t="str">
        <f>VLOOKUP(C107,'[13]RM Revenue'!J:K,2,FALSE)</f>
        <v>ROLL OUT</v>
      </c>
      <c r="E107" s="210">
        <f>VLOOKUP(A107,'[13]Kits Reg Svc Codes Jan-Jun'!$A$1:$H$809,8,FALSE)</f>
        <v>3.6</v>
      </c>
      <c r="F107" s="215">
        <f>VLOOKUP(A107,'[13]Service Codes'!$A$1:$H$808,8,FALSE)</f>
        <v>3.6</v>
      </c>
      <c r="G107" s="215"/>
      <c r="H107" s="216">
        <f>SUMIF('[13]RM Revenue'!$B:$B,'Kitsap Regulated - Price Out'!$A107,'[13]RM Revenue'!S:S)</f>
        <v>482.4</v>
      </c>
      <c r="I107" s="216">
        <f>SUMIF('[13]RM Revenue'!$B:$B,'Kitsap Regulated - Price Out'!$A107,'[13]RM Revenue'!T:T)</f>
        <v>327.60000000000002</v>
      </c>
      <c r="J107" s="216">
        <f>SUMIF('[13]RM Revenue'!$B:$B,'Kitsap Regulated - Price Out'!$A107,'[13]RM Revenue'!U:U)</f>
        <v>525.6</v>
      </c>
      <c r="K107" s="216">
        <f>SUMIF('[13]RM Revenue'!$B:$B,'Kitsap Regulated - Price Out'!$A107,'[13]RM Revenue'!V:V)</f>
        <v>450</v>
      </c>
      <c r="L107" s="216">
        <f>SUMIF('[13]RM Revenue'!$B:$B,'Kitsap Regulated - Price Out'!$A107,'[13]RM Revenue'!W:W)</f>
        <v>507.6</v>
      </c>
      <c r="M107" s="216">
        <f>SUMIF('[13]RM Revenue'!$B:$B,'Kitsap Regulated - Price Out'!$A107,'[13]RM Revenue'!X:X)</f>
        <v>421.2</v>
      </c>
      <c r="N107" s="216">
        <f>SUMIF('[13]RM Revenue'!$B:$B,'Kitsap Regulated - Price Out'!$A107,'[13]RM Revenue'!Y:Y)</f>
        <v>450</v>
      </c>
      <c r="O107" s="216">
        <f>SUMIF('[13]RM Revenue'!$B:$B,'Kitsap Regulated - Price Out'!$A107,'[13]RM Revenue'!Z:Z)</f>
        <v>417.6</v>
      </c>
      <c r="P107" s="216">
        <f>SUMIF('[13]RM Revenue'!$B:$B,'Kitsap Regulated - Price Out'!$A107,'[13]RM Revenue'!AA:AA)</f>
        <v>342</v>
      </c>
      <c r="Q107" s="216">
        <f>SUMIF('[13]RM Revenue'!$B:$B,'Kitsap Regulated - Price Out'!$A107,'[13]RM Revenue'!AB:AB)</f>
        <v>378</v>
      </c>
      <c r="R107" s="216">
        <f>SUMIF('[13]RM Revenue'!$B:$B,'Kitsap Regulated - Price Out'!$A107,'[13]RM Revenue'!AC:AC)</f>
        <v>453.6</v>
      </c>
      <c r="S107" s="216">
        <f>SUMIF('[13]RM Revenue'!$B:$B,'Kitsap Regulated - Price Out'!$A107,'[13]RM Revenue'!AD:AD)</f>
        <v>475.2</v>
      </c>
      <c r="T107" s="212">
        <f t="shared" si="19"/>
        <v>5230.8</v>
      </c>
      <c r="U107" s="212"/>
      <c r="V107" s="212">
        <f t="shared" si="23"/>
        <v>134</v>
      </c>
      <c r="W107" s="212">
        <f t="shared" si="23"/>
        <v>91</v>
      </c>
      <c r="X107" s="212">
        <f t="shared" si="23"/>
        <v>146</v>
      </c>
      <c r="Y107" s="212">
        <f t="shared" si="23"/>
        <v>125</v>
      </c>
      <c r="Z107" s="212">
        <f t="shared" si="23"/>
        <v>141</v>
      </c>
      <c r="AA107" s="212">
        <f t="shared" si="23"/>
        <v>117</v>
      </c>
      <c r="AB107" s="216">
        <f t="shared" si="22"/>
        <v>125</v>
      </c>
      <c r="AC107" s="216">
        <f t="shared" si="22"/>
        <v>116</v>
      </c>
      <c r="AD107" s="216">
        <f t="shared" si="22"/>
        <v>95</v>
      </c>
      <c r="AE107" s="216">
        <f t="shared" si="22"/>
        <v>105</v>
      </c>
      <c r="AF107" s="216">
        <f t="shared" si="22"/>
        <v>126</v>
      </c>
      <c r="AG107" s="216">
        <f t="shared" si="22"/>
        <v>132</v>
      </c>
    </row>
    <row r="108" spans="1:35" hidden="1">
      <c r="A108" s="192" t="str">
        <f>$D$2&amp;"Commercial - Rearload"&amp;C108</f>
        <v>KITSAP CO -REGULATEDCommercial - RearloadCLSECOL</v>
      </c>
      <c r="B108" s="192">
        <f t="shared" si="16"/>
        <v>1</v>
      </c>
      <c r="C108" s="214" t="s">
        <v>328</v>
      </c>
      <c r="D108" s="214" t="str">
        <f>VLOOKUP(C108,'[13]RM Revenue'!J:K,2,FALSE)</f>
        <v>LOOSE MATERIAL-COLLECTOR</v>
      </c>
      <c r="E108" s="210">
        <f>VLOOKUP(A108,'[13]Kits Reg Svc Codes Jan-Jun'!$A$1:$H$809,8,FALSE)</f>
        <v>25.35</v>
      </c>
      <c r="F108" s="215">
        <f>VLOOKUP(A108,'[13]Service Codes'!$A$1:$H$808,8,FALSE)</f>
        <v>25.55</v>
      </c>
      <c r="G108" s="215"/>
      <c r="H108" s="216">
        <f>SUMIF('[13]RM Revenue'!$B:$B,'Kitsap Regulated - Price Out'!$A108,'[13]RM Revenue'!S:S)</f>
        <v>0</v>
      </c>
      <c r="I108" s="216">
        <f>SUMIF('[13]RM Revenue'!$B:$B,'Kitsap Regulated - Price Out'!$A108,'[13]RM Revenue'!T:T)</f>
        <v>0</v>
      </c>
      <c r="J108" s="216">
        <f>SUMIF('[13]RM Revenue'!$B:$B,'Kitsap Regulated - Price Out'!$A108,'[13]RM Revenue'!U:U)</f>
        <v>0</v>
      </c>
      <c r="K108" s="216">
        <f>SUMIF('[13]RM Revenue'!$B:$B,'Kitsap Regulated - Price Out'!$A108,'[13]RM Revenue'!V:V)</f>
        <v>0</v>
      </c>
      <c r="L108" s="216">
        <f>SUMIF('[13]RM Revenue'!$B:$B,'Kitsap Regulated - Price Out'!$A108,'[13]RM Revenue'!W:W)</f>
        <v>0</v>
      </c>
      <c r="M108" s="216">
        <f>SUMIF('[13]RM Revenue'!$B:$B,'Kitsap Regulated - Price Out'!$A108,'[13]RM Revenue'!X:X)</f>
        <v>25.35</v>
      </c>
      <c r="N108" s="216">
        <f>SUMIF('[13]RM Revenue'!$B:$B,'Kitsap Regulated - Price Out'!$A108,'[13]RM Revenue'!Y:Y)</f>
        <v>51.1</v>
      </c>
      <c r="O108" s="216">
        <f>SUMIF('[13]RM Revenue'!$B:$B,'Kitsap Regulated - Price Out'!$A108,'[13]RM Revenue'!Z:Z)</f>
        <v>25.55</v>
      </c>
      <c r="P108" s="216">
        <f>SUMIF('[13]RM Revenue'!$B:$B,'Kitsap Regulated - Price Out'!$A108,'[13]RM Revenue'!AA:AA)</f>
        <v>25.55</v>
      </c>
      <c r="Q108" s="216">
        <f>SUMIF('[13]RM Revenue'!$B:$B,'Kitsap Regulated - Price Out'!$A108,'[13]RM Revenue'!AB:AB)</f>
        <v>127.75</v>
      </c>
      <c r="R108" s="216">
        <f>SUMIF('[13]RM Revenue'!$B:$B,'Kitsap Regulated - Price Out'!$A108,'[13]RM Revenue'!AC:AC)</f>
        <v>102.2</v>
      </c>
      <c r="S108" s="216">
        <f>SUMIF('[13]RM Revenue'!$B:$B,'Kitsap Regulated - Price Out'!$A108,'[13]RM Revenue'!AD:AD)</f>
        <v>63.88</v>
      </c>
      <c r="T108" s="212">
        <f t="shared" si="19"/>
        <v>421.38</v>
      </c>
      <c r="U108" s="212"/>
      <c r="V108" s="212">
        <f t="shared" si="23"/>
        <v>0</v>
      </c>
      <c r="W108" s="212">
        <f t="shared" si="23"/>
        <v>0</v>
      </c>
      <c r="X108" s="212">
        <f t="shared" si="23"/>
        <v>0</v>
      </c>
      <c r="Y108" s="212">
        <f t="shared" si="23"/>
        <v>0</v>
      </c>
      <c r="Z108" s="212">
        <f t="shared" si="23"/>
        <v>0</v>
      </c>
      <c r="AA108" s="212">
        <f t="shared" si="23"/>
        <v>1</v>
      </c>
      <c r="AB108" s="216">
        <f t="shared" si="22"/>
        <v>2</v>
      </c>
      <c r="AC108" s="216">
        <f t="shared" si="22"/>
        <v>1</v>
      </c>
      <c r="AD108" s="216">
        <f t="shared" si="22"/>
        <v>1</v>
      </c>
      <c r="AE108" s="216">
        <f t="shared" si="22"/>
        <v>5</v>
      </c>
      <c r="AF108" s="216">
        <f t="shared" si="22"/>
        <v>4</v>
      </c>
      <c r="AG108" s="216">
        <f t="shared" si="22"/>
        <v>2.5001956947162425</v>
      </c>
    </row>
    <row r="109" spans="1:35" hidden="1">
      <c r="A109" s="192" t="str">
        <f>$D$2&amp;"Commercial - Rearload"&amp;C109</f>
        <v>KITSAP CO -REGULATEDCommercial - RearloadCTRIP</v>
      </c>
      <c r="B109" s="192">
        <f t="shared" si="16"/>
        <v>1</v>
      </c>
      <c r="C109" s="214" t="s">
        <v>329</v>
      </c>
      <c r="D109" s="214" t="str">
        <f>VLOOKUP(C109,'[13]RM Revenue'!J:K,2,FALSE)</f>
        <v>RETURN TRIP CHARGE - CONT</v>
      </c>
      <c r="E109" s="210">
        <f>VLOOKUP(A109,'[13]Kits Reg Svc Codes Jan-Jun'!$A$1:$H$809,8,FALSE)</f>
        <v>17.39</v>
      </c>
      <c r="F109" s="215">
        <f>VLOOKUP(A109,'[13]Service Codes'!$A$1:$H$808,8,FALSE)</f>
        <v>17.39</v>
      </c>
      <c r="G109" s="215"/>
      <c r="H109" s="216">
        <f>SUMIF('[13]RM Revenue'!$B:$B,'Kitsap Regulated - Price Out'!$A109,'[13]RM Revenue'!S:S)</f>
        <v>0</v>
      </c>
      <c r="I109" s="216">
        <f>SUMIF('[13]RM Revenue'!$B:$B,'Kitsap Regulated - Price Out'!$A109,'[13]RM Revenue'!T:T)</f>
        <v>25.28</v>
      </c>
      <c r="J109" s="216">
        <f>SUMIF('[13]RM Revenue'!$B:$B,'Kitsap Regulated - Price Out'!$A109,'[13]RM Revenue'!U:U)</f>
        <v>0</v>
      </c>
      <c r="K109" s="216">
        <f>SUMIF('[13]RM Revenue'!$B:$B,'Kitsap Regulated - Price Out'!$A109,'[13]RM Revenue'!V:V)</f>
        <v>0</v>
      </c>
      <c r="L109" s="216">
        <f>SUMIF('[13]RM Revenue'!$B:$B,'Kitsap Regulated - Price Out'!$A109,'[13]RM Revenue'!W:W)</f>
        <v>0</v>
      </c>
      <c r="M109" s="216">
        <f>SUMIF('[13]RM Revenue'!$B:$B,'Kitsap Regulated - Price Out'!$A109,'[13]RM Revenue'!X:X)</f>
        <v>0</v>
      </c>
      <c r="N109" s="216">
        <f>SUMIF('[13]RM Revenue'!$B:$B,'Kitsap Regulated - Price Out'!$A109,'[13]RM Revenue'!Y:Y)</f>
        <v>0</v>
      </c>
      <c r="O109" s="216">
        <f>SUMIF('[13]RM Revenue'!$B:$B,'Kitsap Regulated - Price Out'!$A109,'[13]RM Revenue'!Z:Z)</f>
        <v>0</v>
      </c>
      <c r="P109" s="216">
        <f>SUMIF('[13]RM Revenue'!$B:$B,'Kitsap Regulated - Price Out'!$A109,'[13]RM Revenue'!AA:AA)</f>
        <v>25.28</v>
      </c>
      <c r="Q109" s="216">
        <f>SUMIF('[13]RM Revenue'!$B:$B,'Kitsap Regulated - Price Out'!$A109,'[13]RM Revenue'!AB:AB)</f>
        <v>0</v>
      </c>
      <c r="R109" s="216">
        <f>SUMIF('[13]RM Revenue'!$B:$B,'Kitsap Regulated - Price Out'!$A109,'[13]RM Revenue'!AC:AC)</f>
        <v>0</v>
      </c>
      <c r="S109" s="216">
        <f>SUMIF('[13]RM Revenue'!$B:$B,'Kitsap Regulated - Price Out'!$A109,'[13]RM Revenue'!AD:AD)</f>
        <v>0</v>
      </c>
      <c r="T109" s="212">
        <f t="shared" si="19"/>
        <v>50.56</v>
      </c>
      <c r="U109" s="212"/>
      <c r="V109" s="212">
        <f t="shared" si="23"/>
        <v>0</v>
      </c>
      <c r="W109" s="212">
        <f t="shared" si="23"/>
        <v>1.4537090281771132</v>
      </c>
      <c r="X109" s="212">
        <f t="shared" si="23"/>
        <v>0</v>
      </c>
      <c r="Y109" s="212">
        <f t="shared" si="23"/>
        <v>0</v>
      </c>
      <c r="Z109" s="212">
        <f t="shared" si="23"/>
        <v>0</v>
      </c>
      <c r="AA109" s="212">
        <f t="shared" si="23"/>
        <v>0</v>
      </c>
      <c r="AB109" s="216">
        <f t="shared" si="22"/>
        <v>0</v>
      </c>
      <c r="AC109" s="216">
        <f t="shared" si="22"/>
        <v>0</v>
      </c>
      <c r="AD109" s="216">
        <f t="shared" si="22"/>
        <v>1.4537090281771132</v>
      </c>
      <c r="AE109" s="216">
        <f t="shared" si="22"/>
        <v>0</v>
      </c>
      <c r="AF109" s="216">
        <f t="shared" si="22"/>
        <v>0</v>
      </c>
      <c r="AG109" s="216">
        <f t="shared" si="22"/>
        <v>0</v>
      </c>
    </row>
    <row r="110" spans="1:35" hidden="1">
      <c r="A110" s="192" t="str">
        <f>$D$2&amp;"SURC"&amp;C110</f>
        <v>KITSAP CO -REGULATEDSURCFUEL-COM MASON</v>
      </c>
      <c r="B110" s="192">
        <f t="shared" si="16"/>
        <v>1</v>
      </c>
      <c r="C110" s="214" t="s">
        <v>330</v>
      </c>
      <c r="D110" s="214" t="str">
        <f>VLOOKUP(C110,'[13]RM Revenue'!J:K,2,FALSE)</f>
        <v>FUEL &amp; MATERIAL SURCHARGE</v>
      </c>
      <c r="E110" s="210" t="e">
        <f>VLOOKUP(A110,'[13]Kits Reg Svc Codes Jan-Jun'!$A$1:$H$809,8,FALSE)</f>
        <v>#N/A</v>
      </c>
      <c r="F110" s="215" t="e">
        <f>VLOOKUP(A110,'[13]Service Codes'!$A$1:$H$808,8,FALSE)</f>
        <v>#N/A</v>
      </c>
      <c r="G110" s="215"/>
      <c r="H110" s="216">
        <f>SUMIF('[13]RM Revenue'!$B:$B,'Kitsap Regulated - Price Out'!$A110,'[13]RM Revenue'!S:S)</f>
        <v>0</v>
      </c>
      <c r="I110" s="216">
        <f>SUMIF('[13]RM Revenue'!$B:$B,'Kitsap Regulated - Price Out'!$A110,'[13]RM Revenue'!T:T)</f>
        <v>0</v>
      </c>
      <c r="J110" s="216">
        <f>SUMIF('[13]RM Revenue'!$B:$B,'Kitsap Regulated - Price Out'!$A110,'[13]RM Revenue'!U:U)</f>
        <v>0</v>
      </c>
      <c r="K110" s="216">
        <f>SUMIF('[13]RM Revenue'!$B:$B,'Kitsap Regulated - Price Out'!$A110,'[13]RM Revenue'!V:V)</f>
        <v>0</v>
      </c>
      <c r="L110" s="216">
        <f>SUMIF('[13]RM Revenue'!$B:$B,'Kitsap Regulated - Price Out'!$A110,'[13]RM Revenue'!W:W)</f>
        <v>0</v>
      </c>
      <c r="M110" s="216">
        <f>SUMIF('[13]RM Revenue'!$B:$B,'Kitsap Regulated - Price Out'!$A110,'[13]RM Revenue'!X:X)</f>
        <v>0</v>
      </c>
      <c r="N110" s="216">
        <f>SUMIF('[13]RM Revenue'!$B:$B,'Kitsap Regulated - Price Out'!$A110,'[13]RM Revenue'!Y:Y)</f>
        <v>0</v>
      </c>
      <c r="O110" s="216">
        <f>SUMIF('[13]RM Revenue'!$B:$B,'Kitsap Regulated - Price Out'!$A110,'[13]RM Revenue'!Z:Z)</f>
        <v>0</v>
      </c>
      <c r="P110" s="216">
        <f>SUMIF('[13]RM Revenue'!$B:$B,'Kitsap Regulated - Price Out'!$A110,'[13]RM Revenue'!AA:AA)</f>
        <v>0</v>
      </c>
      <c r="Q110" s="216">
        <f>SUMIF('[13]RM Revenue'!$B:$B,'Kitsap Regulated - Price Out'!$A110,'[13]RM Revenue'!AB:AB)</f>
        <v>0</v>
      </c>
      <c r="R110" s="216">
        <f>SUMIF('[13]RM Revenue'!$B:$B,'Kitsap Regulated - Price Out'!$A110,'[13]RM Revenue'!AC:AC)</f>
        <v>0</v>
      </c>
      <c r="S110" s="216">
        <f>SUMIF('[13]RM Revenue'!$B:$B,'Kitsap Regulated - Price Out'!$A110,'[13]RM Revenue'!AD:AD)</f>
        <v>0</v>
      </c>
      <c r="T110" s="212">
        <f t="shared" si="19"/>
        <v>0</v>
      </c>
      <c r="U110" s="212"/>
      <c r="V110" s="212">
        <f t="shared" si="23"/>
        <v>0</v>
      </c>
      <c r="W110" s="212">
        <f t="shared" si="23"/>
        <v>0</v>
      </c>
      <c r="X110" s="212">
        <f t="shared" si="23"/>
        <v>0</v>
      </c>
      <c r="Y110" s="212">
        <f t="shared" si="23"/>
        <v>0</v>
      </c>
      <c r="Z110" s="212">
        <f t="shared" si="23"/>
        <v>0</v>
      </c>
      <c r="AA110" s="212">
        <f t="shared" si="23"/>
        <v>0</v>
      </c>
      <c r="AB110" s="216">
        <f t="shared" si="22"/>
        <v>0</v>
      </c>
      <c r="AC110" s="216">
        <f t="shared" si="22"/>
        <v>0</v>
      </c>
      <c r="AD110" s="216">
        <f t="shared" si="22"/>
        <v>0</v>
      </c>
      <c r="AE110" s="216">
        <f t="shared" si="22"/>
        <v>0</v>
      </c>
      <c r="AF110" s="216">
        <f t="shared" si="22"/>
        <v>0</v>
      </c>
      <c r="AG110" s="216">
        <f t="shared" si="22"/>
        <v>0</v>
      </c>
    </row>
    <row r="111" spans="1:35" hidden="1">
      <c r="A111" s="192" t="str">
        <f>$D$2&amp;"SURC"&amp;C111</f>
        <v>KITSAP CO -REGULATEDSURCFUEL-RES MASON</v>
      </c>
      <c r="B111" s="192">
        <f t="shared" si="16"/>
        <v>1</v>
      </c>
      <c r="C111" s="214" t="s">
        <v>331</v>
      </c>
      <c r="D111" s="214" t="str">
        <f>VLOOKUP(C111,'[13]RM Revenue'!J:K,2,FALSE)</f>
        <v>FUEL &amp; MATERIAL SURCHARGE</v>
      </c>
      <c r="E111" s="210" t="e">
        <f>VLOOKUP(A111,'[13]Kits Reg Svc Codes Jan-Jun'!$A$1:$H$809,8,FALSE)</f>
        <v>#N/A</v>
      </c>
      <c r="F111" s="215" t="e">
        <f>VLOOKUP(A111,'[13]Service Codes'!$A$1:$H$808,8,FALSE)</f>
        <v>#N/A</v>
      </c>
      <c r="G111" s="215"/>
      <c r="H111" s="216">
        <f>SUMIF('[13]RM Revenue'!$B:$B,'Kitsap Regulated - Price Out'!$A111,'[13]RM Revenue'!S:S)</f>
        <v>0</v>
      </c>
      <c r="I111" s="216">
        <f>SUMIF('[13]RM Revenue'!$B:$B,'Kitsap Regulated - Price Out'!$A111,'[13]RM Revenue'!T:T)</f>
        <v>0</v>
      </c>
      <c r="J111" s="216">
        <f>SUMIF('[13]RM Revenue'!$B:$B,'Kitsap Regulated - Price Out'!$A111,'[13]RM Revenue'!U:U)</f>
        <v>0</v>
      </c>
      <c r="K111" s="216">
        <f>SUMIF('[13]RM Revenue'!$B:$B,'Kitsap Regulated - Price Out'!$A111,'[13]RM Revenue'!V:V)</f>
        <v>0</v>
      </c>
      <c r="L111" s="216">
        <f>SUMIF('[13]RM Revenue'!$B:$B,'Kitsap Regulated - Price Out'!$A111,'[13]RM Revenue'!W:W)</f>
        <v>0</v>
      </c>
      <c r="M111" s="216">
        <f>SUMIF('[13]RM Revenue'!$B:$B,'Kitsap Regulated - Price Out'!$A111,'[13]RM Revenue'!X:X)</f>
        <v>0</v>
      </c>
      <c r="N111" s="216">
        <f>SUMIF('[13]RM Revenue'!$B:$B,'Kitsap Regulated - Price Out'!$A111,'[13]RM Revenue'!Y:Y)</f>
        <v>0</v>
      </c>
      <c r="O111" s="216">
        <f>SUMIF('[13]RM Revenue'!$B:$B,'Kitsap Regulated - Price Out'!$A111,'[13]RM Revenue'!Z:Z)</f>
        <v>0</v>
      </c>
      <c r="P111" s="216">
        <f>SUMIF('[13]RM Revenue'!$B:$B,'Kitsap Regulated - Price Out'!$A111,'[13]RM Revenue'!AA:AA)</f>
        <v>0</v>
      </c>
      <c r="Q111" s="216">
        <f>SUMIF('[13]RM Revenue'!$B:$B,'Kitsap Regulated - Price Out'!$A111,'[13]RM Revenue'!AB:AB)</f>
        <v>0</v>
      </c>
      <c r="R111" s="216">
        <f>SUMIF('[13]RM Revenue'!$B:$B,'Kitsap Regulated - Price Out'!$A111,'[13]RM Revenue'!AC:AC)</f>
        <v>0</v>
      </c>
      <c r="S111" s="216">
        <f>SUMIF('[13]RM Revenue'!$B:$B,'Kitsap Regulated - Price Out'!$A111,'[13]RM Revenue'!AD:AD)</f>
        <v>0</v>
      </c>
      <c r="T111" s="212">
        <f t="shared" si="19"/>
        <v>0</v>
      </c>
      <c r="U111" s="212"/>
      <c r="V111" s="212">
        <f t="shared" si="23"/>
        <v>0</v>
      </c>
      <c r="W111" s="212">
        <f t="shared" si="23"/>
        <v>0</v>
      </c>
      <c r="X111" s="212">
        <f t="shared" si="23"/>
        <v>0</v>
      </c>
      <c r="Y111" s="212">
        <f t="shared" si="23"/>
        <v>0</v>
      </c>
      <c r="Z111" s="212">
        <f t="shared" si="23"/>
        <v>0</v>
      </c>
      <c r="AA111" s="212">
        <f t="shared" si="23"/>
        <v>0</v>
      </c>
      <c r="AB111" s="216">
        <f t="shared" si="22"/>
        <v>0</v>
      </c>
      <c r="AC111" s="216">
        <f t="shared" si="22"/>
        <v>0</v>
      </c>
      <c r="AD111" s="216">
        <f t="shared" si="22"/>
        <v>0</v>
      </c>
      <c r="AE111" s="216">
        <f t="shared" si="22"/>
        <v>0</v>
      </c>
      <c r="AF111" s="216">
        <f t="shared" si="22"/>
        <v>0</v>
      </c>
      <c r="AG111" s="216">
        <f t="shared" si="22"/>
        <v>0</v>
      </c>
    </row>
    <row r="112" spans="1:35" hidden="1">
      <c r="A112" s="192" t="str">
        <f>$D$2&amp;"SURC"&amp;C112</f>
        <v>KITSAP CO -REGULATEDSURCFUEL-RECY MASON</v>
      </c>
      <c r="B112" s="192">
        <f t="shared" si="16"/>
        <v>1</v>
      </c>
      <c r="C112" s="214" t="s">
        <v>332</v>
      </c>
      <c r="D112" s="214" t="str">
        <f>VLOOKUP(C112,'[13]RM Revenue'!J:K,2,FALSE)</f>
        <v>FUEL &amp; MATERIAL SURCHARGE</v>
      </c>
      <c r="E112" s="210" t="e">
        <f>VLOOKUP(A112,'[13]Kits Reg Svc Codes Jan-Jun'!$A$1:$H$809,8,FALSE)</f>
        <v>#N/A</v>
      </c>
      <c r="F112" s="215" t="e">
        <f>VLOOKUP(A112,'[13]Service Codes'!$A$1:$H$808,8,FALSE)</f>
        <v>#N/A</v>
      </c>
      <c r="G112" s="215"/>
      <c r="H112" s="216">
        <f>SUMIF('[13]RM Revenue'!$B:$B,'Kitsap Regulated - Price Out'!$A112,'[13]RM Revenue'!S:S)</f>
        <v>0</v>
      </c>
      <c r="I112" s="216">
        <f>SUMIF('[13]RM Revenue'!$B:$B,'Kitsap Regulated - Price Out'!$A112,'[13]RM Revenue'!T:T)</f>
        <v>0</v>
      </c>
      <c r="J112" s="216">
        <f>SUMIF('[13]RM Revenue'!$B:$B,'Kitsap Regulated - Price Out'!$A112,'[13]RM Revenue'!U:U)</f>
        <v>0</v>
      </c>
      <c r="K112" s="216">
        <f>SUMIF('[13]RM Revenue'!$B:$B,'Kitsap Regulated - Price Out'!$A112,'[13]RM Revenue'!V:V)</f>
        <v>0</v>
      </c>
      <c r="L112" s="216">
        <f>SUMIF('[13]RM Revenue'!$B:$B,'Kitsap Regulated - Price Out'!$A112,'[13]RM Revenue'!W:W)</f>
        <v>0</v>
      </c>
      <c r="M112" s="216">
        <f>SUMIF('[13]RM Revenue'!$B:$B,'Kitsap Regulated - Price Out'!$A112,'[13]RM Revenue'!X:X)</f>
        <v>0</v>
      </c>
      <c r="N112" s="216">
        <f>SUMIF('[13]RM Revenue'!$B:$B,'Kitsap Regulated - Price Out'!$A112,'[13]RM Revenue'!Y:Y)</f>
        <v>0</v>
      </c>
      <c r="O112" s="216">
        <f>SUMIF('[13]RM Revenue'!$B:$B,'Kitsap Regulated - Price Out'!$A112,'[13]RM Revenue'!Z:Z)</f>
        <v>0</v>
      </c>
      <c r="P112" s="216">
        <f>SUMIF('[13]RM Revenue'!$B:$B,'Kitsap Regulated - Price Out'!$A112,'[13]RM Revenue'!AA:AA)</f>
        <v>0</v>
      </c>
      <c r="Q112" s="216">
        <f>SUMIF('[13]RM Revenue'!$B:$B,'Kitsap Regulated - Price Out'!$A112,'[13]RM Revenue'!AB:AB)</f>
        <v>0</v>
      </c>
      <c r="R112" s="216">
        <f>SUMIF('[13]RM Revenue'!$B:$B,'Kitsap Regulated - Price Out'!$A112,'[13]RM Revenue'!AC:AC)</f>
        <v>0</v>
      </c>
      <c r="S112" s="216">
        <f>SUMIF('[13]RM Revenue'!$B:$B,'Kitsap Regulated - Price Out'!$A112,'[13]RM Revenue'!AD:AD)</f>
        <v>0</v>
      </c>
      <c r="T112" s="212">
        <f t="shared" si="19"/>
        <v>0</v>
      </c>
      <c r="U112" s="212"/>
      <c r="V112" s="212">
        <f t="shared" si="23"/>
        <v>0</v>
      </c>
      <c r="W112" s="212">
        <f t="shared" si="23"/>
        <v>0</v>
      </c>
      <c r="X112" s="212">
        <f t="shared" si="23"/>
        <v>0</v>
      </c>
      <c r="Y112" s="212">
        <f t="shared" si="23"/>
        <v>0</v>
      </c>
      <c r="Z112" s="212">
        <f t="shared" si="23"/>
        <v>0</v>
      </c>
      <c r="AA112" s="212">
        <f t="shared" si="23"/>
        <v>0</v>
      </c>
      <c r="AB112" s="216">
        <f t="shared" si="22"/>
        <v>0</v>
      </c>
      <c r="AC112" s="216">
        <f t="shared" si="22"/>
        <v>0</v>
      </c>
      <c r="AD112" s="216">
        <f t="shared" si="22"/>
        <v>0</v>
      </c>
      <c r="AE112" s="216">
        <f t="shared" si="22"/>
        <v>0</v>
      </c>
      <c r="AF112" s="216">
        <f t="shared" si="22"/>
        <v>0</v>
      </c>
      <c r="AG112" s="216">
        <f t="shared" si="22"/>
        <v>0</v>
      </c>
    </row>
    <row r="113" spans="1:33" hidden="1">
      <c r="A113" s="192" t="str">
        <f>$D$2&amp;"SURC"&amp;C113</f>
        <v>KITSAP CO -REGULATEDSURCFUEL-ACCTG MASON</v>
      </c>
      <c r="B113" s="192">
        <f t="shared" si="16"/>
        <v>1</v>
      </c>
      <c r="C113" s="214" t="s">
        <v>333</v>
      </c>
      <c r="D113" s="214" t="str">
        <f>VLOOKUP(C113,'[13]RM Revenue'!J:K,2,FALSE)</f>
        <v>FUEL &amp; MATERIAL SURCHARGE</v>
      </c>
      <c r="E113" s="210" t="e">
        <f>VLOOKUP(A113,'[13]Kits Reg Svc Codes Jan-Jun'!$A$1:$H$809,8,FALSE)</f>
        <v>#N/A</v>
      </c>
      <c r="F113" s="215" t="e">
        <f>VLOOKUP(A113,'[13]Service Codes'!$A$1:$H$808,8,FALSE)</f>
        <v>#N/A</v>
      </c>
      <c r="G113" s="215"/>
      <c r="H113" s="216">
        <f>SUMIF('[13]RM Revenue'!$B:$B,'Kitsap Regulated - Price Out'!$A113,'[13]RM Revenue'!S:S)</f>
        <v>0</v>
      </c>
      <c r="I113" s="216">
        <f>SUMIF('[13]RM Revenue'!$B:$B,'Kitsap Regulated - Price Out'!$A113,'[13]RM Revenue'!T:T)</f>
        <v>0</v>
      </c>
      <c r="J113" s="216">
        <f>SUMIF('[13]RM Revenue'!$B:$B,'Kitsap Regulated - Price Out'!$A113,'[13]RM Revenue'!U:U)</f>
        <v>0</v>
      </c>
      <c r="K113" s="216">
        <f>SUMIF('[13]RM Revenue'!$B:$B,'Kitsap Regulated - Price Out'!$A113,'[13]RM Revenue'!V:V)</f>
        <v>0</v>
      </c>
      <c r="L113" s="216">
        <f>SUMIF('[13]RM Revenue'!$B:$B,'Kitsap Regulated - Price Out'!$A113,'[13]RM Revenue'!W:W)</f>
        <v>0</v>
      </c>
      <c r="M113" s="216">
        <f>SUMIF('[13]RM Revenue'!$B:$B,'Kitsap Regulated - Price Out'!$A113,'[13]RM Revenue'!X:X)</f>
        <v>0</v>
      </c>
      <c r="N113" s="216">
        <f>SUMIF('[13]RM Revenue'!$B:$B,'Kitsap Regulated - Price Out'!$A113,'[13]RM Revenue'!Y:Y)</f>
        <v>0</v>
      </c>
      <c r="O113" s="216">
        <f>SUMIF('[13]RM Revenue'!$B:$B,'Kitsap Regulated - Price Out'!$A113,'[13]RM Revenue'!Z:Z)</f>
        <v>0</v>
      </c>
      <c r="P113" s="216">
        <f>SUMIF('[13]RM Revenue'!$B:$B,'Kitsap Regulated - Price Out'!$A113,'[13]RM Revenue'!AA:AA)</f>
        <v>0</v>
      </c>
      <c r="Q113" s="216">
        <f>SUMIF('[13]RM Revenue'!$B:$B,'Kitsap Regulated - Price Out'!$A113,'[13]RM Revenue'!AB:AB)</f>
        <v>0</v>
      </c>
      <c r="R113" s="216">
        <f>SUMIF('[13]RM Revenue'!$B:$B,'Kitsap Regulated - Price Out'!$A113,'[13]RM Revenue'!AC:AC)</f>
        <v>0</v>
      </c>
      <c r="S113" s="216">
        <f>SUMIF('[13]RM Revenue'!$B:$B,'Kitsap Regulated - Price Out'!$A113,'[13]RM Revenue'!AD:AD)</f>
        <v>0</v>
      </c>
      <c r="T113" s="212">
        <f t="shared" si="19"/>
        <v>0</v>
      </c>
      <c r="U113" s="212"/>
      <c r="V113" s="212">
        <f t="shared" si="23"/>
        <v>0</v>
      </c>
      <c r="W113" s="212">
        <f t="shared" si="23"/>
        <v>0</v>
      </c>
      <c r="X113" s="212">
        <f t="shared" si="23"/>
        <v>0</v>
      </c>
      <c r="Y113" s="212">
        <f t="shared" si="23"/>
        <v>0</v>
      </c>
      <c r="Z113" s="212">
        <f t="shared" si="23"/>
        <v>0</v>
      </c>
      <c r="AA113" s="212">
        <f t="shared" si="23"/>
        <v>0</v>
      </c>
      <c r="AB113" s="216">
        <f t="shared" si="22"/>
        <v>0</v>
      </c>
      <c r="AC113" s="216">
        <f t="shared" si="22"/>
        <v>0</v>
      </c>
      <c r="AD113" s="216">
        <f t="shared" si="22"/>
        <v>0</v>
      </c>
      <c r="AE113" s="216">
        <f t="shared" si="22"/>
        <v>0</v>
      </c>
      <c r="AF113" s="216">
        <f t="shared" si="22"/>
        <v>0</v>
      </c>
      <c r="AG113" s="216">
        <f t="shared" si="22"/>
        <v>0</v>
      </c>
    </row>
    <row r="114" spans="1:33">
      <c r="B114" s="192">
        <f t="shared" si="16"/>
        <v>0</v>
      </c>
      <c r="C114" s="217"/>
      <c r="D114" s="218" t="s">
        <v>334</v>
      </c>
      <c r="E114" s="215"/>
      <c r="G114" s="215"/>
      <c r="H114" s="219">
        <f t="shared" ref="H114:T114" si="24">SUM(H86:H113)</f>
        <v>28971.559999999994</v>
      </c>
      <c r="I114" s="219">
        <f t="shared" si="24"/>
        <v>28785.329999999994</v>
      </c>
      <c r="J114" s="219">
        <f t="shared" si="24"/>
        <v>29259.939999999991</v>
      </c>
      <c r="K114" s="219">
        <f t="shared" si="24"/>
        <v>28272.949999999993</v>
      </c>
      <c r="L114" s="219">
        <f t="shared" si="24"/>
        <v>29621.979999999996</v>
      </c>
      <c r="M114" s="219">
        <f t="shared" si="24"/>
        <v>29847.289999999997</v>
      </c>
      <c r="N114" s="219">
        <f t="shared" si="24"/>
        <v>30397.359999999997</v>
      </c>
      <c r="O114" s="219">
        <f t="shared" si="24"/>
        <v>30887.479999999996</v>
      </c>
      <c r="P114" s="219">
        <f t="shared" si="24"/>
        <v>30279.219999999998</v>
      </c>
      <c r="Q114" s="219">
        <f t="shared" si="24"/>
        <v>31299.459999999995</v>
      </c>
      <c r="R114" s="219">
        <f t="shared" si="24"/>
        <v>32858.94</v>
      </c>
      <c r="S114" s="219">
        <f t="shared" si="24"/>
        <v>31279.390000000007</v>
      </c>
      <c r="T114" s="219">
        <f t="shared" si="24"/>
        <v>361760.9</v>
      </c>
      <c r="U114" s="231">
        <f>T114-SUM(H114:S114)</f>
        <v>0</v>
      </c>
      <c r="V114" s="212">
        <f t="shared" si="23"/>
        <v>0</v>
      </c>
      <c r="W114" s="212">
        <f t="shared" si="23"/>
        <v>0</v>
      </c>
      <c r="X114" s="212">
        <f t="shared" si="23"/>
        <v>0</v>
      </c>
      <c r="Y114" s="212">
        <f t="shared" si="23"/>
        <v>0</v>
      </c>
      <c r="Z114" s="212">
        <f t="shared" si="23"/>
        <v>0</v>
      </c>
      <c r="AA114" s="212">
        <f t="shared" si="23"/>
        <v>0</v>
      </c>
      <c r="AB114" s="216">
        <f t="shared" si="22"/>
        <v>0</v>
      </c>
      <c r="AC114" s="216">
        <f t="shared" si="22"/>
        <v>0</v>
      </c>
      <c r="AD114" s="216">
        <f t="shared" si="22"/>
        <v>0</v>
      </c>
      <c r="AE114" s="216">
        <f t="shared" si="22"/>
        <v>0</v>
      </c>
      <c r="AF114" s="216">
        <f t="shared" si="22"/>
        <v>0</v>
      </c>
      <c r="AG114" s="216">
        <f t="shared" si="22"/>
        <v>0</v>
      </c>
    </row>
    <row r="115" spans="1:33">
      <c r="B115" s="192">
        <f t="shared" si="16"/>
        <v>0</v>
      </c>
      <c r="C115" s="217"/>
      <c r="D115" s="217"/>
      <c r="E115" s="215"/>
      <c r="G115" s="215"/>
      <c r="H115" s="237"/>
      <c r="I115" s="237"/>
      <c r="J115" s="237"/>
      <c r="K115" s="237"/>
      <c r="L115" s="237"/>
      <c r="M115" s="237"/>
      <c r="N115" s="237"/>
      <c r="O115" s="237"/>
      <c r="P115" s="238"/>
      <c r="Q115" s="238"/>
      <c r="R115" s="238"/>
      <c r="S115" s="238"/>
      <c r="T115" s="238"/>
      <c r="V115" s="212">
        <f t="shared" si="23"/>
        <v>0</v>
      </c>
      <c r="W115" s="212">
        <f t="shared" si="23"/>
        <v>0</v>
      </c>
      <c r="X115" s="212">
        <f t="shared" si="23"/>
        <v>0</v>
      </c>
      <c r="Y115" s="212">
        <f t="shared" si="23"/>
        <v>0</v>
      </c>
      <c r="Z115" s="212">
        <f t="shared" si="23"/>
        <v>0</v>
      </c>
      <c r="AA115" s="212">
        <f t="shared" si="23"/>
        <v>0</v>
      </c>
      <c r="AB115" s="216">
        <f t="shared" si="22"/>
        <v>0</v>
      </c>
      <c r="AC115" s="216">
        <f t="shared" si="22"/>
        <v>0</v>
      </c>
      <c r="AD115" s="216">
        <f t="shared" si="22"/>
        <v>0</v>
      </c>
      <c r="AE115" s="216">
        <f t="shared" si="22"/>
        <v>0</v>
      </c>
      <c r="AF115" s="216">
        <f t="shared" si="22"/>
        <v>0</v>
      </c>
      <c r="AG115" s="216">
        <f t="shared" si="22"/>
        <v>0</v>
      </c>
    </row>
    <row r="116" spans="1:33">
      <c r="B116" s="192">
        <f t="shared" si="16"/>
        <v>0</v>
      </c>
      <c r="E116" s="215"/>
      <c r="G116" s="230"/>
      <c r="H116" s="239"/>
      <c r="I116" s="239"/>
      <c r="J116" s="239"/>
      <c r="K116" s="239"/>
      <c r="L116" s="239"/>
      <c r="M116" s="239"/>
      <c r="N116" s="239"/>
      <c r="O116" s="239"/>
      <c r="V116" s="212">
        <f t="shared" si="23"/>
        <v>0</v>
      </c>
      <c r="W116" s="212">
        <f t="shared" si="23"/>
        <v>0</v>
      </c>
      <c r="X116" s="212">
        <f t="shared" si="23"/>
        <v>0</v>
      </c>
      <c r="Y116" s="212">
        <f t="shared" si="23"/>
        <v>0</v>
      </c>
      <c r="Z116" s="212">
        <f t="shared" si="23"/>
        <v>0</v>
      </c>
      <c r="AA116" s="212">
        <f t="shared" si="23"/>
        <v>0</v>
      </c>
      <c r="AB116" s="216">
        <f t="shared" si="22"/>
        <v>0</v>
      </c>
      <c r="AC116" s="216">
        <f t="shared" si="22"/>
        <v>0</v>
      </c>
      <c r="AD116" s="216">
        <f t="shared" si="22"/>
        <v>0</v>
      </c>
      <c r="AE116" s="216">
        <f t="shared" si="22"/>
        <v>0</v>
      </c>
      <c r="AF116" s="216">
        <f t="shared" si="22"/>
        <v>0</v>
      </c>
      <c r="AG116" s="216">
        <f t="shared" si="22"/>
        <v>0</v>
      </c>
    </row>
    <row r="117" spans="1:33">
      <c r="B117" s="192">
        <f t="shared" si="16"/>
        <v>1</v>
      </c>
      <c r="C117" s="204" t="s">
        <v>335</v>
      </c>
      <c r="D117" s="202" t="s">
        <v>335</v>
      </c>
      <c r="E117" s="215"/>
      <c r="G117" s="233"/>
      <c r="H117" s="203"/>
      <c r="V117" s="212">
        <f t="shared" si="23"/>
        <v>0</v>
      </c>
      <c r="W117" s="212">
        <f t="shared" si="23"/>
        <v>0</v>
      </c>
      <c r="X117" s="212">
        <f t="shared" si="23"/>
        <v>0</v>
      </c>
      <c r="Y117" s="212">
        <f t="shared" si="23"/>
        <v>0</v>
      </c>
      <c r="Z117" s="212">
        <f t="shared" si="23"/>
        <v>0</v>
      </c>
      <c r="AA117" s="212">
        <f t="shared" si="23"/>
        <v>0</v>
      </c>
      <c r="AB117" s="216">
        <f t="shared" si="22"/>
        <v>0</v>
      </c>
      <c r="AC117" s="216">
        <f t="shared" si="22"/>
        <v>0</v>
      </c>
      <c r="AD117" s="216">
        <f t="shared" si="22"/>
        <v>0</v>
      </c>
      <c r="AE117" s="216">
        <f t="shared" si="22"/>
        <v>0</v>
      </c>
      <c r="AF117" s="216">
        <f t="shared" si="22"/>
        <v>0</v>
      </c>
      <c r="AG117" s="216">
        <f t="shared" si="22"/>
        <v>0</v>
      </c>
    </row>
    <row r="118" spans="1:33">
      <c r="B118" s="192">
        <f t="shared" si="16"/>
        <v>0</v>
      </c>
      <c r="C118" s="204"/>
      <c r="D118" s="204"/>
      <c r="E118" s="215"/>
      <c r="G118" s="233"/>
      <c r="H118" s="203"/>
      <c r="V118" s="212">
        <f t="shared" si="23"/>
        <v>0</v>
      </c>
      <c r="W118" s="212">
        <f t="shared" si="23"/>
        <v>0</v>
      </c>
      <c r="X118" s="212">
        <f t="shared" si="23"/>
        <v>0</v>
      </c>
      <c r="Y118" s="212">
        <f t="shared" si="23"/>
        <v>0</v>
      </c>
      <c r="Z118" s="212">
        <f t="shared" si="23"/>
        <v>0</v>
      </c>
      <c r="AA118" s="212">
        <f t="shared" si="23"/>
        <v>0</v>
      </c>
      <c r="AB118" s="216">
        <f t="shared" si="22"/>
        <v>0</v>
      </c>
      <c r="AC118" s="216">
        <f t="shared" si="22"/>
        <v>0</v>
      </c>
      <c r="AD118" s="216">
        <f t="shared" si="22"/>
        <v>0</v>
      </c>
      <c r="AE118" s="216">
        <f t="shared" si="22"/>
        <v>0</v>
      </c>
      <c r="AF118" s="216">
        <f t="shared" si="22"/>
        <v>0</v>
      </c>
      <c r="AG118" s="216">
        <f t="shared" si="22"/>
        <v>0</v>
      </c>
    </row>
    <row r="119" spans="1:33" hidden="1">
      <c r="B119" s="192">
        <f t="shared" si="16"/>
        <v>1</v>
      </c>
      <c r="C119" s="223" t="s">
        <v>336</v>
      </c>
      <c r="D119" s="223" t="s">
        <v>336</v>
      </c>
      <c r="E119" s="215"/>
      <c r="G119" s="230"/>
      <c r="H119" s="240"/>
      <c r="I119" s="216"/>
      <c r="J119" s="216"/>
      <c r="V119" s="212">
        <f t="shared" si="23"/>
        <v>0</v>
      </c>
      <c r="W119" s="212">
        <f t="shared" si="23"/>
        <v>0</v>
      </c>
      <c r="X119" s="212">
        <f t="shared" si="23"/>
        <v>0</v>
      </c>
      <c r="Y119" s="212">
        <f t="shared" si="23"/>
        <v>0</v>
      </c>
      <c r="Z119" s="212">
        <f t="shared" si="23"/>
        <v>0</v>
      </c>
      <c r="AA119" s="212">
        <f t="shared" si="23"/>
        <v>0</v>
      </c>
      <c r="AB119" s="216">
        <f t="shared" si="22"/>
        <v>0</v>
      </c>
      <c r="AC119" s="216">
        <f t="shared" si="22"/>
        <v>0</v>
      </c>
      <c r="AD119" s="216">
        <f t="shared" si="22"/>
        <v>0</v>
      </c>
      <c r="AE119" s="216">
        <f t="shared" si="22"/>
        <v>0</v>
      </c>
      <c r="AF119" s="216">
        <f t="shared" si="22"/>
        <v>0</v>
      </c>
      <c r="AG119" s="216">
        <f t="shared" si="22"/>
        <v>0</v>
      </c>
    </row>
    <row r="120" spans="1:33" hidden="1">
      <c r="A120" s="192" t="str">
        <f>$D$2&amp;"Rolloff"&amp;C120</f>
        <v>KITSAP CO -REGULATEDRolloffROHAUL10</v>
      </c>
      <c r="B120" s="192">
        <f t="shared" si="16"/>
        <v>1</v>
      </c>
      <c r="C120" s="214" t="s">
        <v>337</v>
      </c>
      <c r="D120" s="214" t="str">
        <f>VLOOKUP(C120,'[13]RM Revenue'!J:K,2,FALSE)</f>
        <v>10YD ROLL OFF HAUL</v>
      </c>
      <c r="E120" s="210">
        <f>VLOOKUP(A120,'[13]Kits Reg Svc Codes Jan-Jun'!$A$1:$H$809,8,FALSE)</f>
        <v>83.93</v>
      </c>
      <c r="F120" s="215">
        <f>VLOOKUP(A120,'[13]Service Codes'!$A$1:$H$808,8,FALSE)</f>
        <v>83.93</v>
      </c>
      <c r="G120" s="215"/>
      <c r="H120" s="216">
        <f>SUMIF('[13]RM Revenue'!$B:$B,'Kitsap Regulated - Price Out'!$A120,'[13]RM Revenue'!S:S)</f>
        <v>0</v>
      </c>
      <c r="I120" s="216">
        <f>SUMIF('[13]RM Revenue'!$B:$B,'Kitsap Regulated - Price Out'!$A120,'[13]RM Revenue'!T:T)</f>
        <v>0</v>
      </c>
      <c r="J120" s="216">
        <f>SUMIF('[13]RM Revenue'!$B:$B,'Kitsap Regulated - Price Out'!$A120,'[13]RM Revenue'!U:U)</f>
        <v>0</v>
      </c>
      <c r="K120" s="216">
        <f>SUMIF('[13]RM Revenue'!$B:$B,'Kitsap Regulated - Price Out'!$A120,'[13]RM Revenue'!V:V)</f>
        <v>0</v>
      </c>
      <c r="L120" s="216">
        <f>SUMIF('[13]RM Revenue'!$B:$B,'Kitsap Regulated - Price Out'!$A120,'[13]RM Revenue'!W:W)</f>
        <v>83.93</v>
      </c>
      <c r="M120" s="216">
        <f>SUMIF('[13]RM Revenue'!$B:$B,'Kitsap Regulated - Price Out'!$A120,'[13]RM Revenue'!X:X)</f>
        <v>167.86</v>
      </c>
      <c r="N120" s="216">
        <f>SUMIF('[13]RM Revenue'!$B:$B,'Kitsap Regulated - Price Out'!$A120,'[13]RM Revenue'!Y:Y)</f>
        <v>335.72</v>
      </c>
      <c r="O120" s="216">
        <f>SUMIF('[13]RM Revenue'!$B:$B,'Kitsap Regulated - Price Out'!$A120,'[13]RM Revenue'!Z:Z)</f>
        <v>0</v>
      </c>
      <c r="P120" s="216">
        <f>SUMIF('[13]RM Revenue'!$B:$B,'Kitsap Regulated - Price Out'!$A120,'[13]RM Revenue'!AA:AA)</f>
        <v>83.93</v>
      </c>
      <c r="Q120" s="216">
        <f>SUMIF('[13]RM Revenue'!$B:$B,'Kitsap Regulated - Price Out'!$A120,'[13]RM Revenue'!AB:AB)</f>
        <v>83.93</v>
      </c>
      <c r="R120" s="216">
        <f>SUMIF('[13]RM Revenue'!$B:$B,'Kitsap Regulated - Price Out'!$A120,'[13]RM Revenue'!AC:AC)</f>
        <v>83.93</v>
      </c>
      <c r="S120" s="216">
        <f>SUMIF('[13]RM Revenue'!$B:$B,'Kitsap Regulated - Price Out'!$A120,'[13]RM Revenue'!AD:AD)</f>
        <v>83.93</v>
      </c>
      <c r="T120" s="212">
        <f t="shared" ref="T120:T147" si="25">SUM(H120:S120)</f>
        <v>923.23000000000025</v>
      </c>
      <c r="U120" s="212"/>
      <c r="V120" s="212">
        <f t="shared" si="23"/>
        <v>0</v>
      </c>
      <c r="W120" s="212">
        <f t="shared" si="23"/>
        <v>0</v>
      </c>
      <c r="X120" s="212">
        <f t="shared" si="23"/>
        <v>0</v>
      </c>
      <c r="Y120" s="212">
        <f t="shared" si="23"/>
        <v>0</v>
      </c>
      <c r="Z120" s="212">
        <f t="shared" si="23"/>
        <v>1</v>
      </c>
      <c r="AA120" s="212">
        <f t="shared" si="23"/>
        <v>2</v>
      </c>
      <c r="AB120" s="216">
        <f t="shared" si="22"/>
        <v>4</v>
      </c>
      <c r="AC120" s="216">
        <f t="shared" si="22"/>
        <v>0</v>
      </c>
      <c r="AD120" s="216">
        <f t="shared" si="22"/>
        <v>1</v>
      </c>
      <c r="AE120" s="216">
        <f t="shared" si="22"/>
        <v>1</v>
      </c>
      <c r="AF120" s="216">
        <f t="shared" si="22"/>
        <v>1</v>
      </c>
      <c r="AG120" s="216">
        <f t="shared" si="22"/>
        <v>1</v>
      </c>
    </row>
    <row r="121" spans="1:33" hidden="1">
      <c r="A121" s="192" t="str">
        <f>$D$2&amp;"Rolloff"&amp;C121</f>
        <v>KITSAP CO -REGULATEDRolloffROHAUL20</v>
      </c>
      <c r="B121" s="192">
        <f t="shared" si="16"/>
        <v>1</v>
      </c>
      <c r="C121" s="214" t="s">
        <v>338</v>
      </c>
      <c r="D121" s="214" t="str">
        <f>VLOOKUP(C121,'[13]RM Revenue'!J:K,2,FALSE)</f>
        <v>20YD ROLL OFF-HAUL</v>
      </c>
      <c r="E121" s="210">
        <f>VLOOKUP(A121,'[13]Kits Reg Svc Codes Jan-Jun'!$A$1:$H$809,8,FALSE)</f>
        <v>97.48</v>
      </c>
      <c r="F121" s="215">
        <f>VLOOKUP(A121,'[13]Service Codes'!$A$1:$H$808,8,FALSE)</f>
        <v>97.48</v>
      </c>
      <c r="G121" s="215"/>
      <c r="H121" s="216">
        <f>SUMIF('[13]RM Revenue'!$B:$B,'Kitsap Regulated - Price Out'!$A121,'[13]RM Revenue'!S:S)</f>
        <v>292.44</v>
      </c>
      <c r="I121" s="216">
        <f>SUMIF('[13]RM Revenue'!$B:$B,'Kitsap Regulated - Price Out'!$A121,'[13]RM Revenue'!T:T)</f>
        <v>389.92</v>
      </c>
      <c r="J121" s="216">
        <f>SUMIF('[13]RM Revenue'!$B:$B,'Kitsap Regulated - Price Out'!$A121,'[13]RM Revenue'!U:U)</f>
        <v>389.92</v>
      </c>
      <c r="K121" s="216">
        <f>SUMIF('[13]RM Revenue'!$B:$B,'Kitsap Regulated - Price Out'!$A121,'[13]RM Revenue'!V:V)</f>
        <v>487.4</v>
      </c>
      <c r="L121" s="216">
        <f>SUMIF('[13]RM Revenue'!$B:$B,'Kitsap Regulated - Price Out'!$A121,'[13]RM Revenue'!W:W)</f>
        <v>487.4</v>
      </c>
      <c r="M121" s="216">
        <f>SUMIF('[13]RM Revenue'!$B:$B,'Kitsap Regulated - Price Out'!$A121,'[13]RM Revenue'!X:X)</f>
        <v>877.32</v>
      </c>
      <c r="N121" s="216">
        <f>SUMIF('[13]RM Revenue'!$B:$B,'Kitsap Regulated - Price Out'!$A121,'[13]RM Revenue'!Y:Y)</f>
        <v>389.92</v>
      </c>
      <c r="O121" s="216">
        <f>SUMIF('[13]RM Revenue'!$B:$B,'Kitsap Regulated - Price Out'!$A121,'[13]RM Revenue'!Z:Z)</f>
        <v>1169.76</v>
      </c>
      <c r="P121" s="216">
        <f>SUMIF('[13]RM Revenue'!$B:$B,'Kitsap Regulated - Price Out'!$A121,'[13]RM Revenue'!AA:AA)</f>
        <v>779.84</v>
      </c>
      <c r="Q121" s="216">
        <f>SUMIF('[13]RM Revenue'!$B:$B,'Kitsap Regulated - Price Out'!$A121,'[13]RM Revenue'!AB:AB)</f>
        <v>1072.28</v>
      </c>
      <c r="R121" s="216">
        <f>SUMIF('[13]RM Revenue'!$B:$B,'Kitsap Regulated - Price Out'!$A121,'[13]RM Revenue'!AC:AC)</f>
        <v>682.36</v>
      </c>
      <c r="S121" s="216">
        <f>SUMIF('[13]RM Revenue'!$B:$B,'Kitsap Regulated - Price Out'!$A121,'[13]RM Revenue'!AD:AD)</f>
        <v>682.36</v>
      </c>
      <c r="T121" s="212">
        <f t="shared" si="25"/>
        <v>7700.9199999999992</v>
      </c>
      <c r="U121" s="212"/>
      <c r="V121" s="212">
        <f t="shared" si="23"/>
        <v>3</v>
      </c>
      <c r="W121" s="212">
        <f t="shared" si="23"/>
        <v>4</v>
      </c>
      <c r="X121" s="212">
        <f t="shared" si="23"/>
        <v>4</v>
      </c>
      <c r="Y121" s="212">
        <f t="shared" si="23"/>
        <v>5</v>
      </c>
      <c r="Z121" s="212">
        <f t="shared" si="23"/>
        <v>5</v>
      </c>
      <c r="AA121" s="212">
        <f t="shared" si="23"/>
        <v>9</v>
      </c>
      <c r="AB121" s="216">
        <f t="shared" si="22"/>
        <v>4</v>
      </c>
      <c r="AC121" s="216">
        <f t="shared" si="22"/>
        <v>12</v>
      </c>
      <c r="AD121" s="216">
        <f t="shared" si="22"/>
        <v>8</v>
      </c>
      <c r="AE121" s="216">
        <f t="shared" si="22"/>
        <v>11</v>
      </c>
      <c r="AF121" s="216">
        <f t="shared" si="22"/>
        <v>7</v>
      </c>
      <c r="AG121" s="216">
        <f t="shared" si="22"/>
        <v>7</v>
      </c>
    </row>
    <row r="122" spans="1:33" hidden="1">
      <c r="A122" s="192" t="str">
        <f>$D$2&amp;"Rolloff"&amp;C122</f>
        <v>KITSAP CO -REGULATEDRolloffROHAUL40</v>
      </c>
      <c r="B122" s="192">
        <f t="shared" si="16"/>
        <v>1</v>
      </c>
      <c r="C122" s="214" t="s">
        <v>339</v>
      </c>
      <c r="D122" s="214" t="str">
        <f>VLOOKUP(C122,'[13]RM Revenue'!J:K,2,FALSE)</f>
        <v>40YD ROLL OFF-HAUL</v>
      </c>
      <c r="E122" s="210">
        <f>VLOOKUP(A122,'[13]Kits Reg Svc Codes Jan-Jun'!$A$1:$H$809,8,FALSE)</f>
        <v>165.74</v>
      </c>
      <c r="F122" s="215">
        <f>VLOOKUP(A122,'[13]Service Codes'!$A$1:$H$808,8,FALSE)</f>
        <v>165.74</v>
      </c>
      <c r="G122" s="215"/>
      <c r="H122" s="216">
        <f>SUMIF('[13]RM Revenue'!$B:$B,'Kitsap Regulated - Price Out'!$A122,'[13]RM Revenue'!S:S)</f>
        <v>165.74</v>
      </c>
      <c r="I122" s="216">
        <f>SUMIF('[13]RM Revenue'!$B:$B,'Kitsap Regulated - Price Out'!$A122,'[13]RM Revenue'!T:T)</f>
        <v>0</v>
      </c>
      <c r="J122" s="216">
        <f>SUMIF('[13]RM Revenue'!$B:$B,'Kitsap Regulated - Price Out'!$A122,'[13]RM Revenue'!U:U)</f>
        <v>0</v>
      </c>
      <c r="K122" s="216">
        <f>SUMIF('[13]RM Revenue'!$B:$B,'Kitsap Regulated - Price Out'!$A122,'[13]RM Revenue'!V:V)</f>
        <v>165.74</v>
      </c>
      <c r="L122" s="216">
        <f>SUMIF('[13]RM Revenue'!$B:$B,'Kitsap Regulated - Price Out'!$A122,'[13]RM Revenue'!W:W)</f>
        <v>165.74</v>
      </c>
      <c r="M122" s="216">
        <f>SUMIF('[13]RM Revenue'!$B:$B,'Kitsap Regulated - Price Out'!$A122,'[13]RM Revenue'!X:X)</f>
        <v>0</v>
      </c>
      <c r="N122" s="216">
        <f>SUMIF('[13]RM Revenue'!$B:$B,'Kitsap Regulated - Price Out'!$A122,'[13]RM Revenue'!Y:Y)</f>
        <v>0</v>
      </c>
      <c r="O122" s="216">
        <f>SUMIF('[13]RM Revenue'!$B:$B,'Kitsap Regulated - Price Out'!$A122,'[13]RM Revenue'!Z:Z)</f>
        <v>165.74</v>
      </c>
      <c r="P122" s="216">
        <f>SUMIF('[13]RM Revenue'!$B:$B,'Kitsap Regulated - Price Out'!$A122,'[13]RM Revenue'!AA:AA)</f>
        <v>0</v>
      </c>
      <c r="Q122" s="216">
        <f>SUMIF('[13]RM Revenue'!$B:$B,'Kitsap Regulated - Price Out'!$A122,'[13]RM Revenue'!AB:AB)</f>
        <v>331.48</v>
      </c>
      <c r="R122" s="216">
        <f>SUMIF('[13]RM Revenue'!$B:$B,'Kitsap Regulated - Price Out'!$A122,'[13]RM Revenue'!AC:AC)</f>
        <v>0</v>
      </c>
      <c r="S122" s="216">
        <f>SUMIF('[13]RM Revenue'!$B:$B,'Kitsap Regulated - Price Out'!$A122,'[13]RM Revenue'!AD:AD)</f>
        <v>0</v>
      </c>
      <c r="T122" s="212">
        <f t="shared" si="25"/>
        <v>994.44</v>
      </c>
      <c r="U122" s="212"/>
      <c r="V122" s="212">
        <f t="shared" si="23"/>
        <v>1</v>
      </c>
      <c r="W122" s="212">
        <f t="shared" si="23"/>
        <v>0</v>
      </c>
      <c r="X122" s="212">
        <f t="shared" si="23"/>
        <v>0</v>
      </c>
      <c r="Y122" s="212">
        <f t="shared" si="23"/>
        <v>1</v>
      </c>
      <c r="Z122" s="212">
        <f t="shared" si="23"/>
        <v>1</v>
      </c>
      <c r="AA122" s="212">
        <f t="shared" si="23"/>
        <v>0</v>
      </c>
      <c r="AB122" s="216">
        <f t="shared" si="22"/>
        <v>0</v>
      </c>
      <c r="AC122" s="216">
        <f t="shared" si="22"/>
        <v>1</v>
      </c>
      <c r="AD122" s="216">
        <f t="shared" si="22"/>
        <v>0</v>
      </c>
      <c r="AE122" s="216">
        <f t="shared" si="22"/>
        <v>2</v>
      </c>
      <c r="AF122" s="216">
        <f t="shared" si="22"/>
        <v>0</v>
      </c>
      <c r="AG122" s="216">
        <f t="shared" si="22"/>
        <v>0</v>
      </c>
    </row>
    <row r="123" spans="1:33" hidden="1">
      <c r="A123" s="192" t="str">
        <f>$D$2&amp;"Rolloff"&amp;C123</f>
        <v>KITSAP CO -REGULATEDRolloffCPHAUL10</v>
      </c>
      <c r="B123" s="192">
        <f t="shared" si="16"/>
        <v>1</v>
      </c>
      <c r="C123" s="214" t="s">
        <v>340</v>
      </c>
      <c r="D123" s="214" t="str">
        <f>VLOOKUP(C123,'[13]RM Revenue'!J:K,2,FALSE)</f>
        <v>10YD COMPACTOR-HAUL</v>
      </c>
      <c r="E123" s="210">
        <f>VLOOKUP(A123,'[13]Kits Reg Svc Codes Jan-Jun'!$A$1:$H$809,8,FALSE)</f>
        <v>126.71</v>
      </c>
      <c r="F123" s="215">
        <f>VLOOKUP(A123,'[13]Service Codes'!$A$1:$H$808,8,FALSE)</f>
        <v>126.71</v>
      </c>
      <c r="G123" s="215"/>
      <c r="H123" s="216">
        <f>SUMIF('[13]RM Revenue'!$B:$B,'Kitsap Regulated - Price Out'!$A123,'[13]RM Revenue'!S:S)</f>
        <v>0</v>
      </c>
      <c r="I123" s="216">
        <f>SUMIF('[13]RM Revenue'!$B:$B,'Kitsap Regulated - Price Out'!$A123,'[13]RM Revenue'!T:T)</f>
        <v>0</v>
      </c>
      <c r="J123" s="216">
        <f>SUMIF('[13]RM Revenue'!$B:$B,'Kitsap Regulated - Price Out'!$A123,'[13]RM Revenue'!U:U)</f>
        <v>0</v>
      </c>
      <c r="K123" s="216">
        <f>SUMIF('[13]RM Revenue'!$B:$B,'Kitsap Regulated - Price Out'!$A123,'[13]RM Revenue'!V:V)</f>
        <v>0</v>
      </c>
      <c r="L123" s="216">
        <f>SUMIF('[13]RM Revenue'!$B:$B,'Kitsap Regulated - Price Out'!$A123,'[13]RM Revenue'!W:W)</f>
        <v>0</v>
      </c>
      <c r="M123" s="216">
        <f>SUMIF('[13]RM Revenue'!$B:$B,'Kitsap Regulated - Price Out'!$A123,'[13]RM Revenue'!X:X)</f>
        <v>0</v>
      </c>
      <c r="N123" s="216">
        <f>SUMIF('[13]RM Revenue'!$B:$B,'Kitsap Regulated - Price Out'!$A123,'[13]RM Revenue'!Y:Y)</f>
        <v>0</v>
      </c>
      <c r="O123" s="216">
        <f>SUMIF('[13]RM Revenue'!$B:$B,'Kitsap Regulated - Price Out'!$A123,'[13]RM Revenue'!Z:Z)</f>
        <v>0</v>
      </c>
      <c r="P123" s="216">
        <f>SUMIF('[13]RM Revenue'!$B:$B,'Kitsap Regulated - Price Out'!$A123,'[13]RM Revenue'!AA:AA)</f>
        <v>0</v>
      </c>
      <c r="Q123" s="216">
        <f>SUMIF('[13]RM Revenue'!$B:$B,'Kitsap Regulated - Price Out'!$A123,'[13]RM Revenue'!AB:AB)</f>
        <v>0</v>
      </c>
      <c r="R123" s="216">
        <f>SUMIF('[13]RM Revenue'!$B:$B,'Kitsap Regulated - Price Out'!$A123,'[13]RM Revenue'!AC:AC)</f>
        <v>0</v>
      </c>
      <c r="S123" s="216">
        <f>SUMIF('[13]RM Revenue'!$B:$B,'Kitsap Regulated - Price Out'!$A123,'[13]RM Revenue'!AD:AD)</f>
        <v>0</v>
      </c>
      <c r="T123" s="212">
        <f t="shared" si="25"/>
        <v>0</v>
      </c>
      <c r="U123" s="212"/>
      <c r="V123" s="212">
        <f t="shared" si="23"/>
        <v>0</v>
      </c>
      <c r="W123" s="212">
        <f t="shared" si="23"/>
        <v>0</v>
      </c>
      <c r="X123" s="212">
        <f t="shared" si="23"/>
        <v>0</v>
      </c>
      <c r="Y123" s="212">
        <f t="shared" si="23"/>
        <v>0</v>
      </c>
      <c r="Z123" s="212">
        <f t="shared" si="23"/>
        <v>0</v>
      </c>
      <c r="AA123" s="212">
        <f t="shared" si="23"/>
        <v>0</v>
      </c>
      <c r="AB123" s="216">
        <f t="shared" si="22"/>
        <v>0</v>
      </c>
      <c r="AC123" s="216">
        <f t="shared" si="22"/>
        <v>0</v>
      </c>
      <c r="AD123" s="216">
        <f t="shared" si="22"/>
        <v>0</v>
      </c>
      <c r="AE123" s="216">
        <f t="shared" si="22"/>
        <v>0</v>
      </c>
      <c r="AF123" s="216">
        <f t="shared" si="22"/>
        <v>0</v>
      </c>
      <c r="AG123" s="216">
        <f t="shared" si="22"/>
        <v>0</v>
      </c>
    </row>
    <row r="124" spans="1:33" hidden="1">
      <c r="A124" s="192" t="str">
        <f>$D$2&amp;"Rolloff"&amp;C124</f>
        <v>KITSAP CO -REGULATEDRolloffCPHAUL15</v>
      </c>
      <c r="B124" s="192">
        <f t="shared" si="16"/>
        <v>1</v>
      </c>
      <c r="C124" s="214" t="s">
        <v>341</v>
      </c>
      <c r="D124" s="214" t="str">
        <f>VLOOKUP(C124,'[13]RM Revenue'!J:K,2,FALSE)</f>
        <v>15YD COMPACTOR-HAUL</v>
      </c>
      <c r="E124" s="210">
        <f>VLOOKUP(A124,'[13]Kits Reg Svc Codes Jan-Jun'!$A$1:$H$809,8,FALSE)</f>
        <v>146.16999999999999</v>
      </c>
      <c r="F124" s="215">
        <f>VLOOKUP(A124,'[13]Service Codes'!$A$1:$H$808,8,FALSE)</f>
        <v>146.16999999999999</v>
      </c>
      <c r="G124" s="215"/>
      <c r="H124" s="216">
        <f>SUMIF('[13]RM Revenue'!$B:$B,'Kitsap Regulated - Price Out'!$A124,'[13]RM Revenue'!S:S)</f>
        <v>146.16999999999999</v>
      </c>
      <c r="I124" s="216">
        <f>SUMIF('[13]RM Revenue'!$B:$B,'Kitsap Regulated - Price Out'!$A124,'[13]RM Revenue'!T:T)</f>
        <v>146.16999999999999</v>
      </c>
      <c r="J124" s="216">
        <f>SUMIF('[13]RM Revenue'!$B:$B,'Kitsap Regulated - Price Out'!$A124,'[13]RM Revenue'!U:U)</f>
        <v>146.16999999999999</v>
      </c>
      <c r="K124" s="216">
        <f>SUMIF('[13]RM Revenue'!$B:$B,'Kitsap Regulated - Price Out'!$A124,'[13]RM Revenue'!V:V)</f>
        <v>146.16999999999999</v>
      </c>
      <c r="L124" s="216">
        <f>SUMIF('[13]RM Revenue'!$B:$B,'Kitsap Regulated - Price Out'!$A124,'[13]RM Revenue'!W:W)</f>
        <v>292.33999999999997</v>
      </c>
      <c r="M124" s="216">
        <f>SUMIF('[13]RM Revenue'!$B:$B,'Kitsap Regulated - Price Out'!$A124,'[13]RM Revenue'!X:X)</f>
        <v>146.16999999999999</v>
      </c>
      <c r="N124" s="216">
        <f>SUMIF('[13]RM Revenue'!$B:$B,'Kitsap Regulated - Price Out'!$A124,'[13]RM Revenue'!Y:Y)</f>
        <v>292.33999999999997</v>
      </c>
      <c r="O124" s="216">
        <f>SUMIF('[13]RM Revenue'!$B:$B,'Kitsap Regulated - Price Out'!$A124,'[13]RM Revenue'!Z:Z)</f>
        <v>146.16999999999999</v>
      </c>
      <c r="P124" s="216">
        <f>SUMIF('[13]RM Revenue'!$B:$B,'Kitsap Regulated - Price Out'!$A124,'[13]RM Revenue'!AA:AA)</f>
        <v>146.16999999999999</v>
      </c>
      <c r="Q124" s="216">
        <f>SUMIF('[13]RM Revenue'!$B:$B,'Kitsap Regulated - Price Out'!$A124,'[13]RM Revenue'!AB:AB)</f>
        <v>292.33999999999997</v>
      </c>
      <c r="R124" s="216">
        <f>SUMIF('[13]RM Revenue'!$B:$B,'Kitsap Regulated - Price Out'!$A124,'[13]RM Revenue'!AC:AC)</f>
        <v>146.16999999999999</v>
      </c>
      <c r="S124" s="216">
        <f>SUMIF('[13]RM Revenue'!$B:$B,'Kitsap Regulated - Price Out'!$A124,'[13]RM Revenue'!AD:AD)</f>
        <v>292.33999999999997</v>
      </c>
      <c r="T124" s="212">
        <f t="shared" si="25"/>
        <v>2338.7200000000003</v>
      </c>
      <c r="U124" s="212"/>
      <c r="V124" s="212">
        <f t="shared" si="23"/>
        <v>1</v>
      </c>
      <c r="W124" s="212">
        <f t="shared" si="23"/>
        <v>1</v>
      </c>
      <c r="X124" s="212">
        <f t="shared" si="23"/>
        <v>1</v>
      </c>
      <c r="Y124" s="212">
        <f t="shared" si="23"/>
        <v>1</v>
      </c>
      <c r="Z124" s="212">
        <f t="shared" si="23"/>
        <v>2</v>
      </c>
      <c r="AA124" s="212">
        <f t="shared" si="23"/>
        <v>1</v>
      </c>
      <c r="AB124" s="216">
        <f t="shared" ref="AB124:AG166" si="26">IFERROR(N124/$F124,0)</f>
        <v>2</v>
      </c>
      <c r="AC124" s="216">
        <f t="shared" si="26"/>
        <v>1</v>
      </c>
      <c r="AD124" s="216">
        <f t="shared" si="26"/>
        <v>1</v>
      </c>
      <c r="AE124" s="216">
        <f t="shared" si="26"/>
        <v>2</v>
      </c>
      <c r="AF124" s="216">
        <f t="shared" si="26"/>
        <v>1</v>
      </c>
      <c r="AG124" s="216">
        <f t="shared" si="26"/>
        <v>2</v>
      </c>
    </row>
    <row r="125" spans="1:33" hidden="1">
      <c r="A125" s="192" t="str">
        <f>$D$2&amp;"Rolloff"&amp;C125</f>
        <v>KITSAP CO -REGULATEDRolloffCPHAUL20</v>
      </c>
      <c r="B125" s="192">
        <f t="shared" si="16"/>
        <v>1</v>
      </c>
      <c r="C125" s="214" t="s">
        <v>342</v>
      </c>
      <c r="D125" s="214" t="str">
        <f>VLOOKUP(C125,'[13]RM Revenue'!J:K,2,FALSE)</f>
        <v>20YD COMPACTOR-HAUL</v>
      </c>
      <c r="E125" s="210">
        <f>VLOOKUP(A125,'[13]Kits Reg Svc Codes Jan-Jun'!$A$1:$H$809,8,FALSE)</f>
        <v>155.93</v>
      </c>
      <c r="F125" s="215">
        <f>VLOOKUP(A125,'[13]Service Codes'!$A$1:$H$808,8,FALSE)</f>
        <v>155.93</v>
      </c>
      <c r="G125" s="215"/>
      <c r="H125" s="216">
        <f>SUMIF('[13]RM Revenue'!$B:$B,'Kitsap Regulated - Price Out'!$A125,'[13]RM Revenue'!S:S)</f>
        <v>155.93</v>
      </c>
      <c r="I125" s="216">
        <f>SUMIF('[13]RM Revenue'!$B:$B,'Kitsap Regulated - Price Out'!$A125,'[13]RM Revenue'!T:T)</f>
        <v>311.86</v>
      </c>
      <c r="J125" s="216">
        <f>SUMIF('[13]RM Revenue'!$B:$B,'Kitsap Regulated - Price Out'!$A125,'[13]RM Revenue'!U:U)</f>
        <v>155.93</v>
      </c>
      <c r="K125" s="216">
        <f>SUMIF('[13]RM Revenue'!$B:$B,'Kitsap Regulated - Price Out'!$A125,'[13]RM Revenue'!V:V)</f>
        <v>311.86</v>
      </c>
      <c r="L125" s="216">
        <f>SUMIF('[13]RM Revenue'!$B:$B,'Kitsap Regulated - Price Out'!$A125,'[13]RM Revenue'!W:W)</f>
        <v>155.93</v>
      </c>
      <c r="M125" s="216">
        <f>SUMIF('[13]RM Revenue'!$B:$B,'Kitsap Regulated - Price Out'!$A125,'[13]RM Revenue'!X:X)</f>
        <v>467.79</v>
      </c>
      <c r="N125" s="216">
        <f>SUMIF('[13]RM Revenue'!$B:$B,'Kitsap Regulated - Price Out'!$A125,'[13]RM Revenue'!Y:Y)</f>
        <v>311.86</v>
      </c>
      <c r="O125" s="216">
        <f>SUMIF('[13]RM Revenue'!$B:$B,'Kitsap Regulated - Price Out'!$A125,'[13]RM Revenue'!Z:Z)</f>
        <v>155.93</v>
      </c>
      <c r="P125" s="216">
        <f>SUMIF('[13]RM Revenue'!$B:$B,'Kitsap Regulated - Price Out'!$A125,'[13]RM Revenue'!AA:AA)</f>
        <v>311.86</v>
      </c>
      <c r="Q125" s="216">
        <f>SUMIF('[13]RM Revenue'!$B:$B,'Kitsap Regulated - Price Out'!$A125,'[13]RM Revenue'!AB:AB)</f>
        <v>311.86</v>
      </c>
      <c r="R125" s="216">
        <f>SUMIF('[13]RM Revenue'!$B:$B,'Kitsap Regulated - Price Out'!$A125,'[13]RM Revenue'!AC:AC)</f>
        <v>311.86</v>
      </c>
      <c r="S125" s="216">
        <f>SUMIF('[13]RM Revenue'!$B:$B,'Kitsap Regulated - Price Out'!$A125,'[13]RM Revenue'!AD:AD)</f>
        <v>155.93</v>
      </c>
      <c r="T125" s="212">
        <f t="shared" si="25"/>
        <v>3118.6</v>
      </c>
      <c r="U125" s="212"/>
      <c r="V125" s="212">
        <f t="shared" si="23"/>
        <v>1</v>
      </c>
      <c r="W125" s="212">
        <f t="shared" si="23"/>
        <v>2</v>
      </c>
      <c r="X125" s="212">
        <f t="shared" si="23"/>
        <v>1</v>
      </c>
      <c r="Y125" s="212">
        <f t="shared" si="23"/>
        <v>2</v>
      </c>
      <c r="Z125" s="212">
        <f t="shared" si="23"/>
        <v>1</v>
      </c>
      <c r="AA125" s="212">
        <f t="shared" si="23"/>
        <v>3</v>
      </c>
      <c r="AB125" s="216">
        <f t="shared" si="26"/>
        <v>2</v>
      </c>
      <c r="AC125" s="216">
        <f t="shared" si="26"/>
        <v>1</v>
      </c>
      <c r="AD125" s="216">
        <f t="shared" si="26"/>
        <v>2</v>
      </c>
      <c r="AE125" s="216">
        <f t="shared" si="26"/>
        <v>2</v>
      </c>
      <c r="AF125" s="216">
        <f t="shared" si="26"/>
        <v>2</v>
      </c>
      <c r="AG125" s="216">
        <f t="shared" si="26"/>
        <v>1</v>
      </c>
    </row>
    <row r="126" spans="1:33" hidden="1">
      <c r="A126" s="192" t="str">
        <f>$D$2&amp;"Rolloff"&amp;C126</f>
        <v>KITSAP CO -REGULATEDRolloffCPHAUL25</v>
      </c>
      <c r="B126" s="192">
        <f t="shared" si="16"/>
        <v>1</v>
      </c>
      <c r="C126" s="214" t="s">
        <v>343</v>
      </c>
      <c r="D126" s="214" t="str">
        <f>VLOOKUP(C126,'[13]RM Revenue'!J:K,2,FALSE)</f>
        <v>25YD COMPACTOR-HAUL</v>
      </c>
      <c r="E126" s="210">
        <f>VLOOKUP(A126,'[13]Kits Reg Svc Codes Jan-Jun'!$A$1:$H$809,8,FALSE)</f>
        <v>170.69</v>
      </c>
      <c r="F126" s="215">
        <f>VLOOKUP(A126,'[13]Service Codes'!$A$1:$H$808,8,FALSE)</f>
        <v>170.69</v>
      </c>
      <c r="G126" s="215"/>
      <c r="H126" s="216">
        <f>SUMIF('[13]RM Revenue'!$B:$B,'Kitsap Regulated - Price Out'!$A126,'[13]RM Revenue'!S:S)</f>
        <v>170.69</v>
      </c>
      <c r="I126" s="216">
        <f>SUMIF('[13]RM Revenue'!$B:$B,'Kitsap Regulated - Price Out'!$A126,'[13]RM Revenue'!T:T)</f>
        <v>512.07000000000005</v>
      </c>
      <c r="J126" s="216">
        <f>SUMIF('[13]RM Revenue'!$B:$B,'Kitsap Regulated - Price Out'!$A126,'[13]RM Revenue'!U:U)</f>
        <v>341.38</v>
      </c>
      <c r="K126" s="216">
        <f>SUMIF('[13]RM Revenue'!$B:$B,'Kitsap Regulated - Price Out'!$A126,'[13]RM Revenue'!V:V)</f>
        <v>341.38</v>
      </c>
      <c r="L126" s="216">
        <f>SUMIF('[13]RM Revenue'!$B:$B,'Kitsap Regulated - Price Out'!$A126,'[13]RM Revenue'!W:W)</f>
        <v>341.38</v>
      </c>
      <c r="M126" s="216">
        <f>SUMIF('[13]RM Revenue'!$B:$B,'Kitsap Regulated - Price Out'!$A126,'[13]RM Revenue'!X:X)</f>
        <v>512.07000000000005</v>
      </c>
      <c r="N126" s="216">
        <f>SUMIF('[13]RM Revenue'!$B:$B,'Kitsap Regulated - Price Out'!$A126,'[13]RM Revenue'!Y:Y)</f>
        <v>512.07000000000005</v>
      </c>
      <c r="O126" s="216">
        <f>SUMIF('[13]RM Revenue'!$B:$B,'Kitsap Regulated - Price Out'!$A126,'[13]RM Revenue'!Z:Z)</f>
        <v>512.07000000000005</v>
      </c>
      <c r="P126" s="216">
        <f>SUMIF('[13]RM Revenue'!$B:$B,'Kitsap Regulated - Price Out'!$A126,'[13]RM Revenue'!AA:AA)</f>
        <v>341.38</v>
      </c>
      <c r="Q126" s="216">
        <f>SUMIF('[13]RM Revenue'!$B:$B,'Kitsap Regulated - Price Out'!$A126,'[13]RM Revenue'!AB:AB)</f>
        <v>341.38</v>
      </c>
      <c r="R126" s="216">
        <f>SUMIF('[13]RM Revenue'!$B:$B,'Kitsap Regulated - Price Out'!$A126,'[13]RM Revenue'!AC:AC)</f>
        <v>170.69</v>
      </c>
      <c r="S126" s="216">
        <f>SUMIF('[13]RM Revenue'!$B:$B,'Kitsap Regulated - Price Out'!$A126,'[13]RM Revenue'!AD:AD)</f>
        <v>341.38</v>
      </c>
      <c r="T126" s="212">
        <f t="shared" si="25"/>
        <v>4437.9400000000005</v>
      </c>
      <c r="U126" s="212"/>
      <c r="V126" s="212">
        <f t="shared" si="23"/>
        <v>1</v>
      </c>
      <c r="W126" s="212">
        <f t="shared" si="23"/>
        <v>3.0000000000000004</v>
      </c>
      <c r="X126" s="212">
        <f t="shared" si="23"/>
        <v>2</v>
      </c>
      <c r="Y126" s="212">
        <f t="shared" si="23"/>
        <v>2</v>
      </c>
      <c r="Z126" s="212">
        <f t="shared" si="23"/>
        <v>2</v>
      </c>
      <c r="AA126" s="212">
        <f t="shared" si="23"/>
        <v>3.0000000000000004</v>
      </c>
      <c r="AB126" s="216">
        <f t="shared" si="26"/>
        <v>3.0000000000000004</v>
      </c>
      <c r="AC126" s="216">
        <f t="shared" si="26"/>
        <v>3.0000000000000004</v>
      </c>
      <c r="AD126" s="216">
        <f t="shared" si="26"/>
        <v>2</v>
      </c>
      <c r="AE126" s="216">
        <f t="shared" si="26"/>
        <v>2</v>
      </c>
      <c r="AF126" s="216">
        <f t="shared" si="26"/>
        <v>1</v>
      </c>
      <c r="AG126" s="216">
        <f t="shared" si="26"/>
        <v>2</v>
      </c>
    </row>
    <row r="127" spans="1:33" hidden="1">
      <c r="A127" s="192" t="str">
        <f>$D$2&amp;"Rolloff"&amp;C127</f>
        <v>KITSAP CO -REGULATEDRolloffCPHAUL30</v>
      </c>
      <c r="B127" s="192">
        <f t="shared" si="16"/>
        <v>1</v>
      </c>
      <c r="C127" s="214" t="s">
        <v>344</v>
      </c>
      <c r="D127" s="214" t="str">
        <f>VLOOKUP(C127,'[13]RM Revenue'!J:K,2,FALSE)</f>
        <v>30YD COMPACTOR-HAUL</v>
      </c>
      <c r="E127" s="210">
        <f>VLOOKUP(A127,'[13]Kits Reg Svc Codes Jan-Jun'!$A$1:$H$809,8,FALSE)</f>
        <v>194.6</v>
      </c>
      <c r="F127" s="215">
        <f>VLOOKUP(A127,'[13]Service Codes'!$A$1:$H$808,8,FALSE)</f>
        <v>194.6</v>
      </c>
      <c r="G127" s="215"/>
      <c r="H127" s="216">
        <f>SUMIF('[13]RM Revenue'!$B:$B,'Kitsap Regulated - Price Out'!$A127,'[13]RM Revenue'!S:S)</f>
        <v>194.6</v>
      </c>
      <c r="I127" s="216">
        <f>SUMIF('[13]RM Revenue'!$B:$B,'Kitsap Regulated - Price Out'!$A127,'[13]RM Revenue'!T:T)</f>
        <v>0</v>
      </c>
      <c r="J127" s="216">
        <f>SUMIF('[13]RM Revenue'!$B:$B,'Kitsap Regulated - Price Out'!$A127,'[13]RM Revenue'!U:U)</f>
        <v>389.2</v>
      </c>
      <c r="K127" s="216">
        <f>SUMIF('[13]RM Revenue'!$B:$B,'Kitsap Regulated - Price Out'!$A127,'[13]RM Revenue'!V:V)</f>
        <v>389.2</v>
      </c>
      <c r="L127" s="216">
        <f>SUMIF('[13]RM Revenue'!$B:$B,'Kitsap Regulated - Price Out'!$A127,'[13]RM Revenue'!W:W)</f>
        <v>389.2</v>
      </c>
      <c r="M127" s="216">
        <f>SUMIF('[13]RM Revenue'!$B:$B,'Kitsap Regulated - Price Out'!$A127,'[13]RM Revenue'!X:X)</f>
        <v>0</v>
      </c>
      <c r="N127" s="216">
        <f>SUMIF('[13]RM Revenue'!$B:$B,'Kitsap Regulated - Price Out'!$A127,'[13]RM Revenue'!Y:Y)</f>
        <v>194.6</v>
      </c>
      <c r="O127" s="216">
        <f>SUMIF('[13]RM Revenue'!$B:$B,'Kitsap Regulated - Price Out'!$A127,'[13]RM Revenue'!Z:Z)</f>
        <v>389.2</v>
      </c>
      <c r="P127" s="216">
        <f>SUMIF('[13]RM Revenue'!$B:$B,'Kitsap Regulated - Price Out'!$A127,'[13]RM Revenue'!AA:AA)</f>
        <v>0</v>
      </c>
      <c r="Q127" s="216">
        <f>SUMIF('[13]RM Revenue'!$B:$B,'Kitsap Regulated - Price Out'!$A127,'[13]RM Revenue'!AB:AB)</f>
        <v>389.2</v>
      </c>
      <c r="R127" s="216">
        <f>SUMIF('[13]RM Revenue'!$B:$B,'Kitsap Regulated - Price Out'!$A127,'[13]RM Revenue'!AC:AC)</f>
        <v>194.6</v>
      </c>
      <c r="S127" s="216">
        <f>SUMIF('[13]RM Revenue'!$B:$B,'Kitsap Regulated - Price Out'!$A127,'[13]RM Revenue'!AD:AD)</f>
        <v>389.2</v>
      </c>
      <c r="T127" s="212">
        <f t="shared" si="25"/>
        <v>2918.9999999999995</v>
      </c>
      <c r="U127" s="212"/>
      <c r="V127" s="212">
        <f t="shared" si="23"/>
        <v>1</v>
      </c>
      <c r="W127" s="212">
        <f t="shared" si="23"/>
        <v>0</v>
      </c>
      <c r="X127" s="212">
        <f t="shared" si="23"/>
        <v>2</v>
      </c>
      <c r="Y127" s="212">
        <f t="shared" si="23"/>
        <v>2</v>
      </c>
      <c r="Z127" s="212">
        <f t="shared" si="23"/>
        <v>2</v>
      </c>
      <c r="AA127" s="212">
        <f t="shared" si="23"/>
        <v>0</v>
      </c>
      <c r="AB127" s="216">
        <f t="shared" si="26"/>
        <v>1</v>
      </c>
      <c r="AC127" s="216">
        <f t="shared" si="26"/>
        <v>2</v>
      </c>
      <c r="AD127" s="216">
        <f t="shared" si="26"/>
        <v>0</v>
      </c>
      <c r="AE127" s="216">
        <f t="shared" si="26"/>
        <v>2</v>
      </c>
      <c r="AF127" s="216">
        <f t="shared" si="26"/>
        <v>1</v>
      </c>
      <c r="AG127" s="216">
        <f t="shared" si="26"/>
        <v>2</v>
      </c>
    </row>
    <row r="128" spans="1:33" hidden="1">
      <c r="A128" s="192" t="str">
        <f>$D$2&amp;"Rolloff"&amp;C128</f>
        <v>KITSAP CO -REGULATEDRolloffCPHAUL35</v>
      </c>
      <c r="B128" s="192">
        <f t="shared" si="16"/>
        <v>1</v>
      </c>
      <c r="C128" s="214" t="s">
        <v>345</v>
      </c>
      <c r="D128" s="214" t="str">
        <f>VLOOKUP(C128,'[13]RM Revenue'!J:K,2,FALSE)</f>
        <v>35YD COMPACTOR-HAUL</v>
      </c>
      <c r="E128" s="210">
        <f>VLOOKUP(A128,'[13]Kits Reg Svc Codes Jan-Jun'!$A$1:$H$809,8,FALSE)</f>
        <v>224.09</v>
      </c>
      <c r="F128" s="215">
        <f>VLOOKUP(A128,'[13]Service Codes'!$A$1:$H$808,8,FALSE)</f>
        <v>224.09</v>
      </c>
      <c r="G128" s="215"/>
      <c r="H128" s="216">
        <f>SUMIF('[13]RM Revenue'!$B:$B,'Kitsap Regulated - Price Out'!$A128,'[13]RM Revenue'!S:S)</f>
        <v>448.18</v>
      </c>
      <c r="I128" s="216">
        <f>SUMIF('[13]RM Revenue'!$B:$B,'Kitsap Regulated - Price Out'!$A128,'[13]RM Revenue'!T:T)</f>
        <v>448.18</v>
      </c>
      <c r="J128" s="216">
        <f>SUMIF('[13]RM Revenue'!$B:$B,'Kitsap Regulated - Price Out'!$A128,'[13]RM Revenue'!U:U)</f>
        <v>448.18</v>
      </c>
      <c r="K128" s="216">
        <f>SUMIF('[13]RM Revenue'!$B:$B,'Kitsap Regulated - Price Out'!$A128,'[13]RM Revenue'!V:V)</f>
        <v>448.18</v>
      </c>
      <c r="L128" s="216">
        <f>SUMIF('[13]RM Revenue'!$B:$B,'Kitsap Regulated - Price Out'!$A128,'[13]RM Revenue'!W:W)</f>
        <v>448.18</v>
      </c>
      <c r="M128" s="216">
        <f>SUMIF('[13]RM Revenue'!$B:$B,'Kitsap Regulated - Price Out'!$A128,'[13]RM Revenue'!X:X)</f>
        <v>448.18</v>
      </c>
      <c r="N128" s="216">
        <f>SUMIF('[13]RM Revenue'!$B:$B,'Kitsap Regulated - Price Out'!$A128,'[13]RM Revenue'!Y:Y)</f>
        <v>672.27</v>
      </c>
      <c r="O128" s="216">
        <f>SUMIF('[13]RM Revenue'!$B:$B,'Kitsap Regulated - Price Out'!$A128,'[13]RM Revenue'!Z:Z)</f>
        <v>448.18</v>
      </c>
      <c r="P128" s="216">
        <f>SUMIF('[13]RM Revenue'!$B:$B,'Kitsap Regulated - Price Out'!$A128,'[13]RM Revenue'!AA:AA)</f>
        <v>448.18</v>
      </c>
      <c r="Q128" s="216">
        <f>SUMIF('[13]RM Revenue'!$B:$B,'Kitsap Regulated - Price Out'!$A128,'[13]RM Revenue'!AB:AB)</f>
        <v>448.18</v>
      </c>
      <c r="R128" s="216">
        <f>SUMIF('[13]RM Revenue'!$B:$B,'Kitsap Regulated - Price Out'!$A128,'[13]RM Revenue'!AC:AC)</f>
        <v>448.18</v>
      </c>
      <c r="S128" s="216">
        <f>SUMIF('[13]RM Revenue'!$B:$B,'Kitsap Regulated - Price Out'!$A128,'[13]RM Revenue'!AD:AD)</f>
        <v>672.27</v>
      </c>
      <c r="T128" s="212">
        <f t="shared" si="25"/>
        <v>5826.34</v>
      </c>
      <c r="U128" s="212"/>
      <c r="V128" s="212">
        <f t="shared" si="23"/>
        <v>2</v>
      </c>
      <c r="W128" s="212">
        <f t="shared" si="23"/>
        <v>2</v>
      </c>
      <c r="X128" s="212">
        <f t="shared" si="23"/>
        <v>2</v>
      </c>
      <c r="Y128" s="212">
        <f t="shared" si="23"/>
        <v>2</v>
      </c>
      <c r="Z128" s="212">
        <f t="shared" si="23"/>
        <v>2</v>
      </c>
      <c r="AA128" s="212">
        <f t="shared" si="23"/>
        <v>2</v>
      </c>
      <c r="AB128" s="216">
        <f t="shared" si="26"/>
        <v>3</v>
      </c>
      <c r="AC128" s="216">
        <f t="shared" si="26"/>
        <v>2</v>
      </c>
      <c r="AD128" s="216">
        <f t="shared" si="26"/>
        <v>2</v>
      </c>
      <c r="AE128" s="216">
        <f t="shared" si="26"/>
        <v>2</v>
      </c>
      <c r="AF128" s="216">
        <f t="shared" si="26"/>
        <v>2</v>
      </c>
      <c r="AG128" s="216">
        <f t="shared" si="26"/>
        <v>3</v>
      </c>
    </row>
    <row r="129" spans="1:35" hidden="1">
      <c r="A129" s="192" t="str">
        <f>$D$2&amp;"Rolloff"&amp;C129</f>
        <v>KITSAP CO -REGULATEDRolloffROHAUL20T</v>
      </c>
      <c r="B129" s="192">
        <f t="shared" si="16"/>
        <v>1</v>
      </c>
      <c r="C129" s="214" t="s">
        <v>346</v>
      </c>
      <c r="D129" s="214" t="str">
        <f>VLOOKUP(C129,'[13]RM Revenue'!J:K,2,FALSE)</f>
        <v>20YD ROLL OFF TEMP HAUL</v>
      </c>
      <c r="E129" s="210">
        <f>VLOOKUP(A129,'[13]Kits Reg Svc Codes Jan-Jun'!$A$1:$H$809,8,FALSE)</f>
        <v>97.48</v>
      </c>
      <c r="F129" s="215">
        <f>VLOOKUP(A129,'[13]Service Codes'!$A$1:$H$808,8,FALSE)</f>
        <v>97.48</v>
      </c>
      <c r="G129" s="215"/>
      <c r="H129" s="216">
        <f>SUMIF('[13]RM Revenue'!$B:$B,'Kitsap Regulated - Price Out'!$A129,'[13]RM Revenue'!S:S)</f>
        <v>779.84</v>
      </c>
      <c r="I129" s="216">
        <f>SUMIF('[13]RM Revenue'!$B:$B,'Kitsap Regulated - Price Out'!$A129,'[13]RM Revenue'!T:T)</f>
        <v>682.36</v>
      </c>
      <c r="J129" s="216">
        <f>SUMIF('[13]RM Revenue'!$B:$B,'Kitsap Regulated - Price Out'!$A129,'[13]RM Revenue'!U:U)</f>
        <v>584.88</v>
      </c>
      <c r="K129" s="216">
        <f>SUMIF('[13]RM Revenue'!$B:$B,'Kitsap Regulated - Price Out'!$A129,'[13]RM Revenue'!V:V)</f>
        <v>682.36</v>
      </c>
      <c r="L129" s="216">
        <f>SUMIF('[13]RM Revenue'!$B:$B,'Kitsap Regulated - Price Out'!$A129,'[13]RM Revenue'!W:W)</f>
        <v>1072.28</v>
      </c>
      <c r="M129" s="216">
        <f>SUMIF('[13]RM Revenue'!$B:$B,'Kitsap Regulated - Price Out'!$A129,'[13]RM Revenue'!X:X)</f>
        <v>1072.28</v>
      </c>
      <c r="N129" s="216">
        <f>SUMIF('[13]RM Revenue'!$B:$B,'Kitsap Regulated - Price Out'!$A129,'[13]RM Revenue'!Y:Y)</f>
        <v>1072.28</v>
      </c>
      <c r="O129" s="216">
        <f>SUMIF('[13]RM Revenue'!$B:$B,'Kitsap Regulated - Price Out'!$A129,'[13]RM Revenue'!Z:Z)</f>
        <v>2047.08</v>
      </c>
      <c r="P129" s="216">
        <f>SUMIF('[13]RM Revenue'!$B:$B,'Kitsap Regulated - Price Out'!$A129,'[13]RM Revenue'!AA:AA)</f>
        <v>1072.28</v>
      </c>
      <c r="Q129" s="216">
        <f>SUMIF('[13]RM Revenue'!$B:$B,'Kitsap Regulated - Price Out'!$A129,'[13]RM Revenue'!AB:AB)</f>
        <v>1852.12</v>
      </c>
      <c r="R129" s="216">
        <f>SUMIF('[13]RM Revenue'!$B:$B,'Kitsap Regulated - Price Out'!$A129,'[13]RM Revenue'!AC:AC)</f>
        <v>2047.08</v>
      </c>
      <c r="S129" s="216">
        <f>SUMIF('[13]RM Revenue'!$B:$B,'Kitsap Regulated - Price Out'!$A129,'[13]RM Revenue'!AD:AD)</f>
        <v>877.32</v>
      </c>
      <c r="T129" s="212">
        <f t="shared" si="25"/>
        <v>13842.159999999998</v>
      </c>
      <c r="U129" s="212"/>
      <c r="V129" s="212">
        <f t="shared" si="23"/>
        <v>8</v>
      </c>
      <c r="W129" s="212">
        <f t="shared" si="23"/>
        <v>7</v>
      </c>
      <c r="X129" s="212">
        <f t="shared" si="23"/>
        <v>6</v>
      </c>
      <c r="Y129" s="212">
        <f t="shared" si="23"/>
        <v>7</v>
      </c>
      <c r="Z129" s="212">
        <f t="shared" si="23"/>
        <v>11</v>
      </c>
      <c r="AA129" s="212">
        <f t="shared" si="23"/>
        <v>11</v>
      </c>
      <c r="AB129" s="216">
        <f t="shared" si="26"/>
        <v>11</v>
      </c>
      <c r="AC129" s="216">
        <f t="shared" si="26"/>
        <v>21</v>
      </c>
      <c r="AD129" s="216">
        <f t="shared" si="26"/>
        <v>11</v>
      </c>
      <c r="AE129" s="216">
        <f t="shared" si="26"/>
        <v>18.999999999999996</v>
      </c>
      <c r="AF129" s="216">
        <f t="shared" si="26"/>
        <v>21</v>
      </c>
      <c r="AG129" s="216">
        <f t="shared" si="26"/>
        <v>9</v>
      </c>
    </row>
    <row r="130" spans="1:35" hidden="1">
      <c r="A130" s="192" t="str">
        <f>$D$2&amp;"Rolloff"&amp;C130</f>
        <v>KITSAP CO -REGULATEDRolloffROHAUL40T</v>
      </c>
      <c r="B130" s="192">
        <f t="shared" si="16"/>
        <v>1</v>
      </c>
      <c r="C130" s="214" t="s">
        <v>347</v>
      </c>
      <c r="D130" s="214" t="str">
        <f>VLOOKUP(C130,'[13]RM Revenue'!J:K,2,FALSE)</f>
        <v>40YD ROLL OFF TEMP HAUL</v>
      </c>
      <c r="E130" s="210">
        <f>VLOOKUP(A130,'[13]Kits Reg Svc Codes Jan-Jun'!$A$1:$H$809,8,FALSE)</f>
        <v>165.74</v>
      </c>
      <c r="F130" s="215">
        <f>VLOOKUP(A130,'[13]Service Codes'!$A$1:$H$808,8,FALSE)</f>
        <v>165.74</v>
      </c>
      <c r="G130" s="215"/>
      <c r="H130" s="216">
        <f>SUMIF('[13]RM Revenue'!$B:$B,'Kitsap Regulated - Price Out'!$A130,'[13]RM Revenue'!S:S)</f>
        <v>165.74</v>
      </c>
      <c r="I130" s="216">
        <f>SUMIF('[13]RM Revenue'!$B:$B,'Kitsap Regulated - Price Out'!$A130,'[13]RM Revenue'!T:T)</f>
        <v>662.96</v>
      </c>
      <c r="J130" s="216">
        <f>SUMIF('[13]RM Revenue'!$B:$B,'Kitsap Regulated - Price Out'!$A130,'[13]RM Revenue'!U:U)</f>
        <v>662.96</v>
      </c>
      <c r="K130" s="216">
        <f>SUMIF('[13]RM Revenue'!$B:$B,'Kitsap Regulated - Price Out'!$A130,'[13]RM Revenue'!V:V)</f>
        <v>497.22</v>
      </c>
      <c r="L130" s="216">
        <f>SUMIF('[13]RM Revenue'!$B:$B,'Kitsap Regulated - Price Out'!$A130,'[13]RM Revenue'!W:W)</f>
        <v>165.74</v>
      </c>
      <c r="M130" s="216">
        <f>SUMIF('[13]RM Revenue'!$B:$B,'Kitsap Regulated - Price Out'!$A130,'[13]RM Revenue'!X:X)</f>
        <v>165.74</v>
      </c>
      <c r="N130" s="216">
        <f>SUMIF('[13]RM Revenue'!$B:$B,'Kitsap Regulated - Price Out'!$A130,'[13]RM Revenue'!Y:Y)</f>
        <v>828.7</v>
      </c>
      <c r="O130" s="216">
        <f>SUMIF('[13]RM Revenue'!$B:$B,'Kitsap Regulated - Price Out'!$A130,'[13]RM Revenue'!Z:Z)</f>
        <v>331.48</v>
      </c>
      <c r="P130" s="216">
        <f>SUMIF('[13]RM Revenue'!$B:$B,'Kitsap Regulated - Price Out'!$A130,'[13]RM Revenue'!AA:AA)</f>
        <v>828.7</v>
      </c>
      <c r="Q130" s="216">
        <f>SUMIF('[13]RM Revenue'!$B:$B,'Kitsap Regulated - Price Out'!$A130,'[13]RM Revenue'!AB:AB)</f>
        <v>331.48</v>
      </c>
      <c r="R130" s="216">
        <f>SUMIF('[13]RM Revenue'!$B:$B,'Kitsap Regulated - Price Out'!$A130,'[13]RM Revenue'!AC:AC)</f>
        <v>165.74</v>
      </c>
      <c r="S130" s="216">
        <f>SUMIF('[13]RM Revenue'!$B:$B,'Kitsap Regulated - Price Out'!$A130,'[13]RM Revenue'!AD:AD)</f>
        <v>0</v>
      </c>
      <c r="T130" s="212">
        <f t="shared" si="25"/>
        <v>4806.4599999999991</v>
      </c>
      <c r="U130" s="212"/>
      <c r="V130" s="212">
        <f t="shared" si="23"/>
        <v>1</v>
      </c>
      <c r="W130" s="212">
        <f t="shared" si="23"/>
        <v>4</v>
      </c>
      <c r="X130" s="212">
        <f t="shared" si="23"/>
        <v>4</v>
      </c>
      <c r="Y130" s="212">
        <f t="shared" si="23"/>
        <v>3</v>
      </c>
      <c r="Z130" s="212">
        <f t="shared" si="23"/>
        <v>1</v>
      </c>
      <c r="AA130" s="212">
        <f t="shared" si="23"/>
        <v>1</v>
      </c>
      <c r="AB130" s="216">
        <f t="shared" si="26"/>
        <v>5</v>
      </c>
      <c r="AC130" s="216">
        <f t="shared" si="26"/>
        <v>2</v>
      </c>
      <c r="AD130" s="216">
        <f t="shared" si="26"/>
        <v>5</v>
      </c>
      <c r="AE130" s="216">
        <f t="shared" si="26"/>
        <v>2</v>
      </c>
      <c r="AF130" s="216">
        <f t="shared" si="26"/>
        <v>1</v>
      </c>
      <c r="AG130" s="216">
        <f t="shared" si="26"/>
        <v>0</v>
      </c>
    </row>
    <row r="131" spans="1:35" hidden="1">
      <c r="A131" s="192" t="str">
        <f>$D$2&amp;"Rolloff"&amp;C131</f>
        <v>KITSAP CO -REGULATEDRolloffRORENT10D</v>
      </c>
      <c r="B131" s="192">
        <f t="shared" si="16"/>
        <v>1</v>
      </c>
      <c r="C131" s="214" t="s">
        <v>348</v>
      </c>
      <c r="D131" s="214" t="str">
        <f>VLOOKUP(C131,'[13]RM Revenue'!J:K,2,FALSE)</f>
        <v>10YD ROLL OFF DAILY RENT</v>
      </c>
      <c r="E131" s="210">
        <f>VLOOKUP(A131,'[13]Kits Reg Svc Codes Jan-Jun'!$A$1:$H$809,8,FALSE)</f>
        <v>139.5</v>
      </c>
      <c r="F131" s="215">
        <f>VLOOKUP(A131,'[13]Service Codes'!$A$1:$H$808,8,FALSE)</f>
        <v>139.5</v>
      </c>
      <c r="G131" s="215"/>
      <c r="H131" s="216">
        <f>SUMIF('[13]RM Revenue'!$B:$B,'Kitsap Regulated - Price Out'!$A131,'[13]RM Revenue'!S:S)</f>
        <v>0</v>
      </c>
      <c r="I131" s="216">
        <f>SUMIF('[13]RM Revenue'!$B:$B,'Kitsap Regulated - Price Out'!$A131,'[13]RM Revenue'!T:T)</f>
        <v>0</v>
      </c>
      <c r="J131" s="216">
        <f>SUMIF('[13]RM Revenue'!$B:$B,'Kitsap Regulated - Price Out'!$A131,'[13]RM Revenue'!U:U)</f>
        <v>9.3000000000000007</v>
      </c>
      <c r="K131" s="216">
        <f>SUMIF('[13]RM Revenue'!$B:$B,'Kitsap Regulated - Price Out'!$A131,'[13]RM Revenue'!V:V)</f>
        <v>223.2</v>
      </c>
      <c r="L131" s="216">
        <f>SUMIF('[13]RM Revenue'!$B:$B,'Kitsap Regulated - Price Out'!$A131,'[13]RM Revenue'!W:W)</f>
        <v>46.5</v>
      </c>
      <c r="M131" s="216">
        <f>SUMIF('[13]RM Revenue'!$B:$B,'Kitsap Regulated - Price Out'!$A131,'[13]RM Revenue'!X:X)</f>
        <v>0</v>
      </c>
      <c r="N131" s="216">
        <f>SUMIF('[13]RM Revenue'!$B:$B,'Kitsap Regulated - Price Out'!$A131,'[13]RM Revenue'!Y:Y)</f>
        <v>60.45</v>
      </c>
      <c r="O131" s="216">
        <f>SUMIF('[13]RM Revenue'!$B:$B,'Kitsap Regulated - Price Out'!$A131,'[13]RM Revenue'!Z:Z)</f>
        <v>69.75</v>
      </c>
      <c r="P131" s="216">
        <f>SUMIF('[13]RM Revenue'!$B:$B,'Kitsap Regulated - Price Out'!$A131,'[13]RM Revenue'!AA:AA)</f>
        <v>144.14999999999998</v>
      </c>
      <c r="Q131" s="216">
        <f>SUMIF('[13]RM Revenue'!$B:$B,'Kitsap Regulated - Price Out'!$A131,'[13]RM Revenue'!AB:AB)</f>
        <v>158.1</v>
      </c>
      <c r="R131" s="216">
        <f>SUMIF('[13]RM Revenue'!$B:$B,'Kitsap Regulated - Price Out'!$A131,'[13]RM Revenue'!AC:AC)</f>
        <v>227.85</v>
      </c>
      <c r="S131" s="216">
        <f>SUMIF('[13]RM Revenue'!$B:$B,'Kitsap Regulated - Price Out'!$A131,'[13]RM Revenue'!AD:AD)</f>
        <v>139.5</v>
      </c>
      <c r="T131" s="212">
        <f t="shared" si="25"/>
        <v>1078.8</v>
      </c>
      <c r="U131" s="212"/>
      <c r="V131" s="212">
        <f t="shared" si="23"/>
        <v>0</v>
      </c>
      <c r="W131" s="212">
        <f t="shared" si="23"/>
        <v>0</v>
      </c>
      <c r="X131" s="212">
        <f t="shared" si="23"/>
        <v>6.6666666666666666E-2</v>
      </c>
      <c r="Y131" s="212">
        <f t="shared" si="23"/>
        <v>1.5999999999999999</v>
      </c>
      <c r="Z131" s="212">
        <f t="shared" si="23"/>
        <v>0.33333333333333331</v>
      </c>
      <c r="AA131" s="212">
        <f t="shared" si="23"/>
        <v>0</v>
      </c>
      <c r="AB131" s="216">
        <f t="shared" si="26"/>
        <v>0.43333333333333335</v>
      </c>
      <c r="AC131" s="216">
        <f t="shared" si="26"/>
        <v>0.5</v>
      </c>
      <c r="AD131" s="216">
        <f t="shared" si="26"/>
        <v>1.0333333333333332</v>
      </c>
      <c r="AE131" s="216">
        <f t="shared" si="26"/>
        <v>1.1333333333333333</v>
      </c>
      <c r="AF131" s="216">
        <f t="shared" si="26"/>
        <v>1.6333333333333333</v>
      </c>
      <c r="AG131" s="216">
        <f t="shared" si="26"/>
        <v>1</v>
      </c>
      <c r="AH131" s="213">
        <f t="shared" ref="AH131:AH133" si="27">AVERAGE(V131:AG131)</f>
        <v>0.64444444444444438</v>
      </c>
    </row>
    <row r="132" spans="1:35" hidden="1">
      <c r="A132" s="192" t="str">
        <f>$D$2&amp;"Rolloff"&amp;C132</f>
        <v>KITSAP CO -REGULATEDRolloffRORENT20D</v>
      </c>
      <c r="B132" s="192">
        <f t="shared" si="16"/>
        <v>1</v>
      </c>
      <c r="C132" s="214" t="s">
        <v>349</v>
      </c>
      <c r="D132" s="214" t="str">
        <f>VLOOKUP(C132,'[13]RM Revenue'!J:K,2,FALSE)</f>
        <v>20YD ROLL OFF-DAILY RENT</v>
      </c>
      <c r="E132" s="210">
        <f>VLOOKUP(A132,'[13]Kits Reg Svc Codes Jan-Jun'!$A$1:$H$809,8,FALSE)</f>
        <v>180.3</v>
      </c>
      <c r="F132" s="215">
        <f>VLOOKUP(A132,'[13]Service Codes'!$A$1:$H$808,8,FALSE)</f>
        <v>180.3</v>
      </c>
      <c r="G132" s="215"/>
      <c r="H132" s="216">
        <f>SUMIF('[13]RM Revenue'!$B:$B,'Kitsap Regulated - Price Out'!$A132,'[13]RM Revenue'!S:S)</f>
        <v>805.33999999999992</v>
      </c>
      <c r="I132" s="216">
        <f>SUMIF('[13]RM Revenue'!$B:$B,'Kitsap Regulated - Price Out'!$A132,'[13]RM Revenue'!T:T)</f>
        <v>1087.81</v>
      </c>
      <c r="J132" s="216">
        <f>SUMIF('[13]RM Revenue'!$B:$B,'Kitsap Regulated - Price Out'!$A132,'[13]RM Revenue'!U:U)</f>
        <v>919.53</v>
      </c>
      <c r="K132" s="216">
        <f>SUMIF('[13]RM Revenue'!$B:$B,'Kitsap Regulated - Price Out'!$A132,'[13]RM Revenue'!V:V)</f>
        <v>991.65</v>
      </c>
      <c r="L132" s="216">
        <f>SUMIF('[13]RM Revenue'!$B:$B,'Kitsap Regulated - Price Out'!$A132,'[13]RM Revenue'!W:W)</f>
        <v>1003.67</v>
      </c>
      <c r="M132" s="216">
        <f>SUMIF('[13]RM Revenue'!$B:$B,'Kitsap Regulated - Price Out'!$A132,'[13]RM Revenue'!X:X)</f>
        <v>1346.24</v>
      </c>
      <c r="N132" s="216">
        <f>SUMIF('[13]RM Revenue'!$B:$B,'Kitsap Regulated - Price Out'!$A132,'[13]RM Revenue'!Y:Y)</f>
        <v>1514.52</v>
      </c>
      <c r="O132" s="216">
        <f>SUMIF('[13]RM Revenue'!$B:$B,'Kitsap Regulated - Price Out'!$A132,'[13]RM Revenue'!Z:Z)</f>
        <v>1977.29</v>
      </c>
      <c r="P132" s="216">
        <f>SUMIF('[13]RM Revenue'!$B:$B,'Kitsap Regulated - Price Out'!$A132,'[13]RM Revenue'!AA:AA)</f>
        <v>1827.04</v>
      </c>
      <c r="Q132" s="216">
        <f>SUMIF('[13]RM Revenue'!$B:$B,'Kitsap Regulated - Price Out'!$A132,'[13]RM Revenue'!AB:AB)</f>
        <v>2404</v>
      </c>
      <c r="R132" s="216">
        <f>SUMIF('[13]RM Revenue'!$B:$B,'Kitsap Regulated - Price Out'!$A132,'[13]RM Revenue'!AC:AC)</f>
        <v>2379.96</v>
      </c>
      <c r="S132" s="216">
        <f>SUMIF('[13]RM Revenue'!$B:$B,'Kitsap Regulated - Price Out'!$A132,'[13]RM Revenue'!AD:AD)</f>
        <v>2025.37</v>
      </c>
      <c r="T132" s="212">
        <f t="shared" si="25"/>
        <v>18282.419999999998</v>
      </c>
      <c r="U132" s="212"/>
      <c r="V132" s="212">
        <f t="shared" ref="V132:AA163" si="28">IFERROR(H132/$E132,0)</f>
        <v>4.4666666666666659</v>
      </c>
      <c r="W132" s="212">
        <f t="shared" si="28"/>
        <v>6.0333333333333323</v>
      </c>
      <c r="X132" s="212">
        <f t="shared" si="28"/>
        <v>5.0999999999999996</v>
      </c>
      <c r="Y132" s="212">
        <f t="shared" si="28"/>
        <v>5.4999999999999991</v>
      </c>
      <c r="Z132" s="212">
        <f t="shared" si="28"/>
        <v>5.5666666666666664</v>
      </c>
      <c r="AA132" s="212">
        <f t="shared" si="28"/>
        <v>7.4666666666666659</v>
      </c>
      <c r="AB132" s="216">
        <f t="shared" si="26"/>
        <v>8.3999999999999986</v>
      </c>
      <c r="AC132" s="216">
        <f t="shared" si="26"/>
        <v>10.966666666666665</v>
      </c>
      <c r="AD132" s="216">
        <f t="shared" si="26"/>
        <v>10.133333333333333</v>
      </c>
      <c r="AE132" s="216">
        <f t="shared" si="26"/>
        <v>13.333333333333332</v>
      </c>
      <c r="AF132" s="216">
        <f t="shared" si="26"/>
        <v>13.2</v>
      </c>
      <c r="AG132" s="216">
        <f t="shared" si="26"/>
        <v>11.233333333333333</v>
      </c>
      <c r="AH132" s="213">
        <f t="shared" si="27"/>
        <v>8.4500000000000011</v>
      </c>
    </row>
    <row r="133" spans="1:35" hidden="1">
      <c r="A133" s="192" t="str">
        <f>$D$2&amp;"Rolloff"&amp;C133</f>
        <v>KITSAP CO -REGULATEDRolloffRORENT40D</v>
      </c>
      <c r="B133" s="192">
        <f t="shared" si="16"/>
        <v>1</v>
      </c>
      <c r="C133" s="214" t="s">
        <v>350</v>
      </c>
      <c r="D133" s="214" t="str">
        <f>VLOOKUP(C133,'[13]RM Revenue'!J:K,2,FALSE)</f>
        <v>40YD ROLL OFF-DAILY RENT</v>
      </c>
      <c r="E133" s="210">
        <f>VLOOKUP(A133,'[13]Kits Reg Svc Codes Jan-Jun'!$A$1:$H$809,8,FALSE)</f>
        <v>283.8</v>
      </c>
      <c r="F133" s="215">
        <f>VLOOKUP(A133,'[13]Service Codes'!$A$1:$H$808,8,FALSE)</f>
        <v>283.8</v>
      </c>
      <c r="G133" s="215"/>
      <c r="H133" s="216">
        <f>SUMIF('[13]RM Revenue'!$B:$B,'Kitsap Regulated - Price Out'!$A133,'[13]RM Revenue'!S:S)</f>
        <v>368.94</v>
      </c>
      <c r="I133" s="216">
        <f>SUMIF('[13]RM Revenue'!$B:$B,'Kitsap Regulated - Price Out'!$A133,'[13]RM Revenue'!T:T)</f>
        <v>652.74</v>
      </c>
      <c r="J133" s="216">
        <f>SUMIF('[13]RM Revenue'!$B:$B,'Kitsap Regulated - Price Out'!$A133,'[13]RM Revenue'!U:U)</f>
        <v>510.84</v>
      </c>
      <c r="K133" s="216">
        <f>SUMIF('[13]RM Revenue'!$B:$B,'Kitsap Regulated - Price Out'!$A133,'[13]RM Revenue'!V:V)</f>
        <v>302.72000000000003</v>
      </c>
      <c r="L133" s="216">
        <f>SUMIF('[13]RM Revenue'!$B:$B,'Kitsap Regulated - Price Out'!$A133,'[13]RM Revenue'!W:W)</f>
        <v>312.17999999999995</v>
      </c>
      <c r="M133" s="216">
        <f>SUMIF('[13]RM Revenue'!$B:$B,'Kitsap Regulated - Price Out'!$A133,'[13]RM Revenue'!X:X)</f>
        <v>823.02</v>
      </c>
      <c r="N133" s="216">
        <f>SUMIF('[13]RM Revenue'!$B:$B,'Kitsap Regulated - Price Out'!$A133,'[13]RM Revenue'!Y:Y)</f>
        <v>662.2</v>
      </c>
      <c r="O133" s="216">
        <f>SUMIF('[13]RM Revenue'!$B:$B,'Kitsap Regulated - Price Out'!$A133,'[13]RM Revenue'!Z:Z)</f>
        <v>387.86</v>
      </c>
      <c r="P133" s="216">
        <f>SUMIF('[13]RM Revenue'!$B:$B,'Kitsap Regulated - Price Out'!$A133,'[13]RM Revenue'!AA:AA)</f>
        <v>368.94</v>
      </c>
      <c r="Q133" s="216">
        <f>SUMIF('[13]RM Revenue'!$B:$B,'Kitsap Regulated - Price Out'!$A133,'[13]RM Revenue'!AB:AB)</f>
        <v>340.56</v>
      </c>
      <c r="R133" s="216">
        <f>SUMIF('[13]RM Revenue'!$B:$B,'Kitsap Regulated - Price Out'!$A133,'[13]RM Revenue'!AC:AC)</f>
        <v>463.54</v>
      </c>
      <c r="S133" s="216">
        <f>SUMIF('[13]RM Revenue'!$B:$B,'Kitsap Regulated - Price Out'!$A133,'[13]RM Revenue'!AD:AD)</f>
        <v>283.8</v>
      </c>
      <c r="T133" s="212">
        <f t="shared" si="25"/>
        <v>5477.3400000000011</v>
      </c>
      <c r="U133" s="212"/>
      <c r="V133" s="212">
        <f t="shared" si="28"/>
        <v>1.3</v>
      </c>
      <c r="W133" s="212">
        <f t="shared" si="28"/>
        <v>2.2999999999999998</v>
      </c>
      <c r="X133" s="212">
        <f t="shared" si="28"/>
        <v>1.7999999999999998</v>
      </c>
      <c r="Y133" s="212">
        <f t="shared" si="28"/>
        <v>1.0666666666666667</v>
      </c>
      <c r="Z133" s="212">
        <f t="shared" si="28"/>
        <v>1.0999999999999999</v>
      </c>
      <c r="AA133" s="212">
        <f t="shared" si="28"/>
        <v>2.9</v>
      </c>
      <c r="AB133" s="216">
        <f t="shared" si="26"/>
        <v>2.3333333333333335</v>
      </c>
      <c r="AC133" s="216">
        <f t="shared" si="26"/>
        <v>1.3666666666666667</v>
      </c>
      <c r="AD133" s="216">
        <f t="shared" si="26"/>
        <v>1.3</v>
      </c>
      <c r="AE133" s="216">
        <f t="shared" si="26"/>
        <v>1.2</v>
      </c>
      <c r="AF133" s="216">
        <f t="shared" si="26"/>
        <v>1.6333333333333333</v>
      </c>
      <c r="AG133" s="216">
        <f t="shared" si="26"/>
        <v>1</v>
      </c>
      <c r="AH133" s="213">
        <f t="shared" si="27"/>
        <v>1.6083333333333334</v>
      </c>
    </row>
    <row r="134" spans="1:35" s="207" customFormat="1" hidden="1">
      <c r="A134" s="207" t="str">
        <f>$D$2&amp;"Rolloff"&amp;C134</f>
        <v>KITSAP CO -REGULATEDRolloffRORENT10M</v>
      </c>
      <c r="B134" s="207">
        <f t="shared" si="16"/>
        <v>1</v>
      </c>
      <c r="C134" s="209" t="s">
        <v>351</v>
      </c>
      <c r="D134" s="209" t="str">
        <f>VLOOKUP(C134,'[13]RM Revenue'!J:K,2,FALSE)</f>
        <v>10YD ROLL OFF MTHLY RENT</v>
      </c>
      <c r="E134" s="210">
        <f>VLOOKUP(A134,'[13]Kits Reg Svc Codes Jan-Jun'!$A$1:$H$809,8,FALSE)</f>
        <v>83.93</v>
      </c>
      <c r="F134" s="210">
        <f>VLOOKUP(A134,'[13]Service Codes'!$A$1:$H$808,8,FALSE)</f>
        <v>83.93</v>
      </c>
      <c r="G134" s="210"/>
      <c r="H134" s="211">
        <f>SUMIF('[13]RM Revenue'!$B:$B,'Kitsap Regulated - Price Out'!$A134,'[13]RM Revenue'!S:S)</f>
        <v>0</v>
      </c>
      <c r="I134" s="211">
        <f>SUMIF('[13]RM Revenue'!$B:$B,'Kitsap Regulated - Price Out'!$A134,'[13]RM Revenue'!T:T)</f>
        <v>0</v>
      </c>
      <c r="J134" s="211">
        <f>SUMIF('[13]RM Revenue'!$B:$B,'Kitsap Regulated - Price Out'!$A134,'[13]RM Revenue'!U:U)</f>
        <v>0</v>
      </c>
      <c r="K134" s="211">
        <f>SUMIF('[13]RM Revenue'!$B:$B,'Kitsap Regulated - Price Out'!$A134,'[13]RM Revenue'!V:V)</f>
        <v>0</v>
      </c>
      <c r="L134" s="211">
        <f>SUMIF('[13]RM Revenue'!$B:$B,'Kitsap Regulated - Price Out'!$A134,'[13]RM Revenue'!W:W)</f>
        <v>83.93</v>
      </c>
      <c r="M134" s="211">
        <f>SUMIF('[13]RM Revenue'!$B:$B,'Kitsap Regulated - Price Out'!$A134,'[13]RM Revenue'!X:X)</f>
        <v>83.93</v>
      </c>
      <c r="N134" s="211">
        <f>SUMIF('[13]RM Revenue'!$B:$B,'Kitsap Regulated - Price Out'!$A134,'[13]RM Revenue'!Y:Y)</f>
        <v>64.400000000000006</v>
      </c>
      <c r="O134" s="211">
        <f>SUMIF('[13]RM Revenue'!$B:$B,'Kitsap Regulated - Price Out'!$A134,'[13]RM Revenue'!Z:Z)</f>
        <v>0</v>
      </c>
      <c r="P134" s="211">
        <f>SUMIF('[13]RM Revenue'!$B:$B,'Kitsap Regulated - Price Out'!$A134,'[13]RM Revenue'!AA:AA)</f>
        <v>0</v>
      </c>
      <c r="Q134" s="211">
        <f>SUMIF('[13]RM Revenue'!$B:$B,'Kitsap Regulated - Price Out'!$A134,'[13]RM Revenue'!AB:AB)</f>
        <v>0</v>
      </c>
      <c r="R134" s="211">
        <f>SUMIF('[13]RM Revenue'!$B:$B,'Kitsap Regulated - Price Out'!$A134,'[13]RM Revenue'!AC:AC)</f>
        <v>0</v>
      </c>
      <c r="S134" s="211">
        <f>SUMIF('[13]RM Revenue'!$B:$B,'Kitsap Regulated - Price Out'!$A134,'[13]RM Revenue'!AD:AD)</f>
        <v>0</v>
      </c>
      <c r="T134" s="211">
        <f t="shared" si="25"/>
        <v>232.26000000000002</v>
      </c>
      <c r="U134" s="211"/>
      <c r="V134" s="211">
        <f t="shared" si="28"/>
        <v>0</v>
      </c>
      <c r="W134" s="211">
        <f t="shared" si="28"/>
        <v>0</v>
      </c>
      <c r="X134" s="211">
        <f t="shared" si="28"/>
        <v>0</v>
      </c>
      <c r="Y134" s="211">
        <f t="shared" si="28"/>
        <v>0</v>
      </c>
      <c r="Z134" s="211">
        <f t="shared" si="28"/>
        <v>1</v>
      </c>
      <c r="AA134" s="211">
        <f t="shared" si="28"/>
        <v>1</v>
      </c>
      <c r="AB134" s="211">
        <f t="shared" si="26"/>
        <v>0.76730608840700587</v>
      </c>
      <c r="AC134" s="211">
        <f t="shared" si="26"/>
        <v>0</v>
      </c>
      <c r="AD134" s="211">
        <f t="shared" si="26"/>
        <v>0</v>
      </c>
      <c r="AE134" s="211">
        <f t="shared" si="26"/>
        <v>0</v>
      </c>
      <c r="AF134" s="211">
        <f t="shared" si="26"/>
        <v>0</v>
      </c>
      <c r="AG134" s="211">
        <f t="shared" si="26"/>
        <v>0</v>
      </c>
      <c r="AH134" s="213">
        <f t="shared" ref="AH134:AH136" si="29">AVERAGE(V134:AG134)</f>
        <v>0.23060884070058382</v>
      </c>
      <c r="AI134" s="208"/>
    </row>
    <row r="135" spans="1:35" s="207" customFormat="1" hidden="1">
      <c r="A135" s="207" t="str">
        <f>$D$2&amp;"Rolloff"&amp;C135</f>
        <v>KITSAP CO -REGULATEDRolloffRORENT20M</v>
      </c>
      <c r="B135" s="207">
        <f t="shared" si="16"/>
        <v>1</v>
      </c>
      <c r="C135" s="209" t="s">
        <v>352</v>
      </c>
      <c r="D135" s="209" t="str">
        <f>VLOOKUP(C135,'[13]RM Revenue'!J:K,2,FALSE)</f>
        <v>20YD ROLL OFF-MNTHLY RENT</v>
      </c>
      <c r="E135" s="210">
        <f>VLOOKUP(A135,'[13]Kits Reg Svc Codes Jan-Jun'!$A$1:$H$809,8,FALSE)</f>
        <v>97.48</v>
      </c>
      <c r="F135" s="210">
        <f>VLOOKUP(A135,'[13]Service Codes'!$A$1:$H$808,8,FALSE)</f>
        <v>97.48</v>
      </c>
      <c r="G135" s="210"/>
      <c r="H135" s="211">
        <f>SUMIF('[13]RM Revenue'!$B:$B,'Kitsap Regulated - Price Out'!$A135,'[13]RM Revenue'!S:S)</f>
        <v>97.48</v>
      </c>
      <c r="I135" s="211">
        <f>SUMIF('[13]RM Revenue'!$B:$B,'Kitsap Regulated - Price Out'!$A135,'[13]RM Revenue'!T:T)</f>
        <v>97.48</v>
      </c>
      <c r="J135" s="211">
        <f>SUMIF('[13]RM Revenue'!$B:$B,'Kitsap Regulated - Price Out'!$A135,'[13]RM Revenue'!U:U)</f>
        <v>97.48</v>
      </c>
      <c r="K135" s="211">
        <f>SUMIF('[13]RM Revenue'!$B:$B,'Kitsap Regulated - Price Out'!$A135,'[13]RM Revenue'!V:V)</f>
        <v>97.48</v>
      </c>
      <c r="L135" s="211">
        <f>SUMIF('[13]RM Revenue'!$B:$B,'Kitsap Regulated - Price Out'!$A135,'[13]RM Revenue'!W:W)</f>
        <v>97.48</v>
      </c>
      <c r="M135" s="211">
        <f>SUMIF('[13]RM Revenue'!$B:$B,'Kitsap Regulated - Price Out'!$A135,'[13]RM Revenue'!X:X)</f>
        <v>97.48</v>
      </c>
      <c r="N135" s="211">
        <f>SUMIF('[13]RM Revenue'!$B:$B,'Kitsap Regulated - Price Out'!$A135,'[13]RM Revenue'!Y:Y)</f>
        <v>126.72</v>
      </c>
      <c r="O135" s="211">
        <f>SUMIF('[13]RM Revenue'!$B:$B,'Kitsap Regulated - Price Out'!$A135,'[13]RM Revenue'!Z:Z)</f>
        <v>194.96</v>
      </c>
      <c r="P135" s="211">
        <f>SUMIF('[13]RM Revenue'!$B:$B,'Kitsap Regulated - Price Out'!$A135,'[13]RM Revenue'!AA:AA)</f>
        <v>136.48000000000002</v>
      </c>
      <c r="Q135" s="211">
        <f>SUMIF('[13]RM Revenue'!$B:$B,'Kitsap Regulated - Price Out'!$A135,'[13]RM Revenue'!AB:AB)</f>
        <v>97.48</v>
      </c>
      <c r="R135" s="211">
        <f>SUMIF('[13]RM Revenue'!$B:$B,'Kitsap Regulated - Price Out'!$A135,'[13]RM Revenue'!AC:AC)</f>
        <v>97.48</v>
      </c>
      <c r="S135" s="211">
        <f>SUMIF('[13]RM Revenue'!$B:$B,'Kitsap Regulated - Price Out'!$A135,'[13]RM Revenue'!AD:AD)</f>
        <v>97.48</v>
      </c>
      <c r="T135" s="211">
        <f t="shared" si="25"/>
        <v>1335.48</v>
      </c>
      <c r="U135" s="211"/>
      <c r="V135" s="211">
        <f t="shared" si="28"/>
        <v>1</v>
      </c>
      <c r="W135" s="211">
        <f t="shared" si="28"/>
        <v>1</v>
      </c>
      <c r="X135" s="211">
        <f t="shared" si="28"/>
        <v>1</v>
      </c>
      <c r="Y135" s="211">
        <f t="shared" si="28"/>
        <v>1</v>
      </c>
      <c r="Z135" s="211">
        <f t="shared" si="28"/>
        <v>1</v>
      </c>
      <c r="AA135" s="211">
        <f t="shared" si="28"/>
        <v>1</v>
      </c>
      <c r="AB135" s="211">
        <f t="shared" si="26"/>
        <v>1.2999589659417317</v>
      </c>
      <c r="AC135" s="211">
        <f t="shared" si="26"/>
        <v>2</v>
      </c>
      <c r="AD135" s="211">
        <f t="shared" si="26"/>
        <v>1.4000820681165369</v>
      </c>
      <c r="AE135" s="211">
        <f t="shared" si="26"/>
        <v>1</v>
      </c>
      <c r="AF135" s="211">
        <f t="shared" si="26"/>
        <v>1</v>
      </c>
      <c r="AG135" s="211">
        <f t="shared" si="26"/>
        <v>1</v>
      </c>
      <c r="AH135" s="213">
        <f t="shared" si="29"/>
        <v>1.1416700861715225</v>
      </c>
      <c r="AI135" s="208"/>
    </row>
    <row r="136" spans="1:35" s="207" customFormat="1" hidden="1">
      <c r="A136" s="207" t="str">
        <f>$D$2&amp;"Rolloff"&amp;C136</f>
        <v>KITSAP CO -REGULATEDRolloffRORENT40M</v>
      </c>
      <c r="B136" s="207">
        <f t="shared" si="16"/>
        <v>1</v>
      </c>
      <c r="C136" s="209" t="s">
        <v>353</v>
      </c>
      <c r="D136" s="209" t="str">
        <f>VLOOKUP(C136,'[13]RM Revenue'!J:K,2,FALSE)</f>
        <v>40YD ROLL OFF-MNTHLY RENT</v>
      </c>
      <c r="E136" s="210">
        <f>VLOOKUP(A136,'[13]Kits Reg Svc Codes Jan-Jun'!$A$1:$H$809,8,FALSE)</f>
        <v>165.74</v>
      </c>
      <c r="F136" s="210">
        <f>VLOOKUP(A136,'[13]Service Codes'!$A$1:$H$808,8,FALSE)</f>
        <v>165.74</v>
      </c>
      <c r="G136" s="210"/>
      <c r="H136" s="211">
        <f>SUMIF('[13]RM Revenue'!$B:$B,'Kitsap Regulated - Price Out'!$A136,'[13]RM Revenue'!S:S)</f>
        <v>165.74</v>
      </c>
      <c r="I136" s="211">
        <f>SUMIF('[13]RM Revenue'!$B:$B,'Kitsap Regulated - Price Out'!$A136,'[13]RM Revenue'!T:T)</f>
        <v>165.74</v>
      </c>
      <c r="J136" s="211">
        <f>SUMIF('[13]RM Revenue'!$B:$B,'Kitsap Regulated - Price Out'!$A136,'[13]RM Revenue'!U:U)</f>
        <v>165.74</v>
      </c>
      <c r="K136" s="211">
        <f>SUMIF('[13]RM Revenue'!$B:$B,'Kitsap Regulated - Price Out'!$A136,'[13]RM Revenue'!V:V)</f>
        <v>165.74</v>
      </c>
      <c r="L136" s="211">
        <f>SUMIF('[13]RM Revenue'!$B:$B,'Kitsap Regulated - Price Out'!$A136,'[13]RM Revenue'!W:W)</f>
        <v>165.74</v>
      </c>
      <c r="M136" s="211">
        <f>SUMIF('[13]RM Revenue'!$B:$B,'Kitsap Regulated - Price Out'!$A136,'[13]RM Revenue'!X:X)</f>
        <v>165.74</v>
      </c>
      <c r="N136" s="211">
        <f>SUMIF('[13]RM Revenue'!$B:$B,'Kitsap Regulated - Price Out'!$A136,'[13]RM Revenue'!Y:Y)</f>
        <v>165.74</v>
      </c>
      <c r="O136" s="211">
        <f>SUMIF('[13]RM Revenue'!$B:$B,'Kitsap Regulated - Price Out'!$A136,'[13]RM Revenue'!Z:Z)</f>
        <v>165.74</v>
      </c>
      <c r="P136" s="211">
        <f>SUMIF('[13]RM Revenue'!$B:$B,'Kitsap Regulated - Price Out'!$A136,'[13]RM Revenue'!AA:AA)</f>
        <v>165.74</v>
      </c>
      <c r="Q136" s="211">
        <f>SUMIF('[13]RM Revenue'!$B:$B,'Kitsap Regulated - Price Out'!$A136,'[13]RM Revenue'!AB:AB)</f>
        <v>165.74</v>
      </c>
      <c r="R136" s="211">
        <f>SUMIF('[13]RM Revenue'!$B:$B,'Kitsap Regulated - Price Out'!$A136,'[13]RM Revenue'!AC:AC)</f>
        <v>165.74</v>
      </c>
      <c r="S136" s="211">
        <f>SUMIF('[13]RM Revenue'!$B:$B,'Kitsap Regulated - Price Out'!$A136,'[13]RM Revenue'!AD:AD)</f>
        <v>165.74</v>
      </c>
      <c r="T136" s="211">
        <f t="shared" si="25"/>
        <v>1988.88</v>
      </c>
      <c r="U136" s="211"/>
      <c r="V136" s="211">
        <f t="shared" si="28"/>
        <v>1</v>
      </c>
      <c r="W136" s="211">
        <f t="shared" si="28"/>
        <v>1</v>
      </c>
      <c r="X136" s="211">
        <f t="shared" si="28"/>
        <v>1</v>
      </c>
      <c r="Y136" s="211">
        <f t="shared" si="28"/>
        <v>1</v>
      </c>
      <c r="Z136" s="211">
        <f t="shared" si="28"/>
        <v>1</v>
      </c>
      <c r="AA136" s="211">
        <f t="shared" si="28"/>
        <v>1</v>
      </c>
      <c r="AB136" s="211">
        <f t="shared" si="26"/>
        <v>1</v>
      </c>
      <c r="AC136" s="211">
        <f t="shared" si="26"/>
        <v>1</v>
      </c>
      <c r="AD136" s="211">
        <f t="shared" si="26"/>
        <v>1</v>
      </c>
      <c r="AE136" s="211">
        <f t="shared" si="26"/>
        <v>1</v>
      </c>
      <c r="AF136" s="211">
        <f t="shared" si="26"/>
        <v>1</v>
      </c>
      <c r="AG136" s="211">
        <f t="shared" si="26"/>
        <v>1</v>
      </c>
      <c r="AH136" s="213">
        <f t="shared" si="29"/>
        <v>1</v>
      </c>
      <c r="AI136" s="208"/>
    </row>
    <row r="137" spans="1:35" hidden="1">
      <c r="A137" s="192" t="str">
        <f>$D$2&amp;"Rolloff"&amp;C137</f>
        <v>KITSAP CO -REGULATEDRolloffROLID</v>
      </c>
      <c r="B137" s="192">
        <f t="shared" si="16"/>
        <v>1</v>
      </c>
      <c r="C137" s="214" t="s">
        <v>354</v>
      </c>
      <c r="D137" s="214" t="str">
        <f>VLOOKUP(C137,'[13]RM Revenue'!J:K,2,FALSE)</f>
        <v>ROLL OFF-LID</v>
      </c>
      <c r="E137" s="210">
        <f>VLOOKUP(A137,'[13]Kits Reg Svc Codes Jan-Jun'!$A$1:$H$809,8,FALSE)</f>
        <v>14.56</v>
      </c>
      <c r="F137" s="215">
        <f>VLOOKUP(A137,'[13]Service Codes'!$A$1:$H$808,8,FALSE)</f>
        <v>14.56</v>
      </c>
      <c r="G137" s="215"/>
      <c r="H137" s="216">
        <f>SUMIF('[13]RM Revenue'!$B:$B,'Kitsap Regulated - Price Out'!$A137,'[13]RM Revenue'!S:S)</f>
        <v>29.12</v>
      </c>
      <c r="I137" s="216">
        <f>SUMIF('[13]RM Revenue'!$B:$B,'Kitsap Regulated - Price Out'!$A137,'[13]RM Revenue'!T:T)</f>
        <v>29.12</v>
      </c>
      <c r="J137" s="216">
        <f>SUMIF('[13]RM Revenue'!$B:$B,'Kitsap Regulated - Price Out'!$A137,'[13]RM Revenue'!U:U)</f>
        <v>29.12</v>
      </c>
      <c r="K137" s="216">
        <f>SUMIF('[13]RM Revenue'!$B:$B,'Kitsap Regulated - Price Out'!$A137,'[13]RM Revenue'!V:V)</f>
        <v>29.12</v>
      </c>
      <c r="L137" s="216">
        <f>SUMIF('[13]RM Revenue'!$B:$B,'Kitsap Regulated - Price Out'!$A137,'[13]RM Revenue'!W:W)</f>
        <v>29.12</v>
      </c>
      <c r="M137" s="216">
        <f>SUMIF('[13]RM Revenue'!$B:$B,'Kitsap Regulated - Price Out'!$A137,'[13]RM Revenue'!X:X)</f>
        <v>29.12</v>
      </c>
      <c r="N137" s="216">
        <f>SUMIF('[13]RM Revenue'!$B:$B,'Kitsap Regulated - Price Out'!$A137,'[13]RM Revenue'!Y:Y)</f>
        <v>33.49</v>
      </c>
      <c r="O137" s="216">
        <f>SUMIF('[13]RM Revenue'!$B:$B,'Kitsap Regulated - Price Out'!$A137,'[13]RM Revenue'!Z:Z)</f>
        <v>43.68</v>
      </c>
      <c r="P137" s="216">
        <f>SUMIF('[13]RM Revenue'!$B:$B,'Kitsap Regulated - Price Out'!$A137,'[13]RM Revenue'!AA:AA)</f>
        <v>46.650000000000006</v>
      </c>
      <c r="Q137" s="216">
        <f>SUMIF('[13]RM Revenue'!$B:$B,'Kitsap Regulated - Price Out'!$A137,'[13]RM Revenue'!AB:AB)</f>
        <v>43.68</v>
      </c>
      <c r="R137" s="216">
        <f>SUMIF('[13]RM Revenue'!$B:$B,'Kitsap Regulated - Price Out'!$A137,'[13]RM Revenue'!AC:AC)</f>
        <v>52.99</v>
      </c>
      <c r="S137" s="216">
        <f>SUMIF('[13]RM Revenue'!$B:$B,'Kitsap Regulated - Price Out'!$A137,'[13]RM Revenue'!AD:AD)</f>
        <v>43.68</v>
      </c>
      <c r="T137" s="212">
        <f t="shared" si="25"/>
        <v>438.89000000000004</v>
      </c>
      <c r="U137" s="212"/>
      <c r="V137" s="212">
        <f t="shared" si="28"/>
        <v>2</v>
      </c>
      <c r="W137" s="212">
        <f t="shared" si="28"/>
        <v>2</v>
      </c>
      <c r="X137" s="212">
        <f t="shared" si="28"/>
        <v>2</v>
      </c>
      <c r="Y137" s="212">
        <f t="shared" si="28"/>
        <v>2</v>
      </c>
      <c r="Z137" s="212">
        <f t="shared" si="28"/>
        <v>2</v>
      </c>
      <c r="AA137" s="212">
        <f t="shared" si="28"/>
        <v>2</v>
      </c>
      <c r="AB137" s="216">
        <f t="shared" si="26"/>
        <v>2.3001373626373627</v>
      </c>
      <c r="AC137" s="216">
        <f t="shared" si="26"/>
        <v>3</v>
      </c>
      <c r="AD137" s="216">
        <f t="shared" si="26"/>
        <v>3.2039835164835169</v>
      </c>
      <c r="AE137" s="216">
        <f t="shared" si="26"/>
        <v>3</v>
      </c>
      <c r="AF137" s="216">
        <f t="shared" si="26"/>
        <v>3.6394230769230771</v>
      </c>
      <c r="AG137" s="216">
        <f t="shared" si="26"/>
        <v>3</v>
      </c>
    </row>
    <row r="138" spans="1:35" hidden="1">
      <c r="A138" s="192" t="str">
        <f>$D$2&amp;"Rolloff"&amp;C138</f>
        <v>KITSAP CO -REGULATEDRolloffRODEL</v>
      </c>
      <c r="B138" s="192">
        <f t="shared" si="16"/>
        <v>1</v>
      </c>
      <c r="C138" s="214" t="s">
        <v>355</v>
      </c>
      <c r="D138" s="214" t="str">
        <f>VLOOKUP(C138,'[13]RM Revenue'!J:K,2,FALSE)</f>
        <v>ROLL OFF-DELIVERY</v>
      </c>
      <c r="E138" s="210">
        <f>VLOOKUP(A138,'[13]Kits Reg Svc Codes Jan-Jun'!$A$1:$H$809,8,FALSE)</f>
        <v>77.959999999999994</v>
      </c>
      <c r="F138" s="215">
        <f>VLOOKUP(A138,'[13]Service Codes'!$A$1:$H$808,8,FALSE)</f>
        <v>77.959999999999994</v>
      </c>
      <c r="G138" s="215"/>
      <c r="H138" s="216">
        <f>SUMIF('[13]RM Revenue'!$B:$B,'Kitsap Regulated - Price Out'!$A138,'[13]RM Revenue'!S:S)</f>
        <v>389.8</v>
      </c>
      <c r="I138" s="216">
        <f>SUMIF('[13]RM Revenue'!$B:$B,'Kitsap Regulated - Price Out'!$A138,'[13]RM Revenue'!T:T)</f>
        <v>623.67999999999995</v>
      </c>
      <c r="J138" s="216">
        <f>SUMIF('[13]RM Revenue'!$B:$B,'Kitsap Regulated - Price Out'!$A138,'[13]RM Revenue'!U:U)</f>
        <v>701.64</v>
      </c>
      <c r="K138" s="216">
        <f>SUMIF('[13]RM Revenue'!$B:$B,'Kitsap Regulated - Price Out'!$A138,'[13]RM Revenue'!V:V)</f>
        <v>857.56</v>
      </c>
      <c r="L138" s="216">
        <f>SUMIF('[13]RM Revenue'!$B:$B,'Kitsap Regulated - Price Out'!$A138,'[13]RM Revenue'!W:W)</f>
        <v>857.56</v>
      </c>
      <c r="M138" s="216">
        <f>SUMIF('[13]RM Revenue'!$B:$B,'Kitsap Regulated - Price Out'!$A138,'[13]RM Revenue'!X:X)</f>
        <v>779.6</v>
      </c>
      <c r="N138" s="216">
        <f>SUMIF('[13]RM Revenue'!$B:$B,'Kitsap Regulated - Price Out'!$A138,'[13]RM Revenue'!Y:Y)</f>
        <v>857.56000000000006</v>
      </c>
      <c r="O138" s="216">
        <f>SUMIF('[13]RM Revenue'!$B:$B,'Kitsap Regulated - Price Out'!$A138,'[13]RM Revenue'!Z:Z)</f>
        <v>1715.12</v>
      </c>
      <c r="P138" s="216">
        <f>SUMIF('[13]RM Revenue'!$B:$B,'Kitsap Regulated - Price Out'!$A138,'[13]RM Revenue'!AA:AA)</f>
        <v>779.6</v>
      </c>
      <c r="Q138" s="216">
        <f>SUMIF('[13]RM Revenue'!$B:$B,'Kitsap Regulated - Price Out'!$A138,'[13]RM Revenue'!AB:AB)</f>
        <v>1091.44</v>
      </c>
      <c r="R138" s="216">
        <f>SUMIF('[13]RM Revenue'!$B:$B,'Kitsap Regulated - Price Out'!$A138,'[13]RM Revenue'!AC:AC)</f>
        <v>1013.48</v>
      </c>
      <c r="S138" s="216">
        <f>SUMIF('[13]RM Revenue'!$B:$B,'Kitsap Regulated - Price Out'!$A138,'[13]RM Revenue'!AD:AD)</f>
        <v>467.76</v>
      </c>
      <c r="T138" s="212">
        <f t="shared" si="25"/>
        <v>10134.800000000001</v>
      </c>
      <c r="U138" s="212"/>
      <c r="V138" s="212">
        <f t="shared" si="28"/>
        <v>5.0000000000000009</v>
      </c>
      <c r="W138" s="212">
        <f t="shared" si="28"/>
        <v>8</v>
      </c>
      <c r="X138" s="212">
        <f t="shared" si="28"/>
        <v>9</v>
      </c>
      <c r="Y138" s="212">
        <f t="shared" si="28"/>
        <v>11</v>
      </c>
      <c r="Z138" s="212">
        <f t="shared" si="28"/>
        <v>11</v>
      </c>
      <c r="AA138" s="212">
        <f t="shared" si="28"/>
        <v>10.000000000000002</v>
      </c>
      <c r="AB138" s="216">
        <f t="shared" si="26"/>
        <v>11.000000000000002</v>
      </c>
      <c r="AC138" s="216">
        <f t="shared" si="26"/>
        <v>22</v>
      </c>
      <c r="AD138" s="216">
        <f t="shared" si="26"/>
        <v>10.000000000000002</v>
      </c>
      <c r="AE138" s="216">
        <f t="shared" si="26"/>
        <v>14.000000000000002</v>
      </c>
      <c r="AF138" s="216">
        <f t="shared" si="26"/>
        <v>13.000000000000002</v>
      </c>
      <c r="AG138" s="216">
        <f t="shared" si="26"/>
        <v>6</v>
      </c>
    </row>
    <row r="139" spans="1:35" hidden="1">
      <c r="A139" s="192" t="str">
        <f>$D$2&amp;"Rolloff"&amp;C139</f>
        <v>KITSAP CO -REGULATEDRolloffROMILE</v>
      </c>
      <c r="B139" s="192">
        <f t="shared" si="16"/>
        <v>1</v>
      </c>
      <c r="C139" s="214" t="s">
        <v>356</v>
      </c>
      <c r="D139" s="214" t="str">
        <f>VLOOKUP(C139,'[13]RM Revenue'!J:K,2,FALSE)</f>
        <v>ROLL OFF-MILEAGE</v>
      </c>
      <c r="E139" s="210">
        <f>VLOOKUP(A139,'[13]Kits Reg Svc Codes Jan-Jun'!$A$1:$H$809,8,FALSE)</f>
        <v>2.4300000000000002</v>
      </c>
      <c r="F139" s="215">
        <f>VLOOKUP(A139,'[13]Service Codes'!$A$1:$H$808,8,FALSE)</f>
        <v>2.4300000000000002</v>
      </c>
      <c r="G139" s="215"/>
      <c r="H139" s="216">
        <f>SUMIF('[13]RM Revenue'!$B:$B,'Kitsap Regulated - Price Out'!$A139,'[13]RM Revenue'!S:S)</f>
        <v>106.92</v>
      </c>
      <c r="I139" s="216">
        <f>SUMIF('[13]RM Revenue'!$B:$B,'Kitsap Regulated - Price Out'!$A139,'[13]RM Revenue'!T:T)</f>
        <v>63.18</v>
      </c>
      <c r="J139" s="216">
        <f>SUMIF('[13]RM Revenue'!$B:$B,'Kitsap Regulated - Price Out'!$A139,'[13]RM Revenue'!U:U)</f>
        <v>14.58</v>
      </c>
      <c r="K139" s="216">
        <f>SUMIF('[13]RM Revenue'!$B:$B,'Kitsap Regulated - Price Out'!$A139,'[13]RM Revenue'!V:V)</f>
        <v>97.2</v>
      </c>
      <c r="L139" s="216">
        <f>SUMIF('[13]RM Revenue'!$B:$B,'Kitsap Regulated - Price Out'!$A139,'[13]RM Revenue'!W:W)</f>
        <v>80.19</v>
      </c>
      <c r="M139" s="216">
        <f>SUMIF('[13]RM Revenue'!$B:$B,'Kitsap Regulated - Price Out'!$A139,'[13]RM Revenue'!X:X)</f>
        <v>24.3</v>
      </c>
      <c r="N139" s="216">
        <f>SUMIF('[13]RM Revenue'!$B:$B,'Kitsap Regulated - Price Out'!$A139,'[13]RM Revenue'!Y:Y)</f>
        <v>131.22</v>
      </c>
      <c r="O139" s="216">
        <f>SUMIF('[13]RM Revenue'!$B:$B,'Kitsap Regulated - Price Out'!$A139,'[13]RM Revenue'!Z:Z)</f>
        <v>191.97</v>
      </c>
      <c r="P139" s="216">
        <f>SUMIF('[13]RM Revenue'!$B:$B,'Kitsap Regulated - Price Out'!$A139,'[13]RM Revenue'!AA:AA)</f>
        <v>99.63</v>
      </c>
      <c r="Q139" s="216">
        <f>SUMIF('[13]RM Revenue'!$B:$B,'Kitsap Regulated - Price Out'!$A139,'[13]RM Revenue'!AB:AB)</f>
        <v>133.65</v>
      </c>
      <c r="R139" s="216">
        <f>SUMIF('[13]RM Revenue'!$B:$B,'Kitsap Regulated - Price Out'!$A139,'[13]RM Revenue'!AC:AC)</f>
        <v>70.47</v>
      </c>
      <c r="S139" s="216">
        <f>SUMIF('[13]RM Revenue'!$B:$B,'Kitsap Regulated - Price Out'!$A139,'[13]RM Revenue'!AD:AD)</f>
        <v>26.73</v>
      </c>
      <c r="T139" s="212">
        <f t="shared" si="25"/>
        <v>1040.04</v>
      </c>
      <c r="U139" s="212"/>
      <c r="V139" s="212">
        <f t="shared" si="28"/>
        <v>44</v>
      </c>
      <c r="W139" s="212">
        <f t="shared" si="28"/>
        <v>25.999999999999996</v>
      </c>
      <c r="X139" s="212">
        <f t="shared" si="28"/>
        <v>6</v>
      </c>
      <c r="Y139" s="212">
        <f t="shared" si="28"/>
        <v>40</v>
      </c>
      <c r="Z139" s="212">
        <f t="shared" si="28"/>
        <v>33</v>
      </c>
      <c r="AA139" s="212">
        <f t="shared" si="28"/>
        <v>10</v>
      </c>
      <c r="AB139" s="216">
        <f t="shared" si="26"/>
        <v>53.999999999999993</v>
      </c>
      <c r="AC139" s="216">
        <f t="shared" si="26"/>
        <v>79</v>
      </c>
      <c r="AD139" s="216">
        <f t="shared" si="26"/>
        <v>40.999999999999993</v>
      </c>
      <c r="AE139" s="216">
        <f t="shared" si="26"/>
        <v>55</v>
      </c>
      <c r="AF139" s="216">
        <f t="shared" si="26"/>
        <v>28.999999999999996</v>
      </c>
      <c r="AG139" s="216">
        <f t="shared" si="26"/>
        <v>11</v>
      </c>
    </row>
    <row r="140" spans="1:35" hidden="1">
      <c r="A140" s="192" t="str">
        <f>$D$2&amp;"Rolloff"&amp;C140</f>
        <v>KITSAP CO -REGULATEDRolloffROHAUL10T</v>
      </c>
      <c r="B140" s="192">
        <f t="shared" si="16"/>
        <v>1</v>
      </c>
      <c r="C140" s="214" t="s">
        <v>357</v>
      </c>
      <c r="D140" s="214" t="str">
        <f>VLOOKUP(C140,'[13]RM Revenue'!J:K,2,FALSE)</f>
        <v>ROHAUL10T</v>
      </c>
      <c r="E140" s="210">
        <f>VLOOKUP(A140,'[13]Kits Reg Svc Codes Jan-Jun'!$A$1:$H$809,8,FALSE)</f>
        <v>83.93</v>
      </c>
      <c r="F140" s="215">
        <f>VLOOKUP(A140,'[13]Service Codes'!$A$1:$H$808,8,FALSE)</f>
        <v>83.93</v>
      </c>
      <c r="G140" s="215"/>
      <c r="H140" s="216">
        <f>SUMIF('[13]RM Revenue'!$B:$B,'Kitsap Regulated - Price Out'!$A140,'[13]RM Revenue'!S:S)</f>
        <v>0</v>
      </c>
      <c r="I140" s="216">
        <f>SUMIF('[13]RM Revenue'!$B:$B,'Kitsap Regulated - Price Out'!$A140,'[13]RM Revenue'!T:T)</f>
        <v>0</v>
      </c>
      <c r="J140" s="216">
        <f>SUMIF('[13]RM Revenue'!$B:$B,'Kitsap Regulated - Price Out'!$A140,'[13]RM Revenue'!U:U)</f>
        <v>0</v>
      </c>
      <c r="K140" s="216">
        <f>SUMIF('[13]RM Revenue'!$B:$B,'Kitsap Regulated - Price Out'!$A140,'[13]RM Revenue'!V:V)</f>
        <v>167.86</v>
      </c>
      <c r="L140" s="216">
        <f>SUMIF('[13]RM Revenue'!$B:$B,'Kitsap Regulated - Price Out'!$A140,'[13]RM Revenue'!W:W)</f>
        <v>167.86</v>
      </c>
      <c r="M140" s="216">
        <f>SUMIF('[13]RM Revenue'!$B:$B,'Kitsap Regulated - Price Out'!$A140,'[13]RM Revenue'!X:X)</f>
        <v>0</v>
      </c>
      <c r="N140" s="216">
        <f>SUMIF('[13]RM Revenue'!$B:$B,'Kitsap Regulated - Price Out'!$A140,'[13]RM Revenue'!Y:Y)</f>
        <v>0</v>
      </c>
      <c r="O140" s="216">
        <f>SUMIF('[13]RM Revenue'!$B:$B,'Kitsap Regulated - Price Out'!$A140,'[13]RM Revenue'!Z:Z)</f>
        <v>251.79</v>
      </c>
      <c r="P140" s="216">
        <f>SUMIF('[13]RM Revenue'!$B:$B,'Kitsap Regulated - Price Out'!$A140,'[13]RM Revenue'!AA:AA)</f>
        <v>83.93</v>
      </c>
      <c r="Q140" s="216">
        <f>SUMIF('[13]RM Revenue'!$B:$B,'Kitsap Regulated - Price Out'!$A140,'[13]RM Revenue'!AB:AB)</f>
        <v>83.93</v>
      </c>
      <c r="R140" s="216">
        <f>SUMIF('[13]RM Revenue'!$B:$B,'Kitsap Regulated - Price Out'!$A140,'[13]RM Revenue'!AC:AC)</f>
        <v>167.86</v>
      </c>
      <c r="S140" s="216">
        <f>SUMIF('[13]RM Revenue'!$B:$B,'Kitsap Regulated - Price Out'!$A140,'[13]RM Revenue'!AD:AD)</f>
        <v>0</v>
      </c>
      <c r="T140" s="212">
        <f t="shared" si="25"/>
        <v>923.23000000000013</v>
      </c>
      <c r="U140" s="212"/>
      <c r="V140" s="212">
        <f t="shared" si="28"/>
        <v>0</v>
      </c>
      <c r="W140" s="212">
        <f t="shared" si="28"/>
        <v>0</v>
      </c>
      <c r="X140" s="212">
        <f t="shared" si="28"/>
        <v>0</v>
      </c>
      <c r="Y140" s="212">
        <f t="shared" si="28"/>
        <v>2</v>
      </c>
      <c r="Z140" s="212">
        <f t="shared" si="28"/>
        <v>2</v>
      </c>
      <c r="AA140" s="212">
        <f t="shared" si="28"/>
        <v>0</v>
      </c>
      <c r="AB140" s="216">
        <f t="shared" si="26"/>
        <v>0</v>
      </c>
      <c r="AC140" s="216">
        <f t="shared" si="26"/>
        <v>2.9999999999999996</v>
      </c>
      <c r="AD140" s="216">
        <f t="shared" si="26"/>
        <v>1</v>
      </c>
      <c r="AE140" s="216">
        <f t="shared" si="26"/>
        <v>1</v>
      </c>
      <c r="AF140" s="216">
        <f t="shared" si="26"/>
        <v>2</v>
      </c>
      <c r="AG140" s="216">
        <f t="shared" si="26"/>
        <v>0</v>
      </c>
    </row>
    <row r="141" spans="1:35" hidden="1">
      <c r="A141" s="192" t="str">
        <f>$D$2&amp;"Rolloff"&amp;C141</f>
        <v>KITSAP CO -REGULATEDRolloffSP</v>
      </c>
      <c r="B141" s="192">
        <f t="shared" si="16"/>
        <v>1</v>
      </c>
      <c r="C141" s="214" t="s">
        <v>358</v>
      </c>
      <c r="D141" s="214" t="str">
        <f>VLOOKUP(C141,'[13]RM Revenue'!J:K,2,FALSE)</f>
        <v>SPECIAL PICKUP</v>
      </c>
      <c r="E141" s="210" t="e">
        <f>VLOOKUP(A141,'[13]Kits Reg Svc Codes Jan-Jun'!$A$1:$H$809,8,FALSE)</f>
        <v>#N/A</v>
      </c>
      <c r="F141" s="215" t="e">
        <f>VLOOKUP(A141,'[13]Service Codes'!$A$1:$H$808,8,FALSE)</f>
        <v>#N/A</v>
      </c>
      <c r="G141" s="215"/>
      <c r="H141" s="216">
        <f>SUMIF('[13]RM Revenue'!$B:$B,'Kitsap Regulated - Price Out'!$A141,'[13]RM Revenue'!S:S)</f>
        <v>0</v>
      </c>
      <c r="I141" s="216">
        <f>SUMIF('[13]RM Revenue'!$B:$B,'Kitsap Regulated - Price Out'!$A141,'[13]RM Revenue'!T:T)</f>
        <v>0</v>
      </c>
      <c r="J141" s="216">
        <f>SUMIF('[13]RM Revenue'!$B:$B,'Kitsap Regulated - Price Out'!$A141,'[13]RM Revenue'!U:U)</f>
        <v>151.68</v>
      </c>
      <c r="K141" s="216">
        <f>SUMIF('[13]RM Revenue'!$B:$B,'Kitsap Regulated - Price Out'!$A141,'[13]RM Revenue'!V:V)</f>
        <v>0</v>
      </c>
      <c r="L141" s="216">
        <f>SUMIF('[13]RM Revenue'!$B:$B,'Kitsap Regulated - Price Out'!$A141,'[13]RM Revenue'!W:W)</f>
        <v>0</v>
      </c>
      <c r="M141" s="216">
        <f>SUMIF('[13]RM Revenue'!$B:$B,'Kitsap Regulated - Price Out'!$A141,'[13]RM Revenue'!X:X)</f>
        <v>0</v>
      </c>
      <c r="N141" s="216">
        <f>SUMIF('[13]RM Revenue'!$B:$B,'Kitsap Regulated - Price Out'!$A141,'[13]RM Revenue'!Y:Y)</f>
        <v>0</v>
      </c>
      <c r="O141" s="216">
        <f>SUMIF('[13]RM Revenue'!$B:$B,'Kitsap Regulated - Price Out'!$A141,'[13]RM Revenue'!Z:Z)</f>
        <v>303.36</v>
      </c>
      <c r="P141" s="216">
        <f>SUMIF('[13]RM Revenue'!$B:$B,'Kitsap Regulated - Price Out'!$A141,'[13]RM Revenue'!AA:AA)</f>
        <v>0</v>
      </c>
      <c r="Q141" s="216">
        <f>SUMIF('[13]RM Revenue'!$B:$B,'Kitsap Regulated - Price Out'!$A141,'[13]RM Revenue'!AB:AB)</f>
        <v>151.68</v>
      </c>
      <c r="R141" s="216">
        <f>SUMIF('[13]RM Revenue'!$B:$B,'Kitsap Regulated - Price Out'!$A141,'[13]RM Revenue'!AC:AC)</f>
        <v>151.68</v>
      </c>
      <c r="S141" s="216">
        <f>SUMIF('[13]RM Revenue'!$B:$B,'Kitsap Regulated - Price Out'!$A141,'[13]RM Revenue'!AD:AD)</f>
        <v>0</v>
      </c>
      <c r="T141" s="212">
        <f t="shared" si="25"/>
        <v>758.40000000000009</v>
      </c>
      <c r="U141" s="212"/>
      <c r="V141" s="212">
        <f t="shared" si="28"/>
        <v>0</v>
      </c>
      <c r="W141" s="212">
        <f t="shared" si="28"/>
        <v>0</v>
      </c>
      <c r="X141" s="212">
        <f t="shared" si="28"/>
        <v>0</v>
      </c>
      <c r="Y141" s="212">
        <f t="shared" si="28"/>
        <v>0</v>
      </c>
      <c r="Z141" s="212">
        <f t="shared" si="28"/>
        <v>0</v>
      </c>
      <c r="AA141" s="212">
        <f t="shared" si="28"/>
        <v>0</v>
      </c>
      <c r="AB141" s="216">
        <f t="shared" si="26"/>
        <v>0</v>
      </c>
      <c r="AC141" s="216">
        <f t="shared" si="26"/>
        <v>0</v>
      </c>
      <c r="AD141" s="216">
        <f t="shared" si="26"/>
        <v>0</v>
      </c>
      <c r="AE141" s="216">
        <f t="shared" si="26"/>
        <v>0</v>
      </c>
      <c r="AF141" s="216">
        <f t="shared" si="26"/>
        <v>0</v>
      </c>
      <c r="AG141" s="216">
        <f t="shared" si="26"/>
        <v>0</v>
      </c>
    </row>
    <row r="142" spans="1:35" hidden="1">
      <c r="A142" s="192" t="str">
        <f>$D$2&amp;"SURC"&amp;C142</f>
        <v>KITSAP CO -REGULATEDSURCFUEL-RO MASON</v>
      </c>
      <c r="B142" s="192">
        <f t="shared" si="16"/>
        <v>1</v>
      </c>
      <c r="C142" s="214" t="s">
        <v>359</v>
      </c>
      <c r="D142" s="214" t="str">
        <f>VLOOKUP(C142,'[13]RM Revenue'!J:K,2,FALSE)</f>
        <v>FUEL &amp; MATERIAL SURCHARGE</v>
      </c>
      <c r="E142" s="210" t="e">
        <f>VLOOKUP(A142,'[13]Kits Reg Svc Codes Jan-Jun'!$A$1:$H$809,8,FALSE)</f>
        <v>#N/A</v>
      </c>
      <c r="F142" s="215" t="e">
        <f>VLOOKUP(A142,'[13]Service Codes'!$A$1:$H$808,8,FALSE)</f>
        <v>#N/A</v>
      </c>
      <c r="G142" s="215"/>
      <c r="H142" s="216">
        <f>SUMIF('[13]RM Revenue'!$B:$B,'Kitsap Regulated - Price Out'!$A142,'[13]RM Revenue'!S:S)</f>
        <v>0</v>
      </c>
      <c r="I142" s="216">
        <f>SUMIF('[13]RM Revenue'!$B:$B,'Kitsap Regulated - Price Out'!$A142,'[13]RM Revenue'!T:T)</f>
        <v>0</v>
      </c>
      <c r="J142" s="216">
        <f>SUMIF('[13]RM Revenue'!$B:$B,'Kitsap Regulated - Price Out'!$A142,'[13]RM Revenue'!U:U)</f>
        <v>0</v>
      </c>
      <c r="K142" s="216">
        <f>SUMIF('[13]RM Revenue'!$B:$B,'Kitsap Regulated - Price Out'!$A142,'[13]RM Revenue'!V:V)</f>
        <v>0</v>
      </c>
      <c r="L142" s="216">
        <f>SUMIF('[13]RM Revenue'!$B:$B,'Kitsap Regulated - Price Out'!$A142,'[13]RM Revenue'!W:W)</f>
        <v>0</v>
      </c>
      <c r="M142" s="216">
        <f>SUMIF('[13]RM Revenue'!$B:$B,'Kitsap Regulated - Price Out'!$A142,'[13]RM Revenue'!X:X)</f>
        <v>0</v>
      </c>
      <c r="N142" s="216">
        <f>SUMIF('[13]RM Revenue'!$B:$B,'Kitsap Regulated - Price Out'!$A142,'[13]RM Revenue'!Y:Y)</f>
        <v>0</v>
      </c>
      <c r="O142" s="216">
        <f>SUMIF('[13]RM Revenue'!$B:$B,'Kitsap Regulated - Price Out'!$A142,'[13]RM Revenue'!Z:Z)</f>
        <v>0</v>
      </c>
      <c r="P142" s="216">
        <f>SUMIF('[13]RM Revenue'!$B:$B,'Kitsap Regulated - Price Out'!$A142,'[13]RM Revenue'!AA:AA)</f>
        <v>0</v>
      </c>
      <c r="Q142" s="216">
        <f>SUMIF('[13]RM Revenue'!$B:$B,'Kitsap Regulated - Price Out'!$A142,'[13]RM Revenue'!AB:AB)</f>
        <v>0</v>
      </c>
      <c r="R142" s="216">
        <f>SUMIF('[13]RM Revenue'!$B:$B,'Kitsap Regulated - Price Out'!$A142,'[13]RM Revenue'!AC:AC)</f>
        <v>0</v>
      </c>
      <c r="S142" s="216">
        <f>SUMIF('[13]RM Revenue'!$B:$B,'Kitsap Regulated - Price Out'!$A142,'[13]RM Revenue'!AD:AD)</f>
        <v>0</v>
      </c>
      <c r="T142" s="212">
        <f t="shared" si="25"/>
        <v>0</v>
      </c>
      <c r="U142" s="212"/>
      <c r="V142" s="212">
        <f t="shared" si="28"/>
        <v>0</v>
      </c>
      <c r="W142" s="212">
        <f t="shared" si="28"/>
        <v>0</v>
      </c>
      <c r="X142" s="212">
        <f t="shared" si="28"/>
        <v>0</v>
      </c>
      <c r="Y142" s="212">
        <f t="shared" si="28"/>
        <v>0</v>
      </c>
      <c r="Z142" s="212">
        <f t="shared" si="28"/>
        <v>0</v>
      </c>
      <c r="AA142" s="212">
        <f t="shared" si="28"/>
        <v>0</v>
      </c>
      <c r="AB142" s="216">
        <f t="shared" si="26"/>
        <v>0</v>
      </c>
      <c r="AC142" s="216">
        <f t="shared" si="26"/>
        <v>0</v>
      </c>
      <c r="AD142" s="216">
        <f t="shared" si="26"/>
        <v>0</v>
      </c>
      <c r="AE142" s="216">
        <f t="shared" si="26"/>
        <v>0</v>
      </c>
      <c r="AF142" s="216">
        <f t="shared" si="26"/>
        <v>0</v>
      </c>
      <c r="AG142" s="216">
        <f t="shared" si="26"/>
        <v>0</v>
      </c>
    </row>
    <row r="143" spans="1:35" ht="13.5" hidden="1" customHeight="1">
      <c r="A143" s="192" t="str">
        <f>$D$2&amp;"Rolloff"&amp;C143</f>
        <v>KITSAP CO -REGULATEDRolloffWASHOUT</v>
      </c>
      <c r="B143" s="192">
        <f t="shared" si="16"/>
        <v>1</v>
      </c>
      <c r="C143" s="214" t="s">
        <v>360</v>
      </c>
      <c r="D143" s="214" t="str">
        <f>VLOOKUP(C143,'[13]RM Revenue'!J:K,2,FALSE)</f>
        <v>WASHING FEE</v>
      </c>
      <c r="E143" s="210">
        <f>VLOOKUP(A143,'[13]Kits Reg Svc Codes Jan-Jun'!$A$1:$H$809,8,FALSE)</f>
        <v>10.11</v>
      </c>
      <c r="F143" s="215">
        <f>VLOOKUP(A143,'[13]Service Codes'!$A$1:$H$808,8,FALSE)</f>
        <v>10.11</v>
      </c>
      <c r="G143" s="215"/>
      <c r="H143" s="216">
        <f>SUMIF('[13]RM Revenue'!$B:$B,'Kitsap Regulated - Price Out'!$A143,'[13]RM Revenue'!S:S)</f>
        <v>0</v>
      </c>
      <c r="I143" s="216">
        <f>SUMIF('[13]RM Revenue'!$B:$B,'Kitsap Regulated - Price Out'!$A143,'[13]RM Revenue'!T:T)</f>
        <v>0</v>
      </c>
      <c r="J143" s="216">
        <f>SUMIF('[13]RM Revenue'!$B:$B,'Kitsap Regulated - Price Out'!$A143,'[13]RM Revenue'!U:U)</f>
        <v>0</v>
      </c>
      <c r="K143" s="216">
        <f>SUMIF('[13]RM Revenue'!$B:$B,'Kitsap Regulated - Price Out'!$A143,'[13]RM Revenue'!V:V)</f>
        <v>0</v>
      </c>
      <c r="L143" s="216">
        <f>SUMIF('[13]RM Revenue'!$B:$B,'Kitsap Regulated - Price Out'!$A143,'[13]RM Revenue'!W:W)</f>
        <v>0</v>
      </c>
      <c r="M143" s="216">
        <f>SUMIF('[13]RM Revenue'!$B:$B,'Kitsap Regulated - Price Out'!$A143,'[13]RM Revenue'!X:X)</f>
        <v>0</v>
      </c>
      <c r="N143" s="216">
        <f>SUMIF('[13]RM Revenue'!$B:$B,'Kitsap Regulated - Price Out'!$A143,'[13]RM Revenue'!Y:Y)</f>
        <v>0</v>
      </c>
      <c r="O143" s="216">
        <f>SUMIF('[13]RM Revenue'!$B:$B,'Kitsap Regulated - Price Out'!$A143,'[13]RM Revenue'!Z:Z)</f>
        <v>0</v>
      </c>
      <c r="P143" s="216">
        <f>SUMIF('[13]RM Revenue'!$B:$B,'Kitsap Regulated - Price Out'!$A143,'[13]RM Revenue'!AA:AA)</f>
        <v>10.62</v>
      </c>
      <c r="Q143" s="216">
        <f>SUMIF('[13]RM Revenue'!$B:$B,'Kitsap Regulated - Price Out'!$A143,'[13]RM Revenue'!AB:AB)</f>
        <v>10.62</v>
      </c>
      <c r="R143" s="216">
        <f>SUMIF('[13]RM Revenue'!$B:$B,'Kitsap Regulated - Price Out'!$A143,'[13]RM Revenue'!AC:AC)</f>
        <v>0</v>
      </c>
      <c r="S143" s="216">
        <f>SUMIF('[13]RM Revenue'!$B:$B,'Kitsap Regulated - Price Out'!$A143,'[13]RM Revenue'!AD:AD)</f>
        <v>0</v>
      </c>
      <c r="T143" s="212">
        <f t="shared" si="25"/>
        <v>21.24</v>
      </c>
      <c r="U143" s="212"/>
      <c r="V143" s="212">
        <f t="shared" si="28"/>
        <v>0</v>
      </c>
      <c r="W143" s="212">
        <f t="shared" si="28"/>
        <v>0</v>
      </c>
      <c r="X143" s="212">
        <f t="shared" si="28"/>
        <v>0</v>
      </c>
      <c r="Y143" s="212">
        <f t="shared" si="28"/>
        <v>0</v>
      </c>
      <c r="Z143" s="212">
        <f t="shared" si="28"/>
        <v>0</v>
      </c>
      <c r="AA143" s="212">
        <f t="shared" si="28"/>
        <v>0</v>
      </c>
      <c r="AB143" s="216">
        <f t="shared" si="26"/>
        <v>0</v>
      </c>
      <c r="AC143" s="216">
        <f t="shared" si="26"/>
        <v>0</v>
      </c>
      <c r="AD143" s="216">
        <f t="shared" si="26"/>
        <v>1.0504451038575668</v>
      </c>
      <c r="AE143" s="216">
        <f t="shared" si="26"/>
        <v>1.0504451038575668</v>
      </c>
      <c r="AF143" s="216">
        <f t="shared" si="26"/>
        <v>0</v>
      </c>
      <c r="AG143" s="216">
        <f t="shared" si="26"/>
        <v>0</v>
      </c>
    </row>
    <row r="144" spans="1:35" hidden="1">
      <c r="A144" s="192" t="str">
        <f>$D$2&amp;"Rolloff"&amp;C144</f>
        <v>KITSAP CO -REGULATEDRolloffROWAIT</v>
      </c>
      <c r="B144" s="192">
        <f t="shared" ref="B144:B163" si="30">COUNTIF(C:C,C144)</f>
        <v>1</v>
      </c>
      <c r="C144" s="214" t="s">
        <v>361</v>
      </c>
      <c r="D144" s="214" t="e">
        <f>VLOOKUP(C144,'[13]RM Revenue'!J:K,2,FALSE)</f>
        <v>#N/A</v>
      </c>
      <c r="E144" s="210">
        <f>VLOOKUP(A144,'[13]Kits Reg Svc Codes Jan-Jun'!$A$1:$H$809,8,FALSE)</f>
        <v>0</v>
      </c>
      <c r="F144" s="215">
        <f>VLOOKUP(A144,'[13]Service Codes'!$A$1:$H$808,8,FALSE)</f>
        <v>0</v>
      </c>
      <c r="G144" s="215"/>
      <c r="H144" s="216">
        <f>SUMIF('[13]RM Revenue'!$B:$B,'Kitsap Regulated - Price Out'!$A144,'[13]RM Revenue'!S:S)</f>
        <v>0</v>
      </c>
      <c r="I144" s="216">
        <f>SUMIF('[13]RM Revenue'!$B:$B,'Kitsap Regulated - Price Out'!$A144,'[13]RM Revenue'!T:T)</f>
        <v>0</v>
      </c>
      <c r="J144" s="216">
        <f>SUMIF('[13]RM Revenue'!$B:$B,'Kitsap Regulated - Price Out'!$A144,'[13]RM Revenue'!U:U)</f>
        <v>0</v>
      </c>
      <c r="K144" s="216">
        <f>SUMIF('[13]RM Revenue'!$B:$B,'Kitsap Regulated - Price Out'!$A144,'[13]RM Revenue'!V:V)</f>
        <v>0</v>
      </c>
      <c r="L144" s="216">
        <f>SUMIF('[13]RM Revenue'!$B:$B,'Kitsap Regulated - Price Out'!$A144,'[13]RM Revenue'!W:W)</f>
        <v>0</v>
      </c>
      <c r="M144" s="216">
        <f>SUMIF('[13]RM Revenue'!$B:$B,'Kitsap Regulated - Price Out'!$A144,'[13]RM Revenue'!X:X)</f>
        <v>0</v>
      </c>
      <c r="N144" s="216">
        <f>SUMIF('[13]RM Revenue'!$B:$B,'Kitsap Regulated - Price Out'!$A144,'[13]RM Revenue'!Y:Y)</f>
        <v>0</v>
      </c>
      <c r="O144" s="216">
        <f>SUMIF('[13]RM Revenue'!$B:$B,'Kitsap Regulated - Price Out'!$A144,'[13]RM Revenue'!Z:Z)</f>
        <v>0</v>
      </c>
      <c r="P144" s="216">
        <f>SUMIF('[13]RM Revenue'!$B:$B,'Kitsap Regulated - Price Out'!$A144,'[13]RM Revenue'!AA:AA)</f>
        <v>0</v>
      </c>
      <c r="Q144" s="216">
        <f>SUMIF('[13]RM Revenue'!$B:$B,'Kitsap Regulated - Price Out'!$A144,'[13]RM Revenue'!AB:AB)</f>
        <v>0</v>
      </c>
      <c r="R144" s="216">
        <f>SUMIF('[13]RM Revenue'!$B:$B,'Kitsap Regulated - Price Out'!$A144,'[13]RM Revenue'!AC:AC)</f>
        <v>0</v>
      </c>
      <c r="S144" s="216">
        <f>SUMIF('[13]RM Revenue'!$B:$B,'Kitsap Regulated - Price Out'!$A144,'[13]RM Revenue'!AD:AD)</f>
        <v>0</v>
      </c>
      <c r="T144" s="212">
        <f t="shared" si="25"/>
        <v>0</v>
      </c>
      <c r="U144" s="212"/>
      <c r="V144" s="212">
        <f t="shared" si="28"/>
        <v>0</v>
      </c>
      <c r="W144" s="212">
        <f t="shared" si="28"/>
        <v>0</v>
      </c>
      <c r="X144" s="212">
        <f t="shared" si="28"/>
        <v>0</v>
      </c>
      <c r="Y144" s="212">
        <f t="shared" si="28"/>
        <v>0</v>
      </c>
      <c r="Z144" s="212">
        <f t="shared" si="28"/>
        <v>0</v>
      </c>
      <c r="AA144" s="212">
        <f t="shared" si="28"/>
        <v>0</v>
      </c>
      <c r="AB144" s="216">
        <f t="shared" si="26"/>
        <v>0</v>
      </c>
      <c r="AC144" s="216">
        <f t="shared" si="26"/>
        <v>0</v>
      </c>
      <c r="AD144" s="216">
        <f t="shared" si="26"/>
        <v>0</v>
      </c>
      <c r="AE144" s="216">
        <f t="shared" si="26"/>
        <v>0</v>
      </c>
      <c r="AF144" s="216">
        <f t="shared" si="26"/>
        <v>0</v>
      </c>
      <c r="AG144" s="216">
        <f t="shared" si="26"/>
        <v>0</v>
      </c>
    </row>
    <row r="145" spans="1:33" ht="13.5" hidden="1" customHeight="1">
      <c r="A145" s="192" t="str">
        <f>$D$2&amp;"Rolloff"&amp;C145</f>
        <v>KITSAP CO -REGULATEDRolloffROHOUR</v>
      </c>
      <c r="B145" s="192">
        <f t="shared" si="30"/>
        <v>1</v>
      </c>
      <c r="C145" s="214" t="s">
        <v>362</v>
      </c>
      <c r="D145" s="214" t="str">
        <f>VLOOKUP(C145,'[13]RM Revenue'!J:K,2,FALSE)</f>
        <v>ROLL OFF PER HOUR</v>
      </c>
      <c r="E145" s="210" t="e">
        <f>VLOOKUP(A145,'[13]Kits Reg Svc Codes Jan-Jun'!$A$1:$H$809,8,FALSE)</f>
        <v>#N/A</v>
      </c>
      <c r="F145" s="215" t="e">
        <f>VLOOKUP(A145,'[13]Service Codes'!$A$1:$H$808,8,FALSE)</f>
        <v>#N/A</v>
      </c>
      <c r="G145" s="215"/>
      <c r="H145" s="216">
        <f>SUMIF('[13]RM Revenue'!$B:$B,'Kitsap Regulated - Price Out'!$A145,'[13]RM Revenue'!S:S)</f>
        <v>0</v>
      </c>
      <c r="I145" s="216">
        <f>SUMIF('[13]RM Revenue'!$B:$B,'Kitsap Regulated - Price Out'!$A145,'[13]RM Revenue'!T:T)</f>
        <v>0</v>
      </c>
      <c r="J145" s="216">
        <f>SUMIF('[13]RM Revenue'!$B:$B,'Kitsap Regulated - Price Out'!$A145,'[13]RM Revenue'!U:U)</f>
        <v>0</v>
      </c>
      <c r="K145" s="216">
        <f>SUMIF('[13]RM Revenue'!$B:$B,'Kitsap Regulated - Price Out'!$A145,'[13]RM Revenue'!V:V)</f>
        <v>0</v>
      </c>
      <c r="L145" s="216">
        <f>SUMIF('[13]RM Revenue'!$B:$B,'Kitsap Regulated - Price Out'!$A145,'[13]RM Revenue'!W:W)</f>
        <v>0</v>
      </c>
      <c r="M145" s="216">
        <f>SUMIF('[13]RM Revenue'!$B:$B,'Kitsap Regulated - Price Out'!$A145,'[13]RM Revenue'!X:X)</f>
        <v>0</v>
      </c>
      <c r="N145" s="216">
        <f>SUMIF('[13]RM Revenue'!$B:$B,'Kitsap Regulated - Price Out'!$A145,'[13]RM Revenue'!Y:Y)</f>
        <v>0</v>
      </c>
      <c r="O145" s="216">
        <f>SUMIF('[13]RM Revenue'!$B:$B,'Kitsap Regulated - Price Out'!$A145,'[13]RM Revenue'!Z:Z)</f>
        <v>0</v>
      </c>
      <c r="P145" s="216">
        <f>SUMIF('[13]RM Revenue'!$B:$B,'Kitsap Regulated - Price Out'!$A145,'[13]RM Revenue'!AA:AA)</f>
        <v>0</v>
      </c>
      <c r="Q145" s="216">
        <f>SUMIF('[13]RM Revenue'!$B:$B,'Kitsap Regulated - Price Out'!$A145,'[13]RM Revenue'!AB:AB)</f>
        <v>0</v>
      </c>
      <c r="R145" s="216">
        <f>SUMIF('[13]RM Revenue'!$B:$B,'Kitsap Regulated - Price Out'!$A145,'[13]RM Revenue'!AC:AC)</f>
        <v>0</v>
      </c>
      <c r="S145" s="216">
        <f>SUMIF('[13]RM Revenue'!$B:$B,'Kitsap Regulated - Price Out'!$A145,'[13]RM Revenue'!AD:AD)</f>
        <v>0</v>
      </c>
      <c r="T145" s="212">
        <f t="shared" si="25"/>
        <v>0</v>
      </c>
      <c r="U145" s="212"/>
      <c r="V145" s="212">
        <f t="shared" si="28"/>
        <v>0</v>
      </c>
      <c r="W145" s="212">
        <f t="shared" si="28"/>
        <v>0</v>
      </c>
      <c r="X145" s="212">
        <f t="shared" si="28"/>
        <v>0</v>
      </c>
      <c r="Y145" s="212">
        <f t="shared" si="28"/>
        <v>0</v>
      </c>
      <c r="Z145" s="212">
        <f t="shared" si="28"/>
        <v>0</v>
      </c>
      <c r="AA145" s="212">
        <f t="shared" si="28"/>
        <v>0</v>
      </c>
      <c r="AB145" s="216">
        <f t="shared" si="26"/>
        <v>0</v>
      </c>
      <c r="AC145" s="216">
        <f t="shared" si="26"/>
        <v>0</v>
      </c>
      <c r="AD145" s="216">
        <f t="shared" si="26"/>
        <v>0</v>
      </c>
      <c r="AE145" s="216">
        <f t="shared" si="26"/>
        <v>0</v>
      </c>
      <c r="AF145" s="216">
        <f t="shared" si="26"/>
        <v>0</v>
      </c>
      <c r="AG145" s="216">
        <f t="shared" si="26"/>
        <v>0</v>
      </c>
    </row>
    <row r="146" spans="1:33" hidden="1">
      <c r="A146" s="192" t="str">
        <f>$D$2&amp;"Rolloff"&amp;C146</f>
        <v>KITSAP CO -REGULATEDRolloffRORELOCATE</v>
      </c>
      <c r="B146" s="192">
        <f t="shared" si="30"/>
        <v>1</v>
      </c>
      <c r="C146" s="214" t="s">
        <v>363</v>
      </c>
      <c r="D146" s="214" t="str">
        <f>VLOOKUP(C146,'[13]RM Revenue'!J:K,2,FALSE)</f>
        <v>ROLL OFF RELOCATE</v>
      </c>
      <c r="E146" s="210" t="e">
        <f>VLOOKUP(A146,'[13]Kits Reg Svc Codes Jan-Jun'!$A$1:$H$809,8,FALSE)</f>
        <v>#N/A</v>
      </c>
      <c r="F146" s="215" t="e">
        <f>VLOOKUP(A146,'[13]Service Codes'!$A$1:$H$808,8,FALSE)</f>
        <v>#N/A</v>
      </c>
      <c r="G146" s="215"/>
      <c r="H146" s="216">
        <f>SUMIF('[13]RM Revenue'!$B:$B,'Kitsap Regulated - Price Out'!$A146,'[13]RM Revenue'!S:S)</f>
        <v>0</v>
      </c>
      <c r="I146" s="216">
        <f>SUMIF('[13]RM Revenue'!$B:$B,'Kitsap Regulated - Price Out'!$A146,'[13]RM Revenue'!T:T)</f>
        <v>0</v>
      </c>
      <c r="J146" s="216">
        <f>SUMIF('[13]RM Revenue'!$B:$B,'Kitsap Regulated - Price Out'!$A146,'[13]RM Revenue'!U:U)</f>
        <v>0</v>
      </c>
      <c r="K146" s="216">
        <f>SUMIF('[13]RM Revenue'!$B:$B,'Kitsap Regulated - Price Out'!$A146,'[13]RM Revenue'!V:V)</f>
        <v>0</v>
      </c>
      <c r="L146" s="216">
        <f>SUMIF('[13]RM Revenue'!$B:$B,'Kitsap Regulated - Price Out'!$A146,'[13]RM Revenue'!W:W)</f>
        <v>0</v>
      </c>
      <c r="M146" s="216">
        <f>SUMIF('[13]RM Revenue'!$B:$B,'Kitsap Regulated - Price Out'!$A146,'[13]RM Revenue'!X:X)</f>
        <v>165.74</v>
      </c>
      <c r="N146" s="216">
        <f>SUMIF('[13]RM Revenue'!$B:$B,'Kitsap Regulated - Price Out'!$A146,'[13]RM Revenue'!Y:Y)</f>
        <v>0</v>
      </c>
      <c r="O146" s="216">
        <f>SUMIF('[13]RM Revenue'!$B:$B,'Kitsap Regulated - Price Out'!$A146,'[13]RM Revenue'!Z:Z)</f>
        <v>0</v>
      </c>
      <c r="P146" s="216">
        <f>SUMIF('[13]RM Revenue'!$B:$B,'Kitsap Regulated - Price Out'!$A146,'[13]RM Revenue'!AA:AA)</f>
        <v>0</v>
      </c>
      <c r="Q146" s="216">
        <f>SUMIF('[13]RM Revenue'!$B:$B,'Kitsap Regulated - Price Out'!$A146,'[13]RM Revenue'!AB:AB)</f>
        <v>0</v>
      </c>
      <c r="R146" s="216">
        <f>SUMIF('[13]RM Revenue'!$B:$B,'Kitsap Regulated - Price Out'!$A146,'[13]RM Revenue'!AC:AC)</f>
        <v>0</v>
      </c>
      <c r="S146" s="216">
        <f>SUMIF('[13]RM Revenue'!$B:$B,'Kitsap Regulated - Price Out'!$A146,'[13]RM Revenue'!AD:AD)</f>
        <v>0</v>
      </c>
      <c r="T146" s="212">
        <f t="shared" si="25"/>
        <v>165.74</v>
      </c>
      <c r="U146" s="212"/>
      <c r="V146" s="212">
        <f t="shared" si="28"/>
        <v>0</v>
      </c>
      <c r="W146" s="212">
        <f t="shared" si="28"/>
        <v>0</v>
      </c>
      <c r="X146" s="212">
        <f t="shared" si="28"/>
        <v>0</v>
      </c>
      <c r="Y146" s="212">
        <f t="shared" si="28"/>
        <v>0</v>
      </c>
      <c r="Z146" s="212">
        <f t="shared" si="28"/>
        <v>0</v>
      </c>
      <c r="AA146" s="212">
        <f t="shared" si="28"/>
        <v>0</v>
      </c>
      <c r="AB146" s="216">
        <f t="shared" si="26"/>
        <v>0</v>
      </c>
      <c r="AC146" s="216">
        <f t="shared" si="26"/>
        <v>0</v>
      </c>
      <c r="AD146" s="216">
        <f t="shared" si="26"/>
        <v>0</v>
      </c>
      <c r="AE146" s="216">
        <f t="shared" si="26"/>
        <v>0</v>
      </c>
      <c r="AF146" s="216">
        <f t="shared" si="26"/>
        <v>0</v>
      </c>
      <c r="AG146" s="216">
        <f t="shared" si="26"/>
        <v>0</v>
      </c>
    </row>
    <row r="147" spans="1:33" hidden="1">
      <c r="A147" s="192" t="str">
        <f>$D$2&amp;"Rolloff"&amp;C147</f>
        <v>KITSAP CO -REGULATEDRolloffFUEL</v>
      </c>
      <c r="B147" s="192">
        <f t="shared" si="30"/>
        <v>1</v>
      </c>
      <c r="C147" s="214" t="s">
        <v>364</v>
      </c>
      <c r="D147" s="214" t="e">
        <f>VLOOKUP(C147,'[13]RM Revenue'!J:K,2,FALSE)</f>
        <v>#N/A</v>
      </c>
      <c r="E147" s="210" t="e">
        <f>VLOOKUP(A147,'[13]Kits Reg Svc Codes Jan-Jun'!$A$1:$H$809,8,FALSE)</f>
        <v>#N/A</v>
      </c>
      <c r="F147" s="215" t="e">
        <f>VLOOKUP(A147,'[13]Service Codes'!$A$1:$H$808,8,FALSE)</f>
        <v>#N/A</v>
      </c>
      <c r="G147" s="215"/>
      <c r="H147" s="216">
        <f>SUMIF('[13]RM Revenue'!$B:$B,'Kitsap Regulated - Price Out'!$A147,'[13]RM Revenue'!S:S)</f>
        <v>0</v>
      </c>
      <c r="I147" s="216">
        <f>SUMIF('[13]RM Revenue'!$B:$B,'Kitsap Regulated - Price Out'!$A147,'[13]RM Revenue'!T:T)</f>
        <v>0</v>
      </c>
      <c r="J147" s="216">
        <f>SUMIF('[13]RM Revenue'!$B:$B,'Kitsap Regulated - Price Out'!$A147,'[13]RM Revenue'!U:U)</f>
        <v>0</v>
      </c>
      <c r="K147" s="216">
        <f>SUMIF('[13]RM Revenue'!$B:$B,'Kitsap Regulated - Price Out'!$A147,'[13]RM Revenue'!V:V)</f>
        <v>0</v>
      </c>
      <c r="L147" s="216">
        <f>SUMIF('[13]RM Revenue'!$B:$B,'Kitsap Regulated - Price Out'!$A147,'[13]RM Revenue'!W:W)</f>
        <v>0</v>
      </c>
      <c r="M147" s="216">
        <f>SUMIF('[13]RM Revenue'!$B:$B,'Kitsap Regulated - Price Out'!$A147,'[13]RM Revenue'!X:X)</f>
        <v>0</v>
      </c>
      <c r="N147" s="216">
        <f>SUMIF('[13]RM Revenue'!$B:$B,'Kitsap Regulated - Price Out'!$A147,'[13]RM Revenue'!Y:Y)</f>
        <v>0</v>
      </c>
      <c r="O147" s="216">
        <f>SUMIF('[13]RM Revenue'!$B:$B,'Kitsap Regulated - Price Out'!$A147,'[13]RM Revenue'!Z:Z)</f>
        <v>0</v>
      </c>
      <c r="P147" s="216">
        <f>SUMIF('[13]RM Revenue'!$B:$B,'Kitsap Regulated - Price Out'!$A147,'[13]RM Revenue'!AA:AA)</f>
        <v>0</v>
      </c>
      <c r="Q147" s="216">
        <f>SUMIF('[13]RM Revenue'!$B:$B,'Kitsap Regulated - Price Out'!$A147,'[13]RM Revenue'!AB:AB)</f>
        <v>0</v>
      </c>
      <c r="R147" s="216">
        <f>SUMIF('[13]RM Revenue'!$B:$B,'Kitsap Regulated - Price Out'!$A147,'[13]RM Revenue'!AC:AC)</f>
        <v>0</v>
      </c>
      <c r="S147" s="216">
        <f>SUMIF('[13]RM Revenue'!$B:$B,'Kitsap Regulated - Price Out'!$A147,'[13]RM Revenue'!AD:AD)</f>
        <v>0</v>
      </c>
      <c r="T147" s="212">
        <f t="shared" si="25"/>
        <v>0</v>
      </c>
      <c r="U147" s="212"/>
      <c r="V147" s="212">
        <f t="shared" si="28"/>
        <v>0</v>
      </c>
      <c r="W147" s="212">
        <f t="shared" si="28"/>
        <v>0</v>
      </c>
      <c r="X147" s="212">
        <f t="shared" si="28"/>
        <v>0</v>
      </c>
      <c r="Y147" s="212">
        <f t="shared" si="28"/>
        <v>0</v>
      </c>
      <c r="Z147" s="212">
        <f t="shared" si="28"/>
        <v>0</v>
      </c>
      <c r="AA147" s="212">
        <f t="shared" si="28"/>
        <v>0</v>
      </c>
      <c r="AB147" s="216">
        <f t="shared" si="26"/>
        <v>0</v>
      </c>
      <c r="AC147" s="216">
        <f t="shared" si="26"/>
        <v>0</v>
      </c>
      <c r="AD147" s="216">
        <f t="shared" si="26"/>
        <v>0</v>
      </c>
      <c r="AE147" s="216">
        <f t="shared" si="26"/>
        <v>0</v>
      </c>
      <c r="AF147" s="216">
        <f t="shared" si="26"/>
        <v>0</v>
      </c>
      <c r="AG147" s="216">
        <f t="shared" si="26"/>
        <v>0</v>
      </c>
    </row>
    <row r="148" spans="1:33" hidden="1">
      <c r="B148" s="192">
        <f t="shared" si="30"/>
        <v>0</v>
      </c>
      <c r="C148" s="217"/>
      <c r="D148" s="217"/>
      <c r="E148" s="215"/>
      <c r="G148" s="215"/>
      <c r="H148" s="230"/>
      <c r="I148" s="216" t="str">
        <f>IF(G148="","",(#REF!/G148)+(#REF!/#REF!))</f>
        <v/>
      </c>
      <c r="J148" s="216" t="str">
        <f>IF(G148="","",I148/12)</f>
        <v/>
      </c>
      <c r="V148" s="212">
        <f t="shared" si="28"/>
        <v>0</v>
      </c>
      <c r="W148" s="212">
        <f t="shared" si="28"/>
        <v>0</v>
      </c>
      <c r="X148" s="212">
        <f t="shared" si="28"/>
        <v>0</v>
      </c>
      <c r="Y148" s="212">
        <f t="shared" si="28"/>
        <v>0</v>
      </c>
      <c r="Z148" s="212">
        <f t="shared" si="28"/>
        <v>0</v>
      </c>
      <c r="AA148" s="212">
        <f t="shared" si="28"/>
        <v>0</v>
      </c>
      <c r="AB148" s="216">
        <f t="shared" si="26"/>
        <v>0</v>
      </c>
      <c r="AC148" s="216">
        <f t="shared" si="26"/>
        <v>0</v>
      </c>
      <c r="AD148" s="216">
        <f t="shared" si="26"/>
        <v>0</v>
      </c>
      <c r="AE148" s="216">
        <f t="shared" si="26"/>
        <v>0</v>
      </c>
      <c r="AF148" s="216">
        <f t="shared" si="26"/>
        <v>0</v>
      </c>
      <c r="AG148" s="216">
        <f t="shared" si="26"/>
        <v>0</v>
      </c>
    </row>
    <row r="149" spans="1:33" hidden="1">
      <c r="B149" s="192">
        <f t="shared" si="30"/>
        <v>0</v>
      </c>
      <c r="C149" s="217"/>
      <c r="D149" s="218" t="s">
        <v>365</v>
      </c>
      <c r="E149" s="215"/>
      <c r="G149" s="215"/>
      <c r="H149" s="219">
        <f>SUM(H120:H148)</f>
        <v>4482.67</v>
      </c>
      <c r="I149" s="219">
        <f t="shared" ref="I149:T149" si="31">SUM(I120:I148)</f>
        <v>5873.2699999999995</v>
      </c>
      <c r="J149" s="219">
        <f t="shared" si="31"/>
        <v>5718.5300000000007</v>
      </c>
      <c r="K149" s="219">
        <f t="shared" si="31"/>
        <v>6402.0399999999991</v>
      </c>
      <c r="L149" s="219">
        <f t="shared" si="31"/>
        <v>6446.3499999999985</v>
      </c>
      <c r="M149" s="219">
        <f t="shared" si="31"/>
        <v>7372.58</v>
      </c>
      <c r="N149" s="219">
        <f t="shared" si="31"/>
        <v>8226.06</v>
      </c>
      <c r="O149" s="219">
        <f t="shared" si="31"/>
        <v>10667.13</v>
      </c>
      <c r="P149" s="219">
        <f t="shared" si="31"/>
        <v>7675.119999999999</v>
      </c>
      <c r="Q149" s="219">
        <f t="shared" si="31"/>
        <v>10135.130000000001</v>
      </c>
      <c r="R149" s="219">
        <f t="shared" si="31"/>
        <v>9041.66</v>
      </c>
      <c r="S149" s="219">
        <f t="shared" si="31"/>
        <v>6744.79</v>
      </c>
      <c r="T149" s="219">
        <f t="shared" si="31"/>
        <v>88785.329999999987</v>
      </c>
      <c r="U149" s="231">
        <f>T149-SUM(H149:S149)</f>
        <v>0</v>
      </c>
      <c r="V149" s="212">
        <f t="shared" si="28"/>
        <v>0</v>
      </c>
      <c r="W149" s="212">
        <f t="shared" si="28"/>
        <v>0</v>
      </c>
      <c r="X149" s="212">
        <f t="shared" si="28"/>
        <v>0</v>
      </c>
      <c r="Y149" s="212">
        <f t="shared" si="28"/>
        <v>0</v>
      </c>
      <c r="Z149" s="212">
        <f t="shared" si="28"/>
        <v>0</v>
      </c>
      <c r="AA149" s="212">
        <f t="shared" si="28"/>
        <v>0</v>
      </c>
      <c r="AB149" s="216">
        <f t="shared" si="26"/>
        <v>0</v>
      </c>
      <c r="AC149" s="216">
        <f t="shared" si="26"/>
        <v>0</v>
      </c>
      <c r="AD149" s="216">
        <f t="shared" si="26"/>
        <v>0</v>
      </c>
      <c r="AE149" s="216">
        <f t="shared" si="26"/>
        <v>0</v>
      </c>
      <c r="AF149" s="216">
        <f t="shared" si="26"/>
        <v>0</v>
      </c>
      <c r="AG149" s="216">
        <f t="shared" si="26"/>
        <v>0</v>
      </c>
    </row>
    <row r="150" spans="1:33" hidden="1">
      <c r="B150" s="192">
        <f t="shared" si="30"/>
        <v>0</v>
      </c>
      <c r="C150" s="217"/>
      <c r="D150" s="217"/>
      <c r="E150" s="215"/>
      <c r="G150" s="215"/>
      <c r="H150" s="230"/>
      <c r="I150" s="216"/>
      <c r="J150" s="216"/>
      <c r="V150" s="212">
        <f t="shared" si="28"/>
        <v>0</v>
      </c>
      <c r="W150" s="212">
        <f t="shared" si="28"/>
        <v>0</v>
      </c>
      <c r="X150" s="212">
        <f t="shared" si="28"/>
        <v>0</v>
      </c>
      <c r="Y150" s="212">
        <f t="shared" si="28"/>
        <v>0</v>
      </c>
      <c r="Z150" s="212">
        <f t="shared" si="28"/>
        <v>0</v>
      </c>
      <c r="AA150" s="212">
        <f t="shared" si="28"/>
        <v>0</v>
      </c>
      <c r="AB150" s="216">
        <f t="shared" si="26"/>
        <v>0</v>
      </c>
      <c r="AC150" s="216">
        <f t="shared" si="26"/>
        <v>0</v>
      </c>
      <c r="AD150" s="216">
        <f t="shared" si="26"/>
        <v>0</v>
      </c>
      <c r="AE150" s="216">
        <f t="shared" si="26"/>
        <v>0</v>
      </c>
      <c r="AF150" s="216">
        <f t="shared" si="26"/>
        <v>0</v>
      </c>
      <c r="AG150" s="216">
        <f t="shared" si="26"/>
        <v>0</v>
      </c>
    </row>
    <row r="151" spans="1:33" hidden="1">
      <c r="B151" s="192">
        <f t="shared" si="30"/>
        <v>1</v>
      </c>
      <c r="C151" s="223" t="s">
        <v>366</v>
      </c>
      <c r="D151" s="223" t="s">
        <v>366</v>
      </c>
      <c r="E151" s="215"/>
      <c r="G151" s="215"/>
      <c r="H151" s="230"/>
      <c r="I151" s="216"/>
      <c r="J151" s="216"/>
      <c r="V151" s="212">
        <f t="shared" si="28"/>
        <v>0</v>
      </c>
      <c r="W151" s="212">
        <f t="shared" si="28"/>
        <v>0</v>
      </c>
      <c r="X151" s="212">
        <f t="shared" si="28"/>
        <v>0</v>
      </c>
      <c r="Y151" s="212">
        <f t="shared" si="28"/>
        <v>0</v>
      </c>
      <c r="Z151" s="212">
        <f t="shared" si="28"/>
        <v>0</v>
      </c>
      <c r="AA151" s="212">
        <f t="shared" si="28"/>
        <v>0</v>
      </c>
      <c r="AB151" s="216">
        <f t="shared" si="26"/>
        <v>0</v>
      </c>
      <c r="AC151" s="216">
        <f t="shared" si="26"/>
        <v>0</v>
      </c>
      <c r="AD151" s="216">
        <f t="shared" si="26"/>
        <v>0</v>
      </c>
      <c r="AE151" s="216">
        <f t="shared" si="26"/>
        <v>0</v>
      </c>
      <c r="AF151" s="216">
        <f t="shared" si="26"/>
        <v>0</v>
      </c>
      <c r="AG151" s="216">
        <f t="shared" si="26"/>
        <v>0</v>
      </c>
    </row>
    <row r="152" spans="1:33" hidden="1">
      <c r="A152" s="192" t="str">
        <f>$D$2&amp;"Rolloff"&amp;C152</f>
        <v>KITSAP CO -REGULATEDRolloffDISPOLY-TON</v>
      </c>
      <c r="B152" s="192">
        <f t="shared" si="30"/>
        <v>1</v>
      </c>
      <c r="C152" s="214" t="s">
        <v>367</v>
      </c>
      <c r="D152" s="214" t="str">
        <f>VLOOKUP(C152,'[13]RM Revenue'!J:K,2,FALSE)</f>
        <v>OLYMPIC LANDFILL PER TON</v>
      </c>
      <c r="E152" s="210">
        <f>VLOOKUP(A152,'[13]Kits Reg Svc Codes Jan-Jun'!$A$1:$H$809,8,FALSE)</f>
        <v>71</v>
      </c>
      <c r="F152" s="215">
        <f>VLOOKUP(A152,'[13]Service Codes'!$A$1:$H$808,8,FALSE)</f>
        <v>75</v>
      </c>
      <c r="G152" s="215"/>
      <c r="H152" s="216">
        <f>SUMIF('[13]RM Revenue'!$B:$B,'Kitsap Regulated - Price Out'!$A152,'[13]RM Revenue'!S:S)</f>
        <v>5129.75</v>
      </c>
      <c r="I152" s="216">
        <f>SUMIF('[13]RM Revenue'!$B:$B,'Kitsap Regulated - Price Out'!$A152,'[13]RM Revenue'!T:T)</f>
        <v>5877.38</v>
      </c>
      <c r="J152" s="216">
        <f>SUMIF('[13]RM Revenue'!$B:$B,'Kitsap Regulated - Price Out'!$A152,'[13]RM Revenue'!U:U)</f>
        <v>6075.47</v>
      </c>
      <c r="K152" s="216">
        <f>SUMIF('[13]RM Revenue'!$B:$B,'Kitsap Regulated - Price Out'!$A152,'[13]RM Revenue'!V:V)</f>
        <v>6517.09</v>
      </c>
      <c r="L152" s="216">
        <f>SUMIF('[13]RM Revenue'!$B:$B,'Kitsap Regulated - Price Out'!$A152,'[13]RM Revenue'!W:W)</f>
        <v>6696.01</v>
      </c>
      <c r="M152" s="216">
        <f>SUMIF('[13]RM Revenue'!$B:$B,'Kitsap Regulated - Price Out'!$A152,'[13]RM Revenue'!X:X)</f>
        <v>6495.08</v>
      </c>
      <c r="N152" s="216">
        <f>SUMIF('[13]RM Revenue'!$B:$B,'Kitsap Regulated - Price Out'!$A152,'[13]RM Revenue'!Y:Y)</f>
        <v>9087.6200000000008</v>
      </c>
      <c r="O152" s="216">
        <f>SUMIF('[13]RM Revenue'!$B:$B,'Kitsap Regulated - Price Out'!$A152,'[13]RM Revenue'!Z:Z)</f>
        <v>9300.75</v>
      </c>
      <c r="P152" s="216">
        <f>SUMIF('[13]RM Revenue'!$B:$B,'Kitsap Regulated - Price Out'!$A152,'[13]RM Revenue'!AA:AA)</f>
        <v>6014.25</v>
      </c>
      <c r="Q152" s="216">
        <f>SUMIF('[13]RM Revenue'!$B:$B,'Kitsap Regulated - Price Out'!$A152,'[13]RM Revenue'!AB:AB)</f>
        <v>10689.72</v>
      </c>
      <c r="R152" s="216">
        <f>SUMIF('[13]RM Revenue'!$B:$B,'Kitsap Regulated - Price Out'!$A152,'[13]RM Revenue'!AC:AC)</f>
        <v>7651.5</v>
      </c>
      <c r="S152" s="216">
        <f>SUMIF('[13]RM Revenue'!$B:$B,'Kitsap Regulated - Price Out'!$A152,'[13]RM Revenue'!AD:AD)</f>
        <v>7076.25</v>
      </c>
      <c r="T152" s="212">
        <f>SUM(H152:S152)</f>
        <v>86610.87000000001</v>
      </c>
      <c r="U152" s="212"/>
      <c r="V152" s="212">
        <f t="shared" si="28"/>
        <v>72.25</v>
      </c>
      <c r="W152" s="212">
        <f t="shared" si="28"/>
        <v>82.78</v>
      </c>
      <c r="X152" s="212">
        <f t="shared" si="28"/>
        <v>85.570000000000007</v>
      </c>
      <c r="Y152" s="212">
        <f t="shared" si="28"/>
        <v>91.79</v>
      </c>
      <c r="Z152" s="212">
        <f t="shared" si="28"/>
        <v>94.31</v>
      </c>
      <c r="AA152" s="212">
        <f t="shared" si="28"/>
        <v>91.48</v>
      </c>
      <c r="AB152" s="216">
        <f t="shared" si="26"/>
        <v>121.16826666666668</v>
      </c>
      <c r="AC152" s="216">
        <f t="shared" si="26"/>
        <v>124.01</v>
      </c>
      <c r="AD152" s="216">
        <f t="shared" si="26"/>
        <v>80.19</v>
      </c>
      <c r="AE152" s="216">
        <f t="shared" si="26"/>
        <v>142.52959999999999</v>
      </c>
      <c r="AF152" s="216">
        <f t="shared" si="26"/>
        <v>102.02</v>
      </c>
      <c r="AG152" s="216">
        <f t="shared" si="26"/>
        <v>94.35</v>
      </c>
    </row>
    <row r="153" spans="1:33" hidden="1">
      <c r="A153" s="192" t="str">
        <f>$D$2&amp;"Rolloff"&amp;C153</f>
        <v>KITSAP CO -REGULATEDRolloffDISPOLYMISC</v>
      </c>
      <c r="B153" s="192">
        <f t="shared" si="30"/>
        <v>1</v>
      </c>
      <c r="C153" s="214" t="s">
        <v>368</v>
      </c>
      <c r="D153" s="214" t="str">
        <f>VLOOKUP(C153,'[13]RM Revenue'!J:K,2,FALSE)</f>
        <v>DISPOSAL MISCELLANOUS</v>
      </c>
      <c r="E153" s="210" t="e">
        <f>VLOOKUP(A153,'[13]Kits Reg Svc Codes Jan-Jun'!$A$1:$H$809,8,FALSE)</f>
        <v>#N/A</v>
      </c>
      <c r="F153" s="215" t="e">
        <f>VLOOKUP(A153,'[13]Service Codes'!$A$1:$H$808,8,FALSE)</f>
        <v>#N/A</v>
      </c>
      <c r="G153" s="215"/>
      <c r="H153" s="216">
        <f>SUMIF('[13]RM Revenue'!$B:$B,'Kitsap Regulated - Price Out'!$A153,'[13]RM Revenue'!S:S)</f>
        <v>0</v>
      </c>
      <c r="I153" s="216">
        <f>SUMIF('[13]RM Revenue'!$B:$B,'Kitsap Regulated - Price Out'!$A153,'[13]RM Revenue'!T:T)</f>
        <v>0</v>
      </c>
      <c r="J153" s="216">
        <f>SUMIF('[13]RM Revenue'!$B:$B,'Kitsap Regulated - Price Out'!$A153,'[13]RM Revenue'!U:U)</f>
        <v>0</v>
      </c>
      <c r="K153" s="216">
        <f>SUMIF('[13]RM Revenue'!$B:$B,'Kitsap Regulated - Price Out'!$A153,'[13]RM Revenue'!V:V)</f>
        <v>0</v>
      </c>
      <c r="L153" s="216">
        <f>SUMIF('[13]RM Revenue'!$B:$B,'Kitsap Regulated - Price Out'!$A153,'[13]RM Revenue'!W:W)</f>
        <v>0</v>
      </c>
      <c r="M153" s="216">
        <f>SUMIF('[13]RM Revenue'!$B:$B,'Kitsap Regulated - Price Out'!$A153,'[13]RM Revenue'!X:X)</f>
        <v>0</v>
      </c>
      <c r="N153" s="216">
        <f>SUMIF('[13]RM Revenue'!$B:$B,'Kitsap Regulated - Price Out'!$A153,'[13]RM Revenue'!Y:Y)</f>
        <v>0</v>
      </c>
      <c r="O153" s="216">
        <f>SUMIF('[13]RM Revenue'!$B:$B,'Kitsap Regulated - Price Out'!$A153,'[13]RM Revenue'!Z:Z)</f>
        <v>0</v>
      </c>
      <c r="P153" s="216">
        <f>SUMIF('[13]RM Revenue'!$B:$B,'Kitsap Regulated - Price Out'!$A153,'[13]RM Revenue'!AA:AA)</f>
        <v>0</v>
      </c>
      <c r="Q153" s="216">
        <f>SUMIF('[13]RM Revenue'!$B:$B,'Kitsap Regulated - Price Out'!$A153,'[13]RM Revenue'!AB:AB)</f>
        <v>0</v>
      </c>
      <c r="R153" s="216">
        <f>SUMIF('[13]RM Revenue'!$B:$B,'Kitsap Regulated - Price Out'!$A153,'[13]RM Revenue'!AC:AC)</f>
        <v>0</v>
      </c>
      <c r="S153" s="216">
        <f>SUMIF('[13]RM Revenue'!$B:$B,'Kitsap Regulated - Price Out'!$A153,'[13]RM Revenue'!AD:AD)</f>
        <v>0</v>
      </c>
      <c r="T153" s="212">
        <f>SUM(H153:S153)</f>
        <v>0</v>
      </c>
      <c r="U153" s="212"/>
      <c r="V153" s="212">
        <f t="shared" si="28"/>
        <v>0</v>
      </c>
      <c r="W153" s="212">
        <f t="shared" si="28"/>
        <v>0</v>
      </c>
      <c r="X153" s="212">
        <f t="shared" si="28"/>
        <v>0</v>
      </c>
      <c r="Y153" s="212">
        <f t="shared" si="28"/>
        <v>0</v>
      </c>
      <c r="Z153" s="212">
        <f t="shared" si="28"/>
        <v>0</v>
      </c>
      <c r="AA153" s="212">
        <f t="shared" si="28"/>
        <v>0</v>
      </c>
      <c r="AB153" s="216">
        <f t="shared" si="26"/>
        <v>0</v>
      </c>
      <c r="AC153" s="216">
        <f t="shared" si="26"/>
        <v>0</v>
      </c>
      <c r="AD153" s="216">
        <f t="shared" si="26"/>
        <v>0</v>
      </c>
      <c r="AE153" s="216">
        <f t="shared" si="26"/>
        <v>0</v>
      </c>
      <c r="AF153" s="216">
        <f t="shared" si="26"/>
        <v>0</v>
      </c>
      <c r="AG153" s="216">
        <f t="shared" si="26"/>
        <v>0</v>
      </c>
    </row>
    <row r="154" spans="1:33" hidden="1">
      <c r="A154" s="192" t="str">
        <f>$D$2&amp;"Rolloff"&amp;C154</f>
        <v>KITSAP CO -REGULATEDRolloffDISPMC-TON</v>
      </c>
      <c r="B154" s="192">
        <f t="shared" si="30"/>
        <v>1</v>
      </c>
      <c r="C154" s="241" t="s">
        <v>369</v>
      </c>
      <c r="D154" s="214" t="str">
        <f>VLOOKUP(C154,'[13]RM Revenue'!J:K,2,FALSE)</f>
        <v>MC LANDFILL PER TON</v>
      </c>
      <c r="E154" s="210">
        <f>VLOOKUP(A154,'[13]Kits Reg Svc Codes Jan-Jun'!$A$1:$H$809,8,FALSE)</f>
        <v>96.16</v>
      </c>
      <c r="F154" s="215">
        <f>VLOOKUP(A154,'[13]Service Codes'!$A$1:$H$808,8,FALSE)</f>
        <v>96.16</v>
      </c>
      <c r="G154" s="215"/>
      <c r="H154" s="216">
        <f>SUMIF('[13]RM Revenue'!$B:$B,'Kitsap Regulated - Price Out'!$A154,'[13]RM Revenue'!S:S)</f>
        <v>0</v>
      </c>
      <c r="I154" s="216">
        <f>SUMIF('[13]RM Revenue'!$B:$B,'Kitsap Regulated - Price Out'!$A154,'[13]RM Revenue'!T:T)</f>
        <v>0</v>
      </c>
      <c r="J154" s="216">
        <f>SUMIF('[13]RM Revenue'!$B:$B,'Kitsap Regulated - Price Out'!$A154,'[13]RM Revenue'!U:U)</f>
        <v>0</v>
      </c>
      <c r="K154" s="216">
        <f>SUMIF('[13]RM Revenue'!$B:$B,'Kitsap Regulated - Price Out'!$A154,'[13]RM Revenue'!V:V)</f>
        <v>0</v>
      </c>
      <c r="L154" s="216">
        <f>SUMIF('[13]RM Revenue'!$B:$B,'Kitsap Regulated - Price Out'!$A154,'[13]RM Revenue'!W:W)</f>
        <v>0</v>
      </c>
      <c r="M154" s="216">
        <f>SUMIF('[13]RM Revenue'!$B:$B,'Kitsap Regulated - Price Out'!$A154,'[13]RM Revenue'!X:X)</f>
        <v>0</v>
      </c>
      <c r="N154" s="216">
        <f>SUMIF('[13]RM Revenue'!$B:$B,'Kitsap Regulated - Price Out'!$A154,'[13]RM Revenue'!Y:Y)</f>
        <v>0</v>
      </c>
      <c r="O154" s="216">
        <f>SUMIF('[13]RM Revenue'!$B:$B,'Kitsap Regulated - Price Out'!$A154,'[13]RM Revenue'!Z:Z)</f>
        <v>0</v>
      </c>
      <c r="P154" s="216">
        <f>SUMIF('[13]RM Revenue'!$B:$B,'Kitsap Regulated - Price Out'!$A154,'[13]RM Revenue'!AA:AA)</f>
        <v>0</v>
      </c>
      <c r="Q154" s="216">
        <f>SUMIF('[13]RM Revenue'!$B:$B,'Kitsap Regulated - Price Out'!$A154,'[13]RM Revenue'!AB:AB)</f>
        <v>0</v>
      </c>
      <c r="R154" s="216">
        <f>SUMIF('[13]RM Revenue'!$B:$B,'Kitsap Regulated - Price Out'!$A154,'[13]RM Revenue'!AC:AC)</f>
        <v>0</v>
      </c>
      <c r="S154" s="216">
        <f>SUMIF('[13]RM Revenue'!$B:$B,'Kitsap Regulated - Price Out'!$A154,'[13]RM Revenue'!AD:AD)</f>
        <v>0</v>
      </c>
      <c r="T154" s="212">
        <f>SUM(H154:S154)</f>
        <v>0</v>
      </c>
      <c r="U154" s="212"/>
      <c r="V154" s="212">
        <f t="shared" si="28"/>
        <v>0</v>
      </c>
      <c r="W154" s="212">
        <f t="shared" si="28"/>
        <v>0</v>
      </c>
      <c r="X154" s="212">
        <f t="shared" si="28"/>
        <v>0</v>
      </c>
      <c r="Y154" s="212">
        <f t="shared" si="28"/>
        <v>0</v>
      </c>
      <c r="Z154" s="212">
        <f t="shared" si="28"/>
        <v>0</v>
      </c>
      <c r="AA154" s="212">
        <f t="shared" si="28"/>
        <v>0</v>
      </c>
      <c r="AB154" s="216">
        <f t="shared" si="26"/>
        <v>0</v>
      </c>
      <c r="AC154" s="216">
        <f t="shared" si="26"/>
        <v>0</v>
      </c>
      <c r="AD154" s="216">
        <f t="shared" si="26"/>
        <v>0</v>
      </c>
      <c r="AE154" s="216">
        <f t="shared" si="26"/>
        <v>0</v>
      </c>
      <c r="AF154" s="216">
        <f t="shared" si="26"/>
        <v>0</v>
      </c>
      <c r="AG154" s="216">
        <f t="shared" si="26"/>
        <v>0</v>
      </c>
    </row>
    <row r="155" spans="1:33" hidden="1">
      <c r="A155" s="192" t="str">
        <f>$D$2&amp;"Rolloff"&amp;C155</f>
        <v>KITSAP CO -REGULATEDRolloffDISPMCMISC</v>
      </c>
      <c r="B155" s="192">
        <f t="shared" si="30"/>
        <v>1</v>
      </c>
      <c r="C155" s="217" t="s">
        <v>370</v>
      </c>
      <c r="D155" s="214" t="str">
        <f>VLOOKUP(C155,'[13]RM Revenue'!J:K,2,FALSE)</f>
        <v>DISPOSAL MISCELLANOUS</v>
      </c>
      <c r="E155" s="210">
        <f>VLOOKUP(A155,'[13]Kits Reg Svc Codes Jan-Jun'!$A$1:$H$809,8,FALSE)</f>
        <v>0</v>
      </c>
      <c r="F155" s="215">
        <f>VLOOKUP(A155,'[13]Service Codes'!$A$1:$H$808,8,FALSE)</f>
        <v>0</v>
      </c>
      <c r="G155" s="215"/>
      <c r="H155" s="216">
        <f>SUMIF('[13]RM Revenue'!$B:$B,'Kitsap Regulated - Price Out'!$A155,'[13]RM Revenue'!S:S)</f>
        <v>0</v>
      </c>
      <c r="I155" s="216">
        <f>SUMIF('[13]RM Revenue'!$B:$B,'Kitsap Regulated - Price Out'!$A155,'[13]RM Revenue'!T:T)</f>
        <v>0</v>
      </c>
      <c r="J155" s="216">
        <f>SUMIF('[13]RM Revenue'!$B:$B,'Kitsap Regulated - Price Out'!$A155,'[13]RM Revenue'!U:U)</f>
        <v>0</v>
      </c>
      <c r="K155" s="216">
        <f>SUMIF('[13]RM Revenue'!$B:$B,'Kitsap Regulated - Price Out'!$A155,'[13]RM Revenue'!V:V)</f>
        <v>0</v>
      </c>
      <c r="L155" s="216">
        <f>SUMIF('[13]RM Revenue'!$B:$B,'Kitsap Regulated - Price Out'!$A155,'[13]RM Revenue'!W:W)</f>
        <v>0</v>
      </c>
      <c r="M155" s="216">
        <f>SUMIF('[13]RM Revenue'!$B:$B,'Kitsap Regulated - Price Out'!$A155,'[13]RM Revenue'!X:X)</f>
        <v>0</v>
      </c>
      <c r="N155" s="216">
        <f>SUMIF('[13]RM Revenue'!$B:$B,'Kitsap Regulated - Price Out'!$A155,'[13]RM Revenue'!Y:Y)</f>
        <v>0</v>
      </c>
      <c r="O155" s="216">
        <f>SUMIF('[13]RM Revenue'!$B:$B,'Kitsap Regulated - Price Out'!$A155,'[13]RM Revenue'!Z:Z)</f>
        <v>0</v>
      </c>
      <c r="P155" s="216">
        <f>SUMIF('[13]RM Revenue'!$B:$B,'Kitsap Regulated - Price Out'!$A155,'[13]RM Revenue'!AA:AA)</f>
        <v>0</v>
      </c>
      <c r="Q155" s="216">
        <f>SUMIF('[13]RM Revenue'!$B:$B,'Kitsap Regulated - Price Out'!$A155,'[13]RM Revenue'!AB:AB)</f>
        <v>0</v>
      </c>
      <c r="R155" s="216">
        <f>SUMIF('[13]RM Revenue'!$B:$B,'Kitsap Regulated - Price Out'!$A155,'[13]RM Revenue'!AC:AC)</f>
        <v>40</v>
      </c>
      <c r="S155" s="216">
        <f>SUMIF('[13]RM Revenue'!$B:$B,'Kitsap Regulated - Price Out'!$A155,'[13]RM Revenue'!AD:AD)</f>
        <v>0</v>
      </c>
      <c r="T155" s="212">
        <f>SUM(H155:S155)</f>
        <v>40</v>
      </c>
      <c r="U155" s="212"/>
      <c r="V155" s="212">
        <f t="shared" si="28"/>
        <v>0</v>
      </c>
      <c r="W155" s="212">
        <f t="shared" si="28"/>
        <v>0</v>
      </c>
      <c r="X155" s="212">
        <f t="shared" si="28"/>
        <v>0</v>
      </c>
      <c r="Y155" s="212">
        <f t="shared" si="28"/>
        <v>0</v>
      </c>
      <c r="Z155" s="212">
        <f t="shared" si="28"/>
        <v>0</v>
      </c>
      <c r="AA155" s="212">
        <f t="shared" si="28"/>
        <v>0</v>
      </c>
      <c r="AB155" s="216">
        <f t="shared" si="26"/>
        <v>0</v>
      </c>
      <c r="AC155" s="216">
        <f t="shared" si="26"/>
        <v>0</v>
      </c>
      <c r="AD155" s="216">
        <f t="shared" si="26"/>
        <v>0</v>
      </c>
      <c r="AE155" s="216">
        <f t="shared" si="26"/>
        <v>0</v>
      </c>
      <c r="AF155" s="216">
        <f t="shared" si="26"/>
        <v>0</v>
      </c>
      <c r="AG155" s="216">
        <f t="shared" si="26"/>
        <v>0</v>
      </c>
    </row>
    <row r="156" spans="1:33" hidden="1">
      <c r="B156" s="192">
        <f t="shared" si="30"/>
        <v>0</v>
      </c>
      <c r="C156" s="217"/>
      <c r="D156" s="218" t="s">
        <v>371</v>
      </c>
      <c r="E156" s="215"/>
      <c r="G156" s="230"/>
      <c r="H156" s="219">
        <f>SUM(H152:H155)</f>
        <v>5129.75</v>
      </c>
      <c r="I156" s="219">
        <f t="shared" ref="I156:S156" si="32">SUM(I152:I155)</f>
        <v>5877.38</v>
      </c>
      <c r="J156" s="219">
        <f t="shared" si="32"/>
        <v>6075.47</v>
      </c>
      <c r="K156" s="219">
        <f t="shared" si="32"/>
        <v>6517.09</v>
      </c>
      <c r="L156" s="219">
        <f t="shared" si="32"/>
        <v>6696.01</v>
      </c>
      <c r="M156" s="219">
        <f t="shared" si="32"/>
        <v>6495.08</v>
      </c>
      <c r="N156" s="219">
        <f t="shared" si="32"/>
        <v>9087.6200000000008</v>
      </c>
      <c r="O156" s="219">
        <f t="shared" si="32"/>
        <v>9300.75</v>
      </c>
      <c r="P156" s="219">
        <f t="shared" si="32"/>
        <v>6014.25</v>
      </c>
      <c r="Q156" s="219">
        <f t="shared" si="32"/>
        <v>10689.72</v>
      </c>
      <c r="R156" s="219">
        <f t="shared" si="32"/>
        <v>7691.5</v>
      </c>
      <c r="S156" s="219">
        <f t="shared" si="32"/>
        <v>7076.25</v>
      </c>
      <c r="T156" s="219">
        <f>SUM(T152:T155)</f>
        <v>86650.87000000001</v>
      </c>
      <c r="U156" s="231">
        <f>T156-SUM(H156:S156)</f>
        <v>0</v>
      </c>
      <c r="V156" s="212">
        <f t="shared" si="28"/>
        <v>0</v>
      </c>
      <c r="W156" s="212">
        <f t="shared" si="28"/>
        <v>0</v>
      </c>
      <c r="X156" s="212">
        <f t="shared" si="28"/>
        <v>0</v>
      </c>
      <c r="Y156" s="212">
        <f t="shared" si="28"/>
        <v>0</v>
      </c>
      <c r="Z156" s="212">
        <f t="shared" si="28"/>
        <v>0</v>
      </c>
      <c r="AA156" s="212">
        <f t="shared" si="28"/>
        <v>0</v>
      </c>
      <c r="AB156" s="216">
        <f t="shared" si="26"/>
        <v>0</v>
      </c>
      <c r="AC156" s="216">
        <f t="shared" si="26"/>
        <v>0</v>
      </c>
      <c r="AD156" s="216">
        <f t="shared" si="26"/>
        <v>0</v>
      </c>
      <c r="AE156" s="216">
        <f t="shared" si="26"/>
        <v>0</v>
      </c>
      <c r="AF156" s="216">
        <f t="shared" si="26"/>
        <v>0</v>
      </c>
      <c r="AG156" s="216">
        <f t="shared" si="26"/>
        <v>0</v>
      </c>
    </row>
    <row r="157" spans="1:33" hidden="1">
      <c r="B157" s="192">
        <f t="shared" si="30"/>
        <v>0</v>
      </c>
      <c r="C157" s="217"/>
      <c r="E157" s="215"/>
      <c r="G157" s="230"/>
      <c r="I157" s="242"/>
      <c r="V157" s="212">
        <f t="shared" si="28"/>
        <v>0</v>
      </c>
      <c r="W157" s="212">
        <f t="shared" si="28"/>
        <v>0</v>
      </c>
      <c r="X157" s="212">
        <f t="shared" si="28"/>
        <v>0</v>
      </c>
      <c r="Y157" s="212">
        <f t="shared" si="28"/>
        <v>0</v>
      </c>
      <c r="Z157" s="212">
        <f t="shared" si="28"/>
        <v>0</v>
      </c>
      <c r="AA157" s="212">
        <f t="shared" si="28"/>
        <v>0</v>
      </c>
      <c r="AB157" s="216">
        <f t="shared" si="26"/>
        <v>0</v>
      </c>
      <c r="AC157" s="216">
        <f t="shared" si="26"/>
        <v>0</v>
      </c>
      <c r="AD157" s="216">
        <f t="shared" si="26"/>
        <v>0</v>
      </c>
      <c r="AE157" s="216">
        <f t="shared" si="26"/>
        <v>0</v>
      </c>
      <c r="AF157" s="216">
        <f t="shared" si="26"/>
        <v>0</v>
      </c>
      <c r="AG157" s="216">
        <f t="shared" si="26"/>
        <v>0</v>
      </c>
    </row>
    <row r="158" spans="1:33" hidden="1">
      <c r="B158" s="192">
        <f t="shared" si="30"/>
        <v>0</v>
      </c>
      <c r="E158" s="215"/>
      <c r="G158" s="230"/>
      <c r="V158" s="212">
        <f t="shared" si="28"/>
        <v>0</v>
      </c>
      <c r="W158" s="212">
        <f t="shared" si="28"/>
        <v>0</v>
      </c>
      <c r="X158" s="212">
        <f t="shared" si="28"/>
        <v>0</v>
      </c>
      <c r="Y158" s="212">
        <f t="shared" si="28"/>
        <v>0</v>
      </c>
      <c r="Z158" s="212">
        <f t="shared" si="28"/>
        <v>0</v>
      </c>
      <c r="AA158" s="212">
        <f t="shared" si="28"/>
        <v>0</v>
      </c>
      <c r="AB158" s="216">
        <f t="shared" si="26"/>
        <v>0</v>
      </c>
      <c r="AC158" s="216">
        <f t="shared" si="26"/>
        <v>0</v>
      </c>
      <c r="AD158" s="216">
        <f t="shared" si="26"/>
        <v>0</v>
      </c>
      <c r="AE158" s="216">
        <f t="shared" si="26"/>
        <v>0</v>
      </c>
      <c r="AF158" s="216">
        <f t="shared" si="26"/>
        <v>0</v>
      </c>
      <c r="AG158" s="216">
        <f t="shared" si="26"/>
        <v>0</v>
      </c>
    </row>
    <row r="159" spans="1:33" hidden="1">
      <c r="B159" s="192">
        <f t="shared" si="30"/>
        <v>1</v>
      </c>
      <c r="C159" s="204" t="s">
        <v>372</v>
      </c>
      <c r="D159" s="204" t="s">
        <v>372</v>
      </c>
      <c r="E159" s="215"/>
      <c r="G159" s="230"/>
      <c r="H159" s="230"/>
      <c r="V159" s="212">
        <f t="shared" si="28"/>
        <v>0</v>
      </c>
      <c r="W159" s="212">
        <f t="shared" si="28"/>
        <v>0</v>
      </c>
      <c r="X159" s="212">
        <f t="shared" si="28"/>
        <v>0</v>
      </c>
      <c r="Y159" s="212">
        <f t="shared" si="28"/>
        <v>0</v>
      </c>
      <c r="Z159" s="212">
        <f t="shared" si="28"/>
        <v>0</v>
      </c>
      <c r="AA159" s="212">
        <f t="shared" si="28"/>
        <v>0</v>
      </c>
      <c r="AB159" s="216">
        <f t="shared" si="26"/>
        <v>0</v>
      </c>
      <c r="AC159" s="216">
        <f t="shared" si="26"/>
        <v>0</v>
      </c>
      <c r="AD159" s="216">
        <f t="shared" si="26"/>
        <v>0</v>
      </c>
      <c r="AE159" s="216">
        <f t="shared" si="26"/>
        <v>0</v>
      </c>
      <c r="AF159" s="216">
        <f t="shared" si="26"/>
        <v>0</v>
      </c>
      <c r="AG159" s="216">
        <f t="shared" si="26"/>
        <v>0</v>
      </c>
    </row>
    <row r="160" spans="1:33" hidden="1">
      <c r="A160" s="192" t="str">
        <f>$D$2&amp;"ACCOUNTING ADJUSTMENTS"&amp;C160</f>
        <v>KITSAP CO -REGULATEDACCOUNTING ADJUSTMENTSNSF FEES</v>
      </c>
      <c r="B160" s="192">
        <f t="shared" si="30"/>
        <v>1</v>
      </c>
      <c r="C160" s="214" t="s">
        <v>373</v>
      </c>
      <c r="D160" s="100" t="s">
        <v>374</v>
      </c>
      <c r="E160" s="210">
        <f>VLOOKUP(A160,'[13]Kits Reg Svc Codes Jan-Jun'!$A$1:$H$809,8,FALSE)</f>
        <v>21.55</v>
      </c>
      <c r="F160" s="215">
        <f>VLOOKUP(A160,'[13]Service Codes'!$A$1:$H$808,8,FALSE)</f>
        <v>21.55</v>
      </c>
      <c r="G160" s="215"/>
      <c r="H160" s="216">
        <f>SUMIF('[13]RM Revenue'!$B:$B,'Kitsap Regulated - Price Out'!$A160,'[13]RM Revenue'!S:S)</f>
        <v>0</v>
      </c>
      <c r="I160" s="216">
        <f>SUMIF('[13]RM Revenue'!$B:$B,'Kitsap Regulated - Price Out'!$A160,'[13]RM Revenue'!T:T)</f>
        <v>0</v>
      </c>
      <c r="J160" s="216">
        <f>SUMIF('[13]RM Revenue'!$B:$B,'Kitsap Regulated - Price Out'!$A160,'[13]RM Revenue'!U:U)</f>
        <v>0</v>
      </c>
      <c r="K160" s="216">
        <f>SUMIF('[13]RM Revenue'!$B:$B,'Kitsap Regulated - Price Out'!$A160,'[13]RM Revenue'!V:V)</f>
        <v>0</v>
      </c>
      <c r="L160" s="216">
        <f>SUMIF('[13]RM Revenue'!$B:$B,'Kitsap Regulated - Price Out'!$A160,'[13]RM Revenue'!W:W)</f>
        <v>0</v>
      </c>
      <c r="M160" s="216">
        <f>SUMIF('[13]RM Revenue'!$B:$B,'Kitsap Regulated - Price Out'!$A160,'[13]RM Revenue'!X:X)</f>
        <v>0</v>
      </c>
      <c r="N160" s="216">
        <f>SUMIF('[13]RM Revenue'!$B:$B,'Kitsap Regulated - Price Out'!$A160,'[13]RM Revenue'!Y:Y)</f>
        <v>0</v>
      </c>
      <c r="O160" s="216">
        <f>SUMIF('[13]RM Revenue'!$B:$B,'Kitsap Regulated - Price Out'!$A160,'[13]RM Revenue'!Z:Z)</f>
        <v>0</v>
      </c>
      <c r="P160" s="216">
        <f>SUMIF('[13]RM Revenue'!$B:$B,'Kitsap Regulated - Price Out'!$A160,'[13]RM Revenue'!AA:AA)</f>
        <v>0</v>
      </c>
      <c r="Q160" s="216">
        <f>SUMIF('[13]RM Revenue'!$B:$B,'Kitsap Regulated - Price Out'!$A160,'[13]RM Revenue'!AB:AB)</f>
        <v>0</v>
      </c>
      <c r="R160" s="216">
        <f>SUMIF('[13]RM Revenue'!$B:$B,'Kitsap Regulated - Price Out'!$A160,'[13]RM Revenue'!AC:AC)</f>
        <v>0</v>
      </c>
      <c r="S160" s="216">
        <f>SUMIF('[13]RM Revenue'!$B:$B,'Kitsap Regulated - Price Out'!$A160,'[13]RM Revenue'!AD:AD)</f>
        <v>0</v>
      </c>
      <c r="T160" s="212">
        <f>SUM(H160:S160)</f>
        <v>0</v>
      </c>
      <c r="U160" s="212"/>
      <c r="V160" s="212">
        <f t="shared" si="28"/>
        <v>0</v>
      </c>
      <c r="W160" s="212">
        <f t="shared" si="28"/>
        <v>0</v>
      </c>
      <c r="X160" s="212">
        <f t="shared" si="28"/>
        <v>0</v>
      </c>
      <c r="Y160" s="212">
        <f t="shared" si="28"/>
        <v>0</v>
      </c>
      <c r="Z160" s="212">
        <f t="shared" si="28"/>
        <v>0</v>
      </c>
      <c r="AA160" s="212">
        <f t="shared" si="28"/>
        <v>0</v>
      </c>
      <c r="AB160" s="216">
        <f t="shared" si="26"/>
        <v>0</v>
      </c>
      <c r="AC160" s="216">
        <f t="shared" si="26"/>
        <v>0</v>
      </c>
      <c r="AD160" s="216">
        <f t="shared" si="26"/>
        <v>0</v>
      </c>
      <c r="AE160" s="216">
        <f t="shared" si="26"/>
        <v>0</v>
      </c>
      <c r="AF160" s="216">
        <f t="shared" si="26"/>
        <v>0</v>
      </c>
      <c r="AG160" s="216">
        <f t="shared" si="26"/>
        <v>0</v>
      </c>
    </row>
    <row r="161" spans="1:33" hidden="1">
      <c r="A161" s="192" t="str">
        <f>$D$2&amp;"ACCOUNTING ADJUSTMENTS"&amp;C161</f>
        <v>KITSAP CO -REGULATEDACCOUNTING ADJUSTMENTSFINCHG</v>
      </c>
      <c r="B161" s="192">
        <f t="shared" si="30"/>
        <v>1</v>
      </c>
      <c r="C161" s="214" t="s">
        <v>375</v>
      </c>
      <c r="D161" s="214" t="s">
        <v>376</v>
      </c>
      <c r="E161" s="210" t="e">
        <f>VLOOKUP(A161,'[13]Kits Reg Svc Codes Jan-Jun'!$A$1:$H$809,8,FALSE)</f>
        <v>#N/A</v>
      </c>
      <c r="F161" s="215" t="e">
        <f>VLOOKUP(A161,'[13]Service Codes'!$A$1:$H$808,8,FALSE)</f>
        <v>#N/A</v>
      </c>
      <c r="G161" s="215"/>
      <c r="H161" s="216">
        <f>SUMIF('[13]RM Revenue'!$B:$B,'Kitsap Regulated - Price Out'!$A161,'[13]RM Revenue'!S:S)</f>
        <v>154.29</v>
      </c>
      <c r="I161" s="216">
        <f>SUMIF('[13]RM Revenue'!$B:$B,'Kitsap Regulated - Price Out'!$A161,'[13]RM Revenue'!T:T)</f>
        <v>99.7</v>
      </c>
      <c r="J161" s="216">
        <f>SUMIF('[13]RM Revenue'!$B:$B,'Kitsap Regulated - Price Out'!$A161,'[13]RM Revenue'!U:U)</f>
        <v>134.88</v>
      </c>
      <c r="K161" s="216">
        <f>SUMIF('[13]RM Revenue'!$B:$B,'Kitsap Regulated - Price Out'!$A161,'[13]RM Revenue'!V:V)</f>
        <v>47.44</v>
      </c>
      <c r="L161" s="216">
        <f>SUMIF('[13]RM Revenue'!$B:$B,'Kitsap Regulated - Price Out'!$A161,'[13]RM Revenue'!W:W)</f>
        <v>162.57</v>
      </c>
      <c r="M161" s="216">
        <f>SUMIF('[13]RM Revenue'!$B:$B,'Kitsap Regulated - Price Out'!$A161,'[13]RM Revenue'!X:X)</f>
        <v>72.25</v>
      </c>
      <c r="N161" s="216">
        <f>SUMIF('[13]RM Revenue'!$B:$B,'Kitsap Regulated - Price Out'!$A161,'[13]RM Revenue'!Y:Y)</f>
        <v>177.65</v>
      </c>
      <c r="O161" s="216">
        <f>SUMIF('[13]RM Revenue'!$B:$B,'Kitsap Regulated - Price Out'!$A161,'[13]RM Revenue'!Z:Z)</f>
        <v>44.31</v>
      </c>
      <c r="P161" s="216">
        <f>SUMIF('[13]RM Revenue'!$B:$B,'Kitsap Regulated - Price Out'!$A161,'[13]RM Revenue'!AA:AA)</f>
        <v>177.07</v>
      </c>
      <c r="Q161" s="216">
        <f>SUMIF('[13]RM Revenue'!$B:$B,'Kitsap Regulated - Price Out'!$A161,'[13]RM Revenue'!AB:AB)</f>
        <v>46.67</v>
      </c>
      <c r="R161" s="216">
        <f>SUMIF('[13]RM Revenue'!$B:$B,'Kitsap Regulated - Price Out'!$A161,'[13]RM Revenue'!AC:AC)</f>
        <v>145.42000000000002</v>
      </c>
      <c r="S161" s="216">
        <f>SUMIF('[13]RM Revenue'!$B:$B,'Kitsap Regulated - Price Out'!$A161,'[13]RM Revenue'!AD:AD)</f>
        <v>69.37</v>
      </c>
      <c r="T161" s="212">
        <f>SUM(H161:S161)</f>
        <v>1331.62</v>
      </c>
      <c r="U161" s="212"/>
      <c r="V161" s="212">
        <f t="shared" si="28"/>
        <v>0</v>
      </c>
      <c r="W161" s="212">
        <f t="shared" si="28"/>
        <v>0</v>
      </c>
      <c r="X161" s="212">
        <f t="shared" si="28"/>
        <v>0</v>
      </c>
      <c r="Y161" s="212">
        <f t="shared" si="28"/>
        <v>0</v>
      </c>
      <c r="Z161" s="212">
        <f t="shared" si="28"/>
        <v>0</v>
      </c>
      <c r="AA161" s="212">
        <f t="shared" si="28"/>
        <v>0</v>
      </c>
      <c r="AB161" s="216">
        <f t="shared" si="26"/>
        <v>0</v>
      </c>
      <c r="AC161" s="216">
        <f t="shared" si="26"/>
        <v>0</v>
      </c>
      <c r="AD161" s="216">
        <f t="shared" si="26"/>
        <v>0</v>
      </c>
      <c r="AE161" s="216">
        <f t="shared" si="26"/>
        <v>0</v>
      </c>
      <c r="AF161" s="216">
        <f t="shared" si="26"/>
        <v>0</v>
      </c>
      <c r="AG161" s="216">
        <f t="shared" si="26"/>
        <v>0</v>
      </c>
    </row>
    <row r="162" spans="1:33" hidden="1">
      <c r="A162" s="192" t="str">
        <f>$D$2&amp;"ACCOUNTING ADJUSTMENTS"&amp;C162</f>
        <v>KITSAP CO -REGULATEDACCOUNTING ADJUSTMENTSADJTAX</v>
      </c>
      <c r="B162" s="192">
        <f t="shared" si="30"/>
        <v>1</v>
      </c>
      <c r="C162" s="214" t="s">
        <v>377</v>
      </c>
      <c r="D162" s="214" t="s">
        <v>376</v>
      </c>
      <c r="E162" s="210" t="e">
        <f>VLOOKUP(A162,'[13]Kits Reg Svc Codes Jan-Jun'!$A$1:$H$809,8,FALSE)</f>
        <v>#N/A</v>
      </c>
      <c r="F162" s="215" t="e">
        <f>VLOOKUP(A162,'[13]Service Codes'!$A$1:$H$808,8,FALSE)</f>
        <v>#N/A</v>
      </c>
      <c r="G162" s="215"/>
      <c r="H162" s="216">
        <f>SUMIF('[13]RM Revenue'!$B:$B,'Kitsap Regulated - Price Out'!$A162,'[13]RM Revenue'!S:S)</f>
        <v>0</v>
      </c>
      <c r="I162" s="216">
        <f>SUMIF('[13]RM Revenue'!$B:$B,'Kitsap Regulated - Price Out'!$A162,'[13]RM Revenue'!T:T)</f>
        <v>-5.98</v>
      </c>
      <c r="J162" s="216">
        <f>SUMIF('[13]RM Revenue'!$B:$B,'Kitsap Regulated - Price Out'!$A162,'[13]RM Revenue'!U:U)</f>
        <v>0</v>
      </c>
      <c r="K162" s="216">
        <f>SUMIF('[13]RM Revenue'!$B:$B,'Kitsap Regulated - Price Out'!$A162,'[13]RM Revenue'!V:V)</f>
        <v>0</v>
      </c>
      <c r="L162" s="216">
        <f>SUMIF('[13]RM Revenue'!$B:$B,'Kitsap Regulated - Price Out'!$A162,'[13]RM Revenue'!W:W)</f>
        <v>0</v>
      </c>
      <c r="M162" s="216">
        <f>SUMIF('[13]RM Revenue'!$B:$B,'Kitsap Regulated - Price Out'!$A162,'[13]RM Revenue'!X:X)</f>
        <v>0</v>
      </c>
      <c r="N162" s="216">
        <f>SUMIF('[13]RM Revenue'!$B:$B,'Kitsap Regulated - Price Out'!$A162,'[13]RM Revenue'!Y:Y)</f>
        <v>0</v>
      </c>
      <c r="O162" s="216">
        <f>SUMIF('[13]RM Revenue'!$B:$B,'Kitsap Regulated - Price Out'!$A162,'[13]RM Revenue'!Z:Z)</f>
        <v>0</v>
      </c>
      <c r="P162" s="216">
        <f>SUMIF('[13]RM Revenue'!$B:$B,'Kitsap Regulated - Price Out'!$A162,'[13]RM Revenue'!AA:AA)</f>
        <v>0</v>
      </c>
      <c r="Q162" s="216">
        <f>SUMIF('[13]RM Revenue'!$B:$B,'Kitsap Regulated - Price Out'!$A162,'[13]RM Revenue'!AB:AB)</f>
        <v>0</v>
      </c>
      <c r="R162" s="216">
        <f>SUMIF('[13]RM Revenue'!$B:$B,'Kitsap Regulated - Price Out'!$A162,'[13]RM Revenue'!AC:AC)</f>
        <v>0</v>
      </c>
      <c r="S162" s="216">
        <f>SUMIF('[13]RM Revenue'!$B:$B,'Kitsap Regulated - Price Out'!$A162,'[13]RM Revenue'!AD:AD)</f>
        <v>0</v>
      </c>
      <c r="T162" s="212">
        <f>SUM(H162:S162)</f>
        <v>-5.98</v>
      </c>
      <c r="U162" s="212"/>
      <c r="V162" s="212">
        <f t="shared" si="28"/>
        <v>0</v>
      </c>
      <c r="W162" s="212">
        <f t="shared" si="28"/>
        <v>0</v>
      </c>
      <c r="X162" s="212">
        <f t="shared" si="28"/>
        <v>0</v>
      </c>
      <c r="Y162" s="212">
        <f t="shared" si="28"/>
        <v>0</v>
      </c>
      <c r="Z162" s="212">
        <f t="shared" si="28"/>
        <v>0</v>
      </c>
      <c r="AA162" s="212">
        <f t="shared" si="28"/>
        <v>0</v>
      </c>
      <c r="AB162" s="216">
        <f t="shared" si="26"/>
        <v>0</v>
      </c>
      <c r="AC162" s="216">
        <f t="shared" si="26"/>
        <v>0</v>
      </c>
      <c r="AD162" s="216">
        <f t="shared" si="26"/>
        <v>0</v>
      </c>
      <c r="AE162" s="216">
        <f t="shared" si="26"/>
        <v>0</v>
      </c>
      <c r="AF162" s="216">
        <f t="shared" si="26"/>
        <v>0</v>
      </c>
      <c r="AG162" s="216">
        <f t="shared" si="26"/>
        <v>0</v>
      </c>
    </row>
    <row r="163" spans="1:33" hidden="1">
      <c r="B163" s="192">
        <f t="shared" si="30"/>
        <v>0</v>
      </c>
      <c r="C163" s="217"/>
      <c r="D163" s="217"/>
      <c r="E163" s="215"/>
      <c r="G163" s="230"/>
      <c r="H163" s="230"/>
      <c r="I163" s="216" t="str">
        <f>IF(G163="","",(#REF!/G163)+(#REF!/#REF!))</f>
        <v/>
      </c>
      <c r="J163" s="216"/>
      <c r="V163" s="212">
        <f t="shared" si="28"/>
        <v>0</v>
      </c>
      <c r="W163" s="212">
        <f t="shared" si="28"/>
        <v>0</v>
      </c>
      <c r="X163" s="212">
        <f t="shared" si="28"/>
        <v>0</v>
      </c>
      <c r="Y163" s="212">
        <f t="shared" si="28"/>
        <v>0</v>
      </c>
      <c r="Z163" s="212">
        <f t="shared" si="28"/>
        <v>0</v>
      </c>
      <c r="AA163" s="212">
        <f t="shared" si="28"/>
        <v>0</v>
      </c>
      <c r="AB163" s="216">
        <f t="shared" si="26"/>
        <v>0</v>
      </c>
      <c r="AC163" s="216">
        <f t="shared" si="26"/>
        <v>0</v>
      </c>
      <c r="AD163" s="216">
        <f t="shared" si="26"/>
        <v>0</v>
      </c>
      <c r="AE163" s="216">
        <f t="shared" si="26"/>
        <v>0</v>
      </c>
      <c r="AF163" s="216">
        <f t="shared" si="26"/>
        <v>0</v>
      </c>
      <c r="AG163" s="216">
        <f t="shared" si="26"/>
        <v>0</v>
      </c>
    </row>
    <row r="164" spans="1:33" hidden="1">
      <c r="C164" s="217"/>
      <c r="D164" s="243" t="s">
        <v>378</v>
      </c>
      <c r="H164" s="219">
        <f t="shared" ref="H164:S164" si="33">SUM(H161:H163)</f>
        <v>154.29</v>
      </c>
      <c r="I164" s="219">
        <f t="shared" si="33"/>
        <v>93.72</v>
      </c>
      <c r="J164" s="219">
        <f t="shared" si="33"/>
        <v>134.88</v>
      </c>
      <c r="K164" s="219">
        <f t="shared" si="33"/>
        <v>47.44</v>
      </c>
      <c r="L164" s="219">
        <f t="shared" si="33"/>
        <v>162.57</v>
      </c>
      <c r="M164" s="219">
        <f t="shared" si="33"/>
        <v>72.25</v>
      </c>
      <c r="N164" s="219">
        <f t="shared" si="33"/>
        <v>177.65</v>
      </c>
      <c r="O164" s="219">
        <f t="shared" si="33"/>
        <v>44.31</v>
      </c>
      <c r="P164" s="219">
        <f t="shared" si="33"/>
        <v>177.07</v>
      </c>
      <c r="Q164" s="219">
        <f t="shared" si="33"/>
        <v>46.67</v>
      </c>
      <c r="R164" s="219">
        <f t="shared" si="33"/>
        <v>145.42000000000002</v>
      </c>
      <c r="S164" s="219">
        <f t="shared" si="33"/>
        <v>69.37</v>
      </c>
      <c r="T164" s="219">
        <f>SUM(T160:T163)</f>
        <v>1325.6399999999999</v>
      </c>
      <c r="V164" s="212">
        <f t="shared" ref="V164:AA191" si="34">IFERROR(H164/$E164,0)</f>
        <v>0</v>
      </c>
      <c r="W164" s="212">
        <f t="shared" si="34"/>
        <v>0</v>
      </c>
      <c r="X164" s="212">
        <f t="shared" si="34"/>
        <v>0</v>
      </c>
      <c r="Y164" s="212">
        <f t="shared" si="34"/>
        <v>0</v>
      </c>
      <c r="Z164" s="212">
        <f t="shared" si="34"/>
        <v>0</v>
      </c>
      <c r="AA164" s="212">
        <f t="shared" si="34"/>
        <v>0</v>
      </c>
      <c r="AB164" s="216">
        <f t="shared" si="26"/>
        <v>0</v>
      </c>
      <c r="AC164" s="216">
        <f t="shared" si="26"/>
        <v>0</v>
      </c>
      <c r="AD164" s="216">
        <f t="shared" si="26"/>
        <v>0</v>
      </c>
      <c r="AE164" s="216">
        <f t="shared" si="26"/>
        <v>0</v>
      </c>
      <c r="AF164" s="216">
        <f t="shared" si="26"/>
        <v>0</v>
      </c>
      <c r="AG164" s="216">
        <f t="shared" si="26"/>
        <v>0</v>
      </c>
    </row>
    <row r="165" spans="1:33" hidden="1">
      <c r="C165" s="217"/>
      <c r="V165" s="212">
        <f t="shared" si="34"/>
        <v>0</v>
      </c>
      <c r="W165" s="212">
        <f t="shared" si="34"/>
        <v>0</v>
      </c>
      <c r="X165" s="212">
        <f t="shared" si="34"/>
        <v>0</v>
      </c>
      <c r="Y165" s="212">
        <f t="shared" si="34"/>
        <v>0</v>
      </c>
      <c r="Z165" s="212">
        <f t="shared" si="34"/>
        <v>0</v>
      </c>
      <c r="AA165" s="212">
        <f t="shared" si="34"/>
        <v>0</v>
      </c>
      <c r="AB165" s="216">
        <f t="shared" si="26"/>
        <v>0</v>
      </c>
      <c r="AC165" s="216">
        <f t="shared" si="26"/>
        <v>0</v>
      </c>
      <c r="AD165" s="216">
        <f t="shared" si="26"/>
        <v>0</v>
      </c>
      <c r="AE165" s="216">
        <f t="shared" si="26"/>
        <v>0</v>
      </c>
      <c r="AF165" s="216">
        <f t="shared" si="26"/>
        <v>0</v>
      </c>
      <c r="AG165" s="216">
        <f t="shared" si="26"/>
        <v>0</v>
      </c>
    </row>
    <row r="166" spans="1:33" hidden="1">
      <c r="B166" s="192">
        <f t="shared" ref="B166:B179" si="35">COUNTIF(C:C,C166)</f>
        <v>1</v>
      </c>
      <c r="C166" s="223" t="s">
        <v>379</v>
      </c>
      <c r="D166" s="223"/>
      <c r="E166" s="215"/>
      <c r="G166" s="215"/>
      <c r="H166" s="230"/>
      <c r="I166" s="216"/>
      <c r="J166" s="216"/>
      <c r="V166" s="212">
        <f t="shared" si="34"/>
        <v>0</v>
      </c>
      <c r="W166" s="212">
        <f t="shared" si="34"/>
        <v>0</v>
      </c>
      <c r="X166" s="212">
        <f t="shared" si="34"/>
        <v>0</v>
      </c>
      <c r="Y166" s="212">
        <f t="shared" si="34"/>
        <v>0</v>
      </c>
      <c r="Z166" s="212">
        <f t="shared" si="34"/>
        <v>0</v>
      </c>
      <c r="AA166" s="212">
        <f t="shared" si="34"/>
        <v>0</v>
      </c>
      <c r="AB166" s="216">
        <f t="shared" si="26"/>
        <v>0</v>
      </c>
      <c r="AC166" s="216">
        <f t="shared" si="26"/>
        <v>0</v>
      </c>
      <c r="AD166" s="216">
        <f t="shared" si="26"/>
        <v>0</v>
      </c>
      <c r="AE166" s="216">
        <f t="shared" ref="AE166:AG193" si="36">IFERROR(Q166/$F166,0)</f>
        <v>0</v>
      </c>
      <c r="AF166" s="216">
        <f t="shared" si="36"/>
        <v>0</v>
      </c>
      <c r="AG166" s="216">
        <f t="shared" si="36"/>
        <v>0</v>
      </c>
    </row>
    <row r="167" spans="1:33" hidden="1">
      <c r="A167" s="192" t="str">
        <f>$D$2&amp;$C$166&amp;C167</f>
        <v>KITSAP CO -REGULATEDCOMMERCIAL RECYCLE96CRCONGM1</v>
      </c>
      <c r="B167" s="192">
        <f t="shared" si="35"/>
        <v>1</v>
      </c>
      <c r="C167" s="214" t="s">
        <v>380</v>
      </c>
      <c r="D167" s="214" t="str">
        <f>VLOOKUP(C167,'[13]RM Revenue'!J:K,2,FALSE)</f>
        <v>96 COMMINGLE NG-MNTHLY</v>
      </c>
      <c r="E167" s="210" t="e">
        <f>VLOOKUP(A167,'[13]Kits Reg Svc Codes Jan-Jun'!$A$1:$H$809,8,FALSE)</f>
        <v>#N/A</v>
      </c>
      <c r="F167" s="215">
        <f>VLOOKUP(A167,'[13]Service Codes'!$A$1:$H$808,8,FALSE)</f>
        <v>0</v>
      </c>
      <c r="G167" s="215"/>
      <c r="H167" s="216">
        <f>SUMIF('[13]RM Revenue'!$B:$B,'Kitsap Regulated - Price Out'!$A167,'[13]RM Revenue'!S:S)</f>
        <v>15.88</v>
      </c>
      <c r="I167" s="216">
        <f>SUMIF('[13]RM Revenue'!$B:$B,'Kitsap Regulated - Price Out'!$A167,'[13]RM Revenue'!T:T)</f>
        <v>0</v>
      </c>
      <c r="J167" s="216">
        <f>SUMIF('[13]RM Revenue'!$B:$B,'Kitsap Regulated - Price Out'!$A167,'[13]RM Revenue'!U:U)</f>
        <v>0</v>
      </c>
      <c r="K167" s="216">
        <f>SUMIF('[13]RM Revenue'!$B:$B,'Kitsap Regulated - Price Out'!$A167,'[13]RM Revenue'!V:V)</f>
        <v>0</v>
      </c>
      <c r="L167" s="216">
        <f>SUMIF('[13]RM Revenue'!$B:$B,'Kitsap Regulated - Price Out'!$A167,'[13]RM Revenue'!W:W)</f>
        <v>0</v>
      </c>
      <c r="M167" s="216">
        <f>SUMIF('[13]RM Revenue'!$B:$B,'Kitsap Regulated - Price Out'!$A167,'[13]RM Revenue'!X:X)</f>
        <v>0</v>
      </c>
      <c r="N167" s="216">
        <f>SUMIF('[13]RM Revenue'!$B:$B,'Kitsap Regulated - Price Out'!$A167,'[13]RM Revenue'!Y:Y)</f>
        <v>0</v>
      </c>
      <c r="O167" s="216">
        <f>SUMIF('[13]RM Revenue'!$B:$B,'Kitsap Regulated - Price Out'!$A167,'[13]RM Revenue'!Z:Z)</f>
        <v>0</v>
      </c>
      <c r="P167" s="216">
        <f>SUMIF('[13]RM Revenue'!$B:$B,'Kitsap Regulated - Price Out'!$A167,'[13]RM Revenue'!AA:AA)</f>
        <v>0</v>
      </c>
      <c r="Q167" s="216">
        <f>SUMIF('[13]RM Revenue'!$B:$B,'Kitsap Regulated - Price Out'!$A167,'[13]RM Revenue'!AB:AB)</f>
        <v>0</v>
      </c>
      <c r="R167" s="216">
        <f>SUMIF('[13]RM Revenue'!$B:$B,'Kitsap Regulated - Price Out'!$A167,'[13]RM Revenue'!AC:AC)</f>
        <v>0</v>
      </c>
      <c r="S167" s="216">
        <f>SUMIF('[13]RM Revenue'!$B:$B,'Kitsap Regulated - Price Out'!$A167,'[13]RM Revenue'!AD:AD)</f>
        <v>0</v>
      </c>
      <c r="T167" s="212">
        <f>SUM(H167:S167)</f>
        <v>15.88</v>
      </c>
      <c r="U167" s="212"/>
      <c r="V167" s="212">
        <f t="shared" si="34"/>
        <v>0</v>
      </c>
      <c r="W167" s="212">
        <f t="shared" si="34"/>
        <v>0</v>
      </c>
      <c r="X167" s="212">
        <f t="shared" si="34"/>
        <v>0</v>
      </c>
      <c r="Y167" s="212">
        <f t="shared" si="34"/>
        <v>0</v>
      </c>
      <c r="Z167" s="212">
        <f t="shared" si="34"/>
        <v>0</v>
      </c>
      <c r="AA167" s="212">
        <f t="shared" si="34"/>
        <v>0</v>
      </c>
      <c r="AB167" s="216">
        <f t="shared" ref="AB167:AG193" si="37">IFERROR(N167/$F167,0)</f>
        <v>0</v>
      </c>
      <c r="AC167" s="216">
        <f t="shared" si="37"/>
        <v>0</v>
      </c>
      <c r="AD167" s="216">
        <f t="shared" si="37"/>
        <v>0</v>
      </c>
      <c r="AE167" s="216">
        <f t="shared" si="36"/>
        <v>0</v>
      </c>
      <c r="AF167" s="216">
        <f t="shared" si="36"/>
        <v>0</v>
      </c>
      <c r="AG167" s="216">
        <f t="shared" si="36"/>
        <v>0</v>
      </c>
    </row>
    <row r="168" spans="1:33" hidden="1">
      <c r="A168" s="192" t="str">
        <f>$D$2&amp;$C$166&amp;C168</f>
        <v>KITSAP CO -REGULATEDCOMMERCIAL RECYCLER2YDOCCW</v>
      </c>
      <c r="B168" s="192">
        <f t="shared" si="35"/>
        <v>1</v>
      </c>
      <c r="C168" s="214" t="s">
        <v>381</v>
      </c>
      <c r="D168" s="214" t="str">
        <f>VLOOKUP(C168,'[13]RM Revenue'!J:K,2,FALSE)</f>
        <v>2YD OCC-WEEKLY</v>
      </c>
      <c r="E168" s="210" t="e">
        <f>VLOOKUP(A168,'[13]Kits Reg Svc Codes Jan-Jun'!$A$1:$H$809,8,FALSE)</f>
        <v>#N/A</v>
      </c>
      <c r="F168" s="215">
        <f>VLOOKUP(A168,'[13]Service Codes'!$A$1:$H$808,8,FALSE)</f>
        <v>0</v>
      </c>
      <c r="G168" s="215"/>
      <c r="H168" s="216">
        <f>SUMIF('[13]RM Revenue'!$B:$B,'Kitsap Regulated - Price Out'!$A168,'[13]RM Revenue'!S:S)</f>
        <v>67.97</v>
      </c>
      <c r="I168" s="216">
        <f>SUMIF('[13]RM Revenue'!$B:$B,'Kitsap Regulated - Price Out'!$A168,'[13]RM Revenue'!T:T)</f>
        <v>67.97</v>
      </c>
      <c r="J168" s="216">
        <f>SUMIF('[13]RM Revenue'!$B:$B,'Kitsap Regulated - Price Out'!$A168,'[13]RM Revenue'!U:U)</f>
        <v>67.97</v>
      </c>
      <c r="K168" s="216">
        <f>SUMIF('[13]RM Revenue'!$B:$B,'Kitsap Regulated - Price Out'!$A168,'[13]RM Revenue'!V:V)</f>
        <v>67.97</v>
      </c>
      <c r="L168" s="216">
        <f>SUMIF('[13]RM Revenue'!$B:$B,'Kitsap Regulated - Price Out'!$A168,'[13]RM Revenue'!W:W)</f>
        <v>0</v>
      </c>
      <c r="M168" s="216">
        <f>SUMIF('[13]RM Revenue'!$B:$B,'Kitsap Regulated - Price Out'!$A168,'[13]RM Revenue'!X:X)</f>
        <v>0</v>
      </c>
      <c r="N168" s="216">
        <f>SUMIF('[13]RM Revenue'!$B:$B,'Kitsap Regulated - Price Out'!$A168,'[13]RM Revenue'!Y:Y)</f>
        <v>0</v>
      </c>
      <c r="O168" s="216">
        <f>SUMIF('[13]RM Revenue'!$B:$B,'Kitsap Regulated - Price Out'!$A168,'[13]RM Revenue'!Z:Z)</f>
        <v>0</v>
      </c>
      <c r="P168" s="216">
        <f>SUMIF('[13]RM Revenue'!$B:$B,'Kitsap Regulated - Price Out'!$A168,'[13]RM Revenue'!AA:AA)</f>
        <v>0</v>
      </c>
      <c r="Q168" s="216">
        <f>SUMIF('[13]RM Revenue'!$B:$B,'Kitsap Regulated - Price Out'!$A168,'[13]RM Revenue'!AB:AB)</f>
        <v>0</v>
      </c>
      <c r="R168" s="216">
        <f>SUMIF('[13]RM Revenue'!$B:$B,'Kitsap Regulated - Price Out'!$A168,'[13]RM Revenue'!AC:AC)</f>
        <v>0</v>
      </c>
      <c r="S168" s="216">
        <f>SUMIF('[13]RM Revenue'!$B:$B,'Kitsap Regulated - Price Out'!$A168,'[13]RM Revenue'!AD:AD)</f>
        <v>0</v>
      </c>
      <c r="T168" s="212">
        <f>SUM(H168:S168)</f>
        <v>271.88</v>
      </c>
      <c r="U168" s="212"/>
      <c r="V168" s="212">
        <f t="shared" si="34"/>
        <v>0</v>
      </c>
      <c r="W168" s="212">
        <f t="shared" si="34"/>
        <v>0</v>
      </c>
      <c r="X168" s="212">
        <f t="shared" si="34"/>
        <v>0</v>
      </c>
      <c r="Y168" s="212">
        <f t="shared" si="34"/>
        <v>0</v>
      </c>
      <c r="Z168" s="212">
        <f t="shared" si="34"/>
        <v>0</v>
      </c>
      <c r="AA168" s="212">
        <f t="shared" si="34"/>
        <v>0</v>
      </c>
      <c r="AB168" s="216">
        <f t="shared" si="37"/>
        <v>0</v>
      </c>
      <c r="AC168" s="216">
        <f t="shared" si="37"/>
        <v>0</v>
      </c>
      <c r="AD168" s="216">
        <f t="shared" si="37"/>
        <v>0</v>
      </c>
      <c r="AE168" s="216">
        <f t="shared" si="36"/>
        <v>0</v>
      </c>
      <c r="AF168" s="216">
        <f t="shared" si="36"/>
        <v>0</v>
      </c>
      <c r="AG168" s="216">
        <f t="shared" si="36"/>
        <v>0</v>
      </c>
    </row>
    <row r="169" spans="1:33" hidden="1">
      <c r="A169" s="192" t="str">
        <f>$D$2&amp;$C$166&amp;C169</f>
        <v>KITSAP CO -REGULATEDCOMMERCIAL RECYCLEROLLOUTOCC</v>
      </c>
      <c r="B169" s="192">
        <f t="shared" si="35"/>
        <v>1</v>
      </c>
      <c r="C169" s="214" t="s">
        <v>382</v>
      </c>
      <c r="D169" s="214" t="str">
        <f>VLOOKUP(C169,'[13]RM Revenue'!J:K,2,FALSE)</f>
        <v>ROLL OUT FEE - RECYCLE</v>
      </c>
      <c r="E169" s="210" t="e">
        <f>VLOOKUP(A169,'[13]Kits Reg Svc Codes Jan-Jun'!$A$1:$H$809,8,FALSE)</f>
        <v>#N/A</v>
      </c>
      <c r="F169" s="215">
        <f>VLOOKUP(A169,'[13]Service Codes'!$A$1:$H$808,8,FALSE)</f>
        <v>0</v>
      </c>
      <c r="G169" s="215"/>
      <c r="H169" s="216">
        <f>SUMIF('[13]RM Revenue'!$B:$B,'Kitsap Regulated - Price Out'!$A169,'[13]RM Revenue'!S:S)</f>
        <v>0</v>
      </c>
      <c r="I169" s="216">
        <f>SUMIF('[13]RM Revenue'!$B:$B,'Kitsap Regulated - Price Out'!$A169,'[13]RM Revenue'!T:T)</f>
        <v>0</v>
      </c>
      <c r="J169" s="216">
        <f>SUMIF('[13]RM Revenue'!$B:$B,'Kitsap Regulated - Price Out'!$A169,'[13]RM Revenue'!U:U)</f>
        <v>0</v>
      </c>
      <c r="K169" s="216">
        <f>SUMIF('[13]RM Revenue'!$B:$B,'Kitsap Regulated - Price Out'!$A169,'[13]RM Revenue'!V:V)</f>
        <v>3.6</v>
      </c>
      <c r="L169" s="216">
        <f>SUMIF('[13]RM Revenue'!$B:$B,'Kitsap Regulated - Price Out'!$A169,'[13]RM Revenue'!W:W)</f>
        <v>0</v>
      </c>
      <c r="M169" s="216">
        <f>SUMIF('[13]RM Revenue'!$B:$B,'Kitsap Regulated - Price Out'!$A169,'[13]RM Revenue'!X:X)</f>
        <v>0</v>
      </c>
      <c r="N169" s="216">
        <f>SUMIF('[13]RM Revenue'!$B:$B,'Kitsap Regulated - Price Out'!$A169,'[13]RM Revenue'!Y:Y)</f>
        <v>0</v>
      </c>
      <c r="O169" s="216">
        <f>SUMIF('[13]RM Revenue'!$B:$B,'Kitsap Regulated - Price Out'!$A169,'[13]RM Revenue'!Z:Z)</f>
        <v>0</v>
      </c>
      <c r="P169" s="216">
        <f>SUMIF('[13]RM Revenue'!$B:$B,'Kitsap Regulated - Price Out'!$A169,'[13]RM Revenue'!AA:AA)</f>
        <v>0</v>
      </c>
      <c r="Q169" s="216">
        <f>SUMIF('[13]RM Revenue'!$B:$B,'Kitsap Regulated - Price Out'!$A169,'[13]RM Revenue'!AB:AB)</f>
        <v>0</v>
      </c>
      <c r="R169" s="216">
        <f>SUMIF('[13]RM Revenue'!$B:$B,'Kitsap Regulated - Price Out'!$A169,'[13]RM Revenue'!AC:AC)</f>
        <v>0</v>
      </c>
      <c r="S169" s="216">
        <f>SUMIF('[13]RM Revenue'!$B:$B,'Kitsap Regulated - Price Out'!$A169,'[13]RM Revenue'!AD:AD)</f>
        <v>0</v>
      </c>
      <c r="T169" s="212">
        <f t="shared" ref="T169:T176" si="38">SUM(H169:S169)</f>
        <v>3.6</v>
      </c>
      <c r="U169" s="212"/>
      <c r="V169" s="212">
        <f t="shared" si="34"/>
        <v>0</v>
      </c>
      <c r="W169" s="212">
        <f t="shared" si="34"/>
        <v>0</v>
      </c>
      <c r="X169" s="212">
        <f t="shared" si="34"/>
        <v>0</v>
      </c>
      <c r="Y169" s="212">
        <f t="shared" si="34"/>
        <v>0</v>
      </c>
      <c r="Z169" s="212">
        <f t="shared" si="34"/>
        <v>0</v>
      </c>
      <c r="AA169" s="212">
        <f t="shared" si="34"/>
        <v>0</v>
      </c>
      <c r="AB169" s="216">
        <f t="shared" si="37"/>
        <v>0</v>
      </c>
      <c r="AC169" s="216">
        <f t="shared" si="37"/>
        <v>0</v>
      </c>
      <c r="AD169" s="216">
        <f t="shared" si="37"/>
        <v>0</v>
      </c>
      <c r="AE169" s="216">
        <f t="shared" si="36"/>
        <v>0</v>
      </c>
      <c r="AF169" s="216">
        <f t="shared" si="36"/>
        <v>0</v>
      </c>
      <c r="AG169" s="216">
        <f t="shared" si="36"/>
        <v>0</v>
      </c>
    </row>
    <row r="170" spans="1:33" hidden="1">
      <c r="A170" s="192" t="str">
        <f>$D$2&amp;"COMMERCIAL - REARLOAD"&amp;C170</f>
        <v>KITSAP CO -REGULATEDCOMMERCIAL - REARLOADUNLOCKRECY</v>
      </c>
      <c r="B170" s="192">
        <f t="shared" si="35"/>
        <v>1</v>
      </c>
      <c r="C170" s="214" t="s">
        <v>383</v>
      </c>
      <c r="D170" s="214" t="str">
        <f>VLOOKUP(C170,'[13]RM Revenue'!J:K,2,FALSE)</f>
        <v>UNLOCK / UNLATCH RECY</v>
      </c>
      <c r="E170" s="210">
        <f>VLOOKUP(A170,'[13]Kits Reg Svc Codes Jan-Jun'!$A$1:$H$809,8,FALSE)</f>
        <v>2.5</v>
      </c>
      <c r="F170" s="215">
        <f>VLOOKUP(A170,'[13]Service Codes'!$A$1:$H$808,8,FALSE)</f>
        <v>2.5299999999999998</v>
      </c>
      <c r="G170" s="215"/>
      <c r="H170" s="216">
        <f>SUMIF('[13]RM Revenue'!$B:$B,'Kitsap Regulated - Price Out'!$A170,'[13]RM Revenue'!S:S)</f>
        <v>5</v>
      </c>
      <c r="I170" s="216">
        <f>SUMIF('[13]RM Revenue'!$B:$B,'Kitsap Regulated - Price Out'!$A170,'[13]RM Revenue'!T:T)</f>
        <v>5</v>
      </c>
      <c r="J170" s="216">
        <f>SUMIF('[13]RM Revenue'!$B:$B,'Kitsap Regulated - Price Out'!$A170,'[13]RM Revenue'!U:U)</f>
        <v>5</v>
      </c>
      <c r="K170" s="216">
        <f>SUMIF('[13]RM Revenue'!$B:$B,'Kitsap Regulated - Price Out'!$A170,'[13]RM Revenue'!V:V)</f>
        <v>5</v>
      </c>
      <c r="L170" s="216">
        <f>SUMIF('[13]RM Revenue'!$B:$B,'Kitsap Regulated - Price Out'!$A170,'[13]RM Revenue'!W:W)</f>
        <v>5</v>
      </c>
      <c r="M170" s="216">
        <f>SUMIF('[13]RM Revenue'!$B:$B,'Kitsap Regulated - Price Out'!$A170,'[13]RM Revenue'!X:X)</f>
        <v>5</v>
      </c>
      <c r="N170" s="216">
        <f>SUMIF('[13]RM Revenue'!$B:$B,'Kitsap Regulated - Price Out'!$A170,'[13]RM Revenue'!Y:Y)</f>
        <v>5.0599999999999996</v>
      </c>
      <c r="O170" s="216">
        <f>SUMIF('[13]RM Revenue'!$B:$B,'Kitsap Regulated - Price Out'!$A170,'[13]RM Revenue'!Z:Z)</f>
        <v>5.0599999999999996</v>
      </c>
      <c r="P170" s="216">
        <f>SUMIF('[13]RM Revenue'!$B:$B,'Kitsap Regulated - Price Out'!$A170,'[13]RM Revenue'!AA:AA)</f>
        <v>-10.119999999999999</v>
      </c>
      <c r="Q170" s="216">
        <f>SUMIF('[13]RM Revenue'!$B:$B,'Kitsap Regulated - Price Out'!$A170,'[13]RM Revenue'!AB:AB)</f>
        <v>0</v>
      </c>
      <c r="R170" s="216">
        <f>SUMIF('[13]RM Revenue'!$B:$B,'Kitsap Regulated - Price Out'!$A170,'[13]RM Revenue'!AC:AC)</f>
        <v>0</v>
      </c>
      <c r="S170" s="216">
        <f>SUMIF('[13]RM Revenue'!$B:$B,'Kitsap Regulated - Price Out'!$A170,'[13]RM Revenue'!AD:AD)</f>
        <v>0</v>
      </c>
      <c r="T170" s="212">
        <f t="shared" si="38"/>
        <v>30.000000000000007</v>
      </c>
      <c r="U170" s="212"/>
      <c r="V170" s="212">
        <f t="shared" si="34"/>
        <v>2</v>
      </c>
      <c r="W170" s="212">
        <f t="shared" si="34"/>
        <v>2</v>
      </c>
      <c r="X170" s="212">
        <f t="shared" si="34"/>
        <v>2</v>
      </c>
      <c r="Y170" s="212">
        <f t="shared" si="34"/>
        <v>2</v>
      </c>
      <c r="Z170" s="212">
        <f t="shared" si="34"/>
        <v>2</v>
      </c>
      <c r="AA170" s="212">
        <f t="shared" si="34"/>
        <v>2</v>
      </c>
      <c r="AB170" s="216">
        <f t="shared" si="37"/>
        <v>2</v>
      </c>
      <c r="AC170" s="216">
        <f t="shared" si="37"/>
        <v>2</v>
      </c>
      <c r="AD170" s="216">
        <f t="shared" si="37"/>
        <v>-4</v>
      </c>
      <c r="AE170" s="216">
        <f t="shared" si="36"/>
        <v>0</v>
      </c>
      <c r="AF170" s="216">
        <f t="shared" si="36"/>
        <v>0</v>
      </c>
      <c r="AG170" s="216">
        <f t="shared" si="36"/>
        <v>0</v>
      </c>
    </row>
    <row r="171" spans="1:33" hidden="1">
      <c r="A171" s="192" t="str">
        <f>$D$2&amp;$C$166&amp;C171</f>
        <v>KITSAP CO -REGULATEDCOMMERCIAL RECYCLEWLKNRE1RECY</v>
      </c>
      <c r="B171" s="192">
        <f t="shared" si="35"/>
        <v>1</v>
      </c>
      <c r="C171" s="214" t="s">
        <v>384</v>
      </c>
      <c r="D171" s="214" t="str">
        <f>VLOOKUP(C171,'[13]RM Revenue'!J:K,2,FALSE)</f>
        <v>WALK IN 5-25FT EOW-RECYCL</v>
      </c>
      <c r="E171" s="210" t="e">
        <f>VLOOKUP(A171,'[13]Kits Reg Svc Codes Jan-Jun'!$A$1:$H$809,8,FALSE)</f>
        <v>#N/A</v>
      </c>
      <c r="F171" s="215" t="e">
        <f>VLOOKUP(A171,'[13]Service Codes'!$A$1:$H$808,8,FALSE)</f>
        <v>#N/A</v>
      </c>
      <c r="G171" s="215"/>
      <c r="H171" s="216">
        <f>SUMIF('[13]RM Revenue'!$B:$B,'Kitsap Regulated - Price Out'!$A171,'[13]RM Revenue'!S:S)</f>
        <v>23.22</v>
      </c>
      <c r="I171" s="216">
        <f>SUMIF('[13]RM Revenue'!$B:$B,'Kitsap Regulated - Price Out'!$A171,'[13]RM Revenue'!T:T)</f>
        <v>0</v>
      </c>
      <c r="J171" s="216">
        <f>SUMIF('[13]RM Revenue'!$B:$B,'Kitsap Regulated - Price Out'!$A171,'[13]RM Revenue'!U:U)</f>
        <v>23.85</v>
      </c>
      <c r="K171" s="216">
        <f>SUMIF('[13]RM Revenue'!$B:$B,'Kitsap Regulated - Price Out'!$A171,'[13]RM Revenue'!V:V)</f>
        <v>-1.26</v>
      </c>
      <c r="L171" s="216">
        <f>SUMIF('[13]RM Revenue'!$B:$B,'Kitsap Regulated - Price Out'!$A171,'[13]RM Revenue'!W:W)</f>
        <v>22.59</v>
      </c>
      <c r="M171" s="216">
        <f>SUMIF('[13]RM Revenue'!$B:$B,'Kitsap Regulated - Price Out'!$A171,'[13]RM Revenue'!X:X)</f>
        <v>0</v>
      </c>
      <c r="N171" s="216">
        <f>SUMIF('[13]RM Revenue'!$B:$B,'Kitsap Regulated - Price Out'!$A171,'[13]RM Revenue'!Y:Y)</f>
        <v>22.59</v>
      </c>
      <c r="O171" s="216">
        <f>SUMIF('[13]RM Revenue'!$B:$B,'Kitsap Regulated - Price Out'!$A171,'[13]RM Revenue'!Z:Z)</f>
        <v>1.26</v>
      </c>
      <c r="P171" s="216">
        <f>SUMIF('[13]RM Revenue'!$B:$B,'Kitsap Regulated - Price Out'!$A171,'[13]RM Revenue'!AA:AA)</f>
        <v>21.34</v>
      </c>
      <c r="Q171" s="216">
        <f>SUMIF('[13]RM Revenue'!$B:$B,'Kitsap Regulated - Price Out'!$A171,'[13]RM Revenue'!AB:AB)</f>
        <v>2.52</v>
      </c>
      <c r="R171" s="216">
        <f>SUMIF('[13]RM Revenue'!$B:$B,'Kitsap Regulated - Price Out'!$A171,'[13]RM Revenue'!AC:AC)</f>
        <v>26.36</v>
      </c>
      <c r="S171" s="216">
        <f>SUMIF('[13]RM Revenue'!$B:$B,'Kitsap Regulated - Price Out'!$A171,'[13]RM Revenue'!AD:AD)</f>
        <v>0</v>
      </c>
      <c r="T171" s="212">
        <f t="shared" si="38"/>
        <v>142.47000000000003</v>
      </c>
      <c r="U171" s="212"/>
      <c r="V171" s="212">
        <f t="shared" si="34"/>
        <v>0</v>
      </c>
      <c r="W171" s="212">
        <f t="shared" si="34"/>
        <v>0</v>
      </c>
      <c r="X171" s="212">
        <f t="shared" si="34"/>
        <v>0</v>
      </c>
      <c r="Y171" s="212">
        <f t="shared" si="34"/>
        <v>0</v>
      </c>
      <c r="Z171" s="212">
        <f t="shared" si="34"/>
        <v>0</v>
      </c>
      <c r="AA171" s="212">
        <f t="shared" si="34"/>
        <v>0</v>
      </c>
      <c r="AB171" s="216">
        <f t="shared" si="37"/>
        <v>0</v>
      </c>
      <c r="AC171" s="216">
        <f t="shared" si="37"/>
        <v>0</v>
      </c>
      <c r="AD171" s="216">
        <f t="shared" si="37"/>
        <v>0</v>
      </c>
      <c r="AE171" s="216">
        <f t="shared" si="36"/>
        <v>0</v>
      </c>
      <c r="AF171" s="216">
        <f t="shared" si="36"/>
        <v>0</v>
      </c>
      <c r="AG171" s="216">
        <f t="shared" si="36"/>
        <v>0</v>
      </c>
    </row>
    <row r="172" spans="1:33" hidden="1">
      <c r="A172" s="192" t="str">
        <f>$D$2&amp;$C$166&amp;C172</f>
        <v>KITSAP CO -REGULATEDCOMMERCIAL RECYCLEWLKNRECY</v>
      </c>
      <c r="B172" s="192">
        <f t="shared" si="35"/>
        <v>1</v>
      </c>
      <c r="C172" s="214" t="s">
        <v>385</v>
      </c>
      <c r="D172" s="214" t="str">
        <f>VLOOKUP(C172,'[13]RM Revenue'!J:K,2,FALSE)</f>
        <v>WALK IN RECYCLE</v>
      </c>
      <c r="E172" s="210" t="e">
        <f>VLOOKUP(A172,'[13]Kits Reg Svc Codes Jan-Jun'!$A$1:$H$809,8,FALSE)</f>
        <v>#N/A</v>
      </c>
      <c r="F172" s="215">
        <f>VLOOKUP(A172,'[13]Service Codes'!$A$1:$H$808,8,FALSE)</f>
        <v>0</v>
      </c>
      <c r="G172" s="215"/>
      <c r="H172" s="216">
        <f>SUMIF('[13]RM Revenue'!$B:$B,'Kitsap Regulated - Price Out'!$A172,'[13]RM Revenue'!S:S)</f>
        <v>2.66</v>
      </c>
      <c r="I172" s="216">
        <f>SUMIF('[13]RM Revenue'!$B:$B,'Kitsap Regulated - Price Out'!$A172,'[13]RM Revenue'!T:T)</f>
        <v>0</v>
      </c>
      <c r="J172" s="216">
        <f>SUMIF('[13]RM Revenue'!$B:$B,'Kitsap Regulated - Price Out'!$A172,'[13]RM Revenue'!U:U)</f>
        <v>0</v>
      </c>
      <c r="K172" s="216">
        <f>SUMIF('[13]RM Revenue'!$B:$B,'Kitsap Regulated - Price Out'!$A172,'[13]RM Revenue'!V:V)</f>
        <v>0</v>
      </c>
      <c r="L172" s="216">
        <f>SUMIF('[13]RM Revenue'!$B:$B,'Kitsap Regulated - Price Out'!$A172,'[13]RM Revenue'!W:W)</f>
        <v>0</v>
      </c>
      <c r="M172" s="216">
        <f>SUMIF('[13]RM Revenue'!$B:$B,'Kitsap Regulated - Price Out'!$A172,'[13]RM Revenue'!X:X)</f>
        <v>0</v>
      </c>
      <c r="N172" s="216">
        <f>SUMIF('[13]RM Revenue'!$B:$B,'Kitsap Regulated - Price Out'!$A172,'[13]RM Revenue'!Y:Y)</f>
        <v>0</v>
      </c>
      <c r="O172" s="216">
        <f>SUMIF('[13]RM Revenue'!$B:$B,'Kitsap Regulated - Price Out'!$A172,'[13]RM Revenue'!Z:Z)</f>
        <v>0</v>
      </c>
      <c r="P172" s="216">
        <f>SUMIF('[13]RM Revenue'!$B:$B,'Kitsap Regulated - Price Out'!$A172,'[13]RM Revenue'!AA:AA)</f>
        <v>0</v>
      </c>
      <c r="Q172" s="216">
        <f>SUMIF('[13]RM Revenue'!$B:$B,'Kitsap Regulated - Price Out'!$A172,'[13]RM Revenue'!AB:AB)</f>
        <v>0</v>
      </c>
      <c r="R172" s="216">
        <f>SUMIF('[13]RM Revenue'!$B:$B,'Kitsap Regulated - Price Out'!$A172,'[13]RM Revenue'!AC:AC)</f>
        <v>0</v>
      </c>
      <c r="S172" s="216">
        <f>SUMIF('[13]RM Revenue'!$B:$B,'Kitsap Regulated - Price Out'!$A172,'[13]RM Revenue'!AD:AD)</f>
        <v>0</v>
      </c>
      <c r="T172" s="212">
        <f t="shared" si="38"/>
        <v>2.66</v>
      </c>
      <c r="U172" s="212"/>
      <c r="V172" s="212">
        <f t="shared" si="34"/>
        <v>0</v>
      </c>
      <c r="W172" s="212">
        <f t="shared" si="34"/>
        <v>0</v>
      </c>
      <c r="X172" s="212">
        <f t="shared" si="34"/>
        <v>0</v>
      </c>
      <c r="Y172" s="212">
        <f t="shared" si="34"/>
        <v>0</v>
      </c>
      <c r="Z172" s="212">
        <f t="shared" si="34"/>
        <v>0</v>
      </c>
      <c r="AA172" s="212">
        <f t="shared" si="34"/>
        <v>0</v>
      </c>
      <c r="AB172" s="216">
        <f t="shared" si="37"/>
        <v>0</v>
      </c>
      <c r="AC172" s="216">
        <f t="shared" si="37"/>
        <v>0</v>
      </c>
      <c r="AD172" s="216">
        <f t="shared" si="37"/>
        <v>0</v>
      </c>
      <c r="AE172" s="216">
        <f t="shared" si="36"/>
        <v>0</v>
      </c>
      <c r="AF172" s="216">
        <f t="shared" si="36"/>
        <v>0</v>
      </c>
      <c r="AG172" s="216">
        <f t="shared" si="36"/>
        <v>0</v>
      </c>
    </row>
    <row r="173" spans="1:33" hidden="1">
      <c r="A173" s="192" t="str">
        <f>$D$2&amp;"Commercial - Rearload"&amp;C173</f>
        <v>KITSAP CO -REGULATEDCommercial - RearloadCLOCK</v>
      </c>
      <c r="B173" s="192">
        <f t="shared" si="35"/>
        <v>1</v>
      </c>
      <c r="C173" s="214" t="s">
        <v>386</v>
      </c>
      <c r="D173" s="214" t="e">
        <f>VLOOKUP(C173,'[13]RM Revenue'!J:K,2,FALSE)</f>
        <v>#N/A</v>
      </c>
      <c r="E173" s="210">
        <f>VLOOKUP(A173,'[13]Kits Reg Svc Codes Jan-Jun'!$A$1:$H$809,8,FALSE)</f>
        <v>12</v>
      </c>
      <c r="F173" s="215">
        <f>VLOOKUP(A173,'[13]Service Codes'!$A$1:$H$808,8,FALSE)</f>
        <v>12</v>
      </c>
      <c r="G173" s="215"/>
      <c r="H173" s="216">
        <f>SUMIF('[13]RM Revenue'!$B:$B,'Kitsap Regulated - Price Out'!$A173,'[13]RM Revenue'!S:S)</f>
        <v>0</v>
      </c>
      <c r="I173" s="216">
        <f>SUMIF('[13]RM Revenue'!$B:$B,'Kitsap Regulated - Price Out'!$A173,'[13]RM Revenue'!T:T)</f>
        <v>0</v>
      </c>
      <c r="J173" s="216">
        <f>SUMIF('[13]RM Revenue'!$B:$B,'Kitsap Regulated - Price Out'!$A173,'[13]RM Revenue'!U:U)</f>
        <v>0</v>
      </c>
      <c r="K173" s="216">
        <f>SUMIF('[13]RM Revenue'!$B:$B,'Kitsap Regulated - Price Out'!$A173,'[13]RM Revenue'!V:V)</f>
        <v>0</v>
      </c>
      <c r="L173" s="216">
        <f>SUMIF('[13]RM Revenue'!$B:$B,'Kitsap Regulated - Price Out'!$A173,'[13]RM Revenue'!W:W)</f>
        <v>0</v>
      </c>
      <c r="M173" s="216">
        <f>SUMIF('[13]RM Revenue'!$B:$B,'Kitsap Regulated - Price Out'!$A173,'[13]RM Revenue'!X:X)</f>
        <v>0</v>
      </c>
      <c r="N173" s="216">
        <f>SUMIF('[13]RM Revenue'!$B:$B,'Kitsap Regulated - Price Out'!$A173,'[13]RM Revenue'!Y:Y)</f>
        <v>0</v>
      </c>
      <c r="O173" s="216">
        <f>SUMIF('[13]RM Revenue'!$B:$B,'Kitsap Regulated - Price Out'!$A173,'[13]RM Revenue'!Z:Z)</f>
        <v>0</v>
      </c>
      <c r="P173" s="216">
        <f>SUMIF('[13]RM Revenue'!$B:$B,'Kitsap Regulated - Price Out'!$A173,'[13]RM Revenue'!AA:AA)</f>
        <v>0</v>
      </c>
      <c r="Q173" s="216">
        <f>SUMIF('[13]RM Revenue'!$B:$B,'Kitsap Regulated - Price Out'!$A173,'[13]RM Revenue'!AB:AB)</f>
        <v>0</v>
      </c>
      <c r="R173" s="216">
        <f>SUMIF('[13]RM Revenue'!$B:$B,'Kitsap Regulated - Price Out'!$A173,'[13]RM Revenue'!AC:AC)</f>
        <v>0</v>
      </c>
      <c r="S173" s="216">
        <f>SUMIF('[13]RM Revenue'!$B:$B,'Kitsap Regulated - Price Out'!$A173,'[13]RM Revenue'!AD:AD)</f>
        <v>0</v>
      </c>
      <c r="T173" s="212">
        <f t="shared" si="38"/>
        <v>0</v>
      </c>
      <c r="U173" s="212"/>
      <c r="V173" s="212">
        <f t="shared" si="34"/>
        <v>0</v>
      </c>
      <c r="W173" s="212">
        <f t="shared" si="34"/>
        <v>0</v>
      </c>
      <c r="X173" s="212">
        <f t="shared" si="34"/>
        <v>0</v>
      </c>
      <c r="Y173" s="212">
        <f t="shared" si="34"/>
        <v>0</v>
      </c>
      <c r="Z173" s="212">
        <f t="shared" si="34"/>
        <v>0</v>
      </c>
      <c r="AA173" s="212">
        <f t="shared" si="34"/>
        <v>0</v>
      </c>
      <c r="AB173" s="216">
        <f t="shared" si="37"/>
        <v>0</v>
      </c>
      <c r="AC173" s="216">
        <f t="shared" si="37"/>
        <v>0</v>
      </c>
      <c r="AD173" s="216">
        <f t="shared" si="37"/>
        <v>0</v>
      </c>
      <c r="AE173" s="216">
        <f t="shared" si="37"/>
        <v>0</v>
      </c>
      <c r="AF173" s="216">
        <f t="shared" si="37"/>
        <v>0</v>
      </c>
      <c r="AG173" s="216">
        <f t="shared" si="37"/>
        <v>0</v>
      </c>
    </row>
    <row r="174" spans="1:33" hidden="1">
      <c r="A174" s="192" t="str">
        <f>$D$2&amp;"COMMERCIAL  FRONTLOAD"&amp;C174</f>
        <v>KITSAP CO -REGULATEDCOMMERCIAL  FRONTLOADWLKNRW2RECY</v>
      </c>
      <c r="B174" s="192">
        <f t="shared" si="35"/>
        <v>1</v>
      </c>
      <c r="C174" s="214" t="s">
        <v>387</v>
      </c>
      <c r="D174" s="214" t="str">
        <f>VLOOKUP(C174,'[13]RM Revenue'!J:K,2,FALSE)</f>
        <v>WALK IN OVER 25 ADDITIONA</v>
      </c>
      <c r="E174" s="210">
        <f>VLOOKUP(A174,'[13]Kits Reg Svc Codes Jan-Jun'!$A$1:$H$809,8,FALSE)</f>
        <v>0.17</v>
      </c>
      <c r="F174" s="215">
        <f>VLOOKUP(A174,'[13]Service Codes'!$A$1:$H$808,8,FALSE)</f>
        <v>0.17</v>
      </c>
      <c r="G174" s="215"/>
      <c r="H174" s="216">
        <f>SUMIF('[13]RM Revenue'!$B:$B,'Kitsap Regulated - Price Out'!$A174,'[13]RM Revenue'!S:S)</f>
        <v>2.72</v>
      </c>
      <c r="I174" s="216">
        <f>SUMIF('[13]RM Revenue'!$B:$B,'Kitsap Regulated - Price Out'!$A174,'[13]RM Revenue'!T:T)</f>
        <v>0</v>
      </c>
      <c r="J174" s="216">
        <f>SUMIF('[13]RM Revenue'!$B:$B,'Kitsap Regulated - Price Out'!$A174,'[13]RM Revenue'!U:U)</f>
        <v>2.72</v>
      </c>
      <c r="K174" s="216">
        <f>SUMIF('[13]RM Revenue'!$B:$B,'Kitsap Regulated - Price Out'!$A174,'[13]RM Revenue'!V:V)</f>
        <v>0</v>
      </c>
      <c r="L174" s="216">
        <f>SUMIF('[13]RM Revenue'!$B:$B,'Kitsap Regulated - Price Out'!$A174,'[13]RM Revenue'!W:W)</f>
        <v>2.72</v>
      </c>
      <c r="M174" s="216">
        <f>SUMIF('[13]RM Revenue'!$B:$B,'Kitsap Regulated - Price Out'!$A174,'[13]RM Revenue'!X:X)</f>
        <v>0</v>
      </c>
      <c r="N174" s="216">
        <f>SUMIF('[13]RM Revenue'!$B:$B,'Kitsap Regulated - Price Out'!$A174,'[13]RM Revenue'!Y:Y)</f>
        <v>2.72</v>
      </c>
      <c r="O174" s="216">
        <f>SUMIF('[13]RM Revenue'!$B:$B,'Kitsap Regulated - Price Out'!$A174,'[13]RM Revenue'!Z:Z)</f>
        <v>0</v>
      </c>
      <c r="P174" s="216">
        <f>SUMIF('[13]RM Revenue'!$B:$B,'Kitsap Regulated - Price Out'!$A174,'[13]RM Revenue'!AA:AA)</f>
        <v>2.04</v>
      </c>
      <c r="Q174" s="216">
        <f>SUMIF('[13]RM Revenue'!$B:$B,'Kitsap Regulated - Price Out'!$A174,'[13]RM Revenue'!AB:AB)</f>
        <v>1.04</v>
      </c>
      <c r="R174" s="216">
        <f>SUMIF('[13]RM Revenue'!$B:$B,'Kitsap Regulated - Price Out'!$A174,'[13]RM Revenue'!AC:AC)</f>
        <v>10.88</v>
      </c>
      <c r="S174" s="216">
        <f>SUMIF('[13]RM Revenue'!$B:$B,'Kitsap Regulated - Price Out'!$A174,'[13]RM Revenue'!AD:AD)</f>
        <v>0</v>
      </c>
      <c r="T174" s="212">
        <f>SUM(H174:S174)</f>
        <v>24.840000000000003</v>
      </c>
      <c r="U174" s="212"/>
      <c r="V174" s="212">
        <f t="shared" si="34"/>
        <v>16</v>
      </c>
      <c r="W174" s="212">
        <f t="shared" si="34"/>
        <v>0</v>
      </c>
      <c r="X174" s="212">
        <f t="shared" si="34"/>
        <v>16</v>
      </c>
      <c r="Y174" s="212">
        <f t="shared" si="34"/>
        <v>0</v>
      </c>
      <c r="Z174" s="212">
        <f t="shared" si="34"/>
        <v>16</v>
      </c>
      <c r="AA174" s="212">
        <f t="shared" si="34"/>
        <v>0</v>
      </c>
      <c r="AB174" s="216">
        <f t="shared" si="37"/>
        <v>16</v>
      </c>
      <c r="AC174" s="216">
        <f t="shared" si="37"/>
        <v>0</v>
      </c>
      <c r="AD174" s="216">
        <f t="shared" si="37"/>
        <v>12</v>
      </c>
      <c r="AE174" s="216">
        <f t="shared" si="37"/>
        <v>6.117647058823529</v>
      </c>
      <c r="AF174" s="216">
        <f t="shared" si="37"/>
        <v>64</v>
      </c>
      <c r="AG174" s="216">
        <f t="shared" si="37"/>
        <v>0</v>
      </c>
    </row>
    <row r="175" spans="1:33" hidden="1">
      <c r="A175" s="192" t="str">
        <f>$D$2&amp;"COMMERCIAL  FRONTLOAD"&amp;C175</f>
        <v>KITSAP CO -REGULATEDCOMMERCIAL  FRONTLOADWLKNRW2RECYMA</v>
      </c>
      <c r="B175" s="192">
        <f t="shared" si="35"/>
        <v>1</v>
      </c>
      <c r="C175" s="214" t="s">
        <v>388</v>
      </c>
      <c r="D175" s="214" t="str">
        <f>VLOOKUP(C175,'[13]RM Revenue'!J:K,2,FALSE)</f>
        <v>WALK IN OVER 25 ADDITIONA</v>
      </c>
      <c r="E175" s="210">
        <f>VLOOKUP(A175,'[13]Kits Reg Svc Codes Jan-Jun'!$A$1:$H$809,8,FALSE)</f>
        <v>0.34</v>
      </c>
      <c r="F175" s="215">
        <f>VLOOKUP(A175,'[13]Service Codes'!$A$1:$H$808,8,FALSE)</f>
        <v>0.34</v>
      </c>
      <c r="G175" s="215"/>
      <c r="H175" s="216">
        <f>SUMIF('[13]RM Revenue'!$B:$B,'Kitsap Regulated - Price Out'!$A175,'[13]RM Revenue'!S:S)</f>
        <v>1.36</v>
      </c>
      <c r="I175" s="216">
        <f>SUMIF('[13]RM Revenue'!$B:$B,'Kitsap Regulated - Price Out'!$A175,'[13]RM Revenue'!T:T)</f>
        <v>1.36</v>
      </c>
      <c r="J175" s="216">
        <f>SUMIF('[13]RM Revenue'!$B:$B,'Kitsap Regulated - Price Out'!$A175,'[13]RM Revenue'!U:U)</f>
        <v>1.36</v>
      </c>
      <c r="K175" s="216">
        <f>SUMIF('[13]RM Revenue'!$B:$B,'Kitsap Regulated - Price Out'!$A175,'[13]RM Revenue'!V:V)</f>
        <v>1.36</v>
      </c>
      <c r="L175" s="216">
        <f>SUMIF('[13]RM Revenue'!$B:$B,'Kitsap Regulated - Price Out'!$A175,'[13]RM Revenue'!W:W)</f>
        <v>1.36</v>
      </c>
      <c r="M175" s="216">
        <f>SUMIF('[13]RM Revenue'!$B:$B,'Kitsap Regulated - Price Out'!$A175,'[13]RM Revenue'!X:X)</f>
        <v>1.36</v>
      </c>
      <c r="N175" s="216">
        <f>SUMIF('[13]RM Revenue'!$B:$B,'Kitsap Regulated - Price Out'!$A175,'[13]RM Revenue'!Y:Y)</f>
        <v>1.36</v>
      </c>
      <c r="O175" s="216">
        <f>SUMIF('[13]RM Revenue'!$B:$B,'Kitsap Regulated - Price Out'!$A175,'[13]RM Revenue'!Z:Z)</f>
        <v>1.36</v>
      </c>
      <c r="P175" s="216">
        <f>SUMIF('[13]RM Revenue'!$B:$B,'Kitsap Regulated - Price Out'!$A175,'[13]RM Revenue'!AA:AA)</f>
        <v>1.36</v>
      </c>
      <c r="Q175" s="216">
        <f>SUMIF('[13]RM Revenue'!$B:$B,'Kitsap Regulated - Price Out'!$A175,'[13]RM Revenue'!AB:AB)</f>
        <v>1.36</v>
      </c>
      <c r="R175" s="216">
        <f>SUMIF('[13]RM Revenue'!$B:$B,'Kitsap Regulated - Price Out'!$A175,'[13]RM Revenue'!AC:AC)</f>
        <v>1.36</v>
      </c>
      <c r="S175" s="216">
        <f>SUMIF('[13]RM Revenue'!$B:$B,'Kitsap Regulated - Price Out'!$A175,'[13]RM Revenue'!AD:AD)</f>
        <v>1.36</v>
      </c>
      <c r="T175" s="212">
        <f>SUM(H175:S175)</f>
        <v>16.319999999999997</v>
      </c>
      <c r="U175" s="212"/>
      <c r="V175" s="212">
        <f t="shared" si="34"/>
        <v>4</v>
      </c>
      <c r="W175" s="212">
        <f t="shared" si="34"/>
        <v>4</v>
      </c>
      <c r="X175" s="212">
        <f t="shared" si="34"/>
        <v>4</v>
      </c>
      <c r="Y175" s="212">
        <f t="shared" si="34"/>
        <v>4</v>
      </c>
      <c r="Z175" s="212">
        <f t="shared" si="34"/>
        <v>4</v>
      </c>
      <c r="AA175" s="212">
        <f t="shared" si="34"/>
        <v>4</v>
      </c>
      <c r="AB175" s="216">
        <f t="shared" si="37"/>
        <v>4</v>
      </c>
      <c r="AC175" s="216">
        <f t="shared" si="37"/>
        <v>4</v>
      </c>
      <c r="AD175" s="216">
        <f t="shared" si="37"/>
        <v>4</v>
      </c>
      <c r="AE175" s="216">
        <f t="shared" si="37"/>
        <v>4</v>
      </c>
      <c r="AF175" s="216">
        <f t="shared" si="37"/>
        <v>4</v>
      </c>
      <c r="AG175" s="216">
        <f t="shared" si="37"/>
        <v>4</v>
      </c>
    </row>
    <row r="176" spans="1:33" hidden="1">
      <c r="A176" s="192" t="str">
        <f>$D$2&amp;"COMMERCIAL  FRONTLOAD"&amp;C176</f>
        <v>KITSAP CO -REGULATEDCOMMERCIAL  FRONTLOADWLKNRE1RECYMA</v>
      </c>
      <c r="B176" s="192">
        <f t="shared" si="35"/>
        <v>1</v>
      </c>
      <c r="C176" s="214" t="s">
        <v>389</v>
      </c>
      <c r="D176" s="214" t="str">
        <f>VLOOKUP(C176,'[13]RM Revenue'!J:K,2,FALSE)</f>
        <v>WALK IN 5-25FT EOW-RECYCL</v>
      </c>
      <c r="E176" s="210" t="e">
        <f>VLOOKUP(A176,'[13]Kits Reg Svc Codes Jan-Jun'!$A$1:$H$809,8,FALSE)</f>
        <v>#N/A</v>
      </c>
      <c r="F176" s="215" t="e">
        <f>VLOOKUP(A176,'[13]Service Codes'!$A$1:$H$808,8,FALSE)</f>
        <v>#N/A</v>
      </c>
      <c r="G176" s="215"/>
      <c r="H176" s="216">
        <f>SUMIF('[13]RM Revenue'!$B:$B,'Kitsap Regulated - Price Out'!$A176,'[13]RM Revenue'!S:S)</f>
        <v>1.26</v>
      </c>
      <c r="I176" s="216">
        <f>SUMIF('[13]RM Revenue'!$B:$B,'Kitsap Regulated - Price Out'!$A176,'[13]RM Revenue'!T:T)</f>
        <v>1.26</v>
      </c>
      <c r="J176" s="216">
        <f>SUMIF('[13]RM Revenue'!$B:$B,'Kitsap Regulated - Price Out'!$A176,'[13]RM Revenue'!U:U)</f>
        <v>1.26</v>
      </c>
      <c r="K176" s="216">
        <f>SUMIF('[13]RM Revenue'!$B:$B,'Kitsap Regulated - Price Out'!$A176,'[13]RM Revenue'!V:V)</f>
        <v>1.26</v>
      </c>
      <c r="L176" s="216">
        <f>SUMIF('[13]RM Revenue'!$B:$B,'Kitsap Regulated - Price Out'!$A176,'[13]RM Revenue'!W:W)</f>
        <v>1.26</v>
      </c>
      <c r="M176" s="216">
        <f>SUMIF('[13]RM Revenue'!$B:$B,'Kitsap Regulated - Price Out'!$A176,'[13]RM Revenue'!X:X)</f>
        <v>1.26</v>
      </c>
      <c r="N176" s="216">
        <f>SUMIF('[13]RM Revenue'!$B:$B,'Kitsap Regulated - Price Out'!$A176,'[13]RM Revenue'!Y:Y)</f>
        <v>1.26</v>
      </c>
      <c r="O176" s="216">
        <f>SUMIF('[13]RM Revenue'!$B:$B,'Kitsap Regulated - Price Out'!$A176,'[13]RM Revenue'!Z:Z)</f>
        <v>1.26</v>
      </c>
      <c r="P176" s="216">
        <f>SUMIF('[13]RM Revenue'!$B:$B,'Kitsap Regulated - Price Out'!$A176,'[13]RM Revenue'!AA:AA)</f>
        <v>1.26</v>
      </c>
      <c r="Q176" s="216">
        <f>SUMIF('[13]RM Revenue'!$B:$B,'Kitsap Regulated - Price Out'!$A176,'[13]RM Revenue'!AB:AB)</f>
        <v>1.26</v>
      </c>
      <c r="R176" s="216">
        <f>SUMIF('[13]RM Revenue'!$B:$B,'Kitsap Regulated - Price Out'!$A176,'[13]RM Revenue'!AC:AC)</f>
        <v>1.26</v>
      </c>
      <c r="S176" s="216">
        <f>SUMIF('[13]RM Revenue'!$B:$B,'Kitsap Regulated - Price Out'!$A176,'[13]RM Revenue'!AD:AD)</f>
        <v>1.26</v>
      </c>
      <c r="T176" s="212">
        <f t="shared" si="38"/>
        <v>15.12</v>
      </c>
      <c r="U176" s="212"/>
      <c r="V176" s="212">
        <f t="shared" si="34"/>
        <v>0</v>
      </c>
      <c r="W176" s="212">
        <f t="shared" si="34"/>
        <v>0</v>
      </c>
      <c r="X176" s="212">
        <f t="shared" si="34"/>
        <v>0</v>
      </c>
      <c r="Y176" s="212">
        <f t="shared" si="34"/>
        <v>0</v>
      </c>
      <c r="Z176" s="212">
        <f t="shared" si="34"/>
        <v>0</v>
      </c>
      <c r="AA176" s="212">
        <f t="shared" si="34"/>
        <v>0</v>
      </c>
      <c r="AB176" s="216">
        <f t="shared" si="37"/>
        <v>0</v>
      </c>
      <c r="AC176" s="216">
        <f t="shared" si="37"/>
        <v>0</v>
      </c>
      <c r="AD176" s="216">
        <f t="shared" si="37"/>
        <v>0</v>
      </c>
      <c r="AE176" s="216">
        <f t="shared" si="37"/>
        <v>0</v>
      </c>
      <c r="AF176" s="216">
        <f t="shared" si="37"/>
        <v>0</v>
      </c>
      <c r="AG176" s="216">
        <f t="shared" si="37"/>
        <v>0</v>
      </c>
    </row>
    <row r="177" spans="1:33" hidden="1">
      <c r="A177" s="192" t="str">
        <f>$D$2&amp;$C$166&amp;C177</f>
        <v>KITSAP CO -REGULATEDCOMMERCIAL RECYCLEDEL-REC</v>
      </c>
      <c r="B177" s="192">
        <f t="shared" si="35"/>
        <v>1</v>
      </c>
      <c r="C177" s="214" t="s">
        <v>390</v>
      </c>
      <c r="D177" s="214" t="str">
        <f>VLOOKUP(C177,'[13]RM Revenue'!J:K,2,FALSE)</f>
        <v>DELIVER RECYCLE BIN</v>
      </c>
      <c r="E177" s="210" t="e">
        <f>VLOOKUP(A177,'[13]Kits Reg Svc Codes Jan-Jun'!$A$1:$H$809,8,FALSE)</f>
        <v>#N/A</v>
      </c>
      <c r="F177" s="215" t="e">
        <f>VLOOKUP(A177,'[13]Service Codes'!$A$1:$H$808,8,FALSE)</f>
        <v>#N/A</v>
      </c>
      <c r="G177" s="215"/>
      <c r="H177" s="216">
        <f>SUMIF('[13]RM Revenue'!$B:$B,'Kitsap Regulated - Price Out'!$A177,'[13]RM Revenue'!S:S)</f>
        <v>0</v>
      </c>
      <c r="I177" s="216">
        <f>SUMIF('[13]RM Revenue'!$B:$B,'Kitsap Regulated - Price Out'!$A177,'[13]RM Revenue'!T:T)</f>
        <v>0</v>
      </c>
      <c r="J177" s="216">
        <f>SUMIF('[13]RM Revenue'!$B:$B,'Kitsap Regulated - Price Out'!$A177,'[13]RM Revenue'!U:U)</f>
        <v>0</v>
      </c>
      <c r="K177" s="216">
        <f>SUMIF('[13]RM Revenue'!$B:$B,'Kitsap Regulated - Price Out'!$A177,'[13]RM Revenue'!V:V)</f>
        <v>0</v>
      </c>
      <c r="L177" s="216">
        <f>SUMIF('[13]RM Revenue'!$B:$B,'Kitsap Regulated - Price Out'!$A177,'[13]RM Revenue'!W:W)</f>
        <v>0</v>
      </c>
      <c r="M177" s="216">
        <f>SUMIF('[13]RM Revenue'!$B:$B,'Kitsap Regulated - Price Out'!$A177,'[13]RM Revenue'!X:X)</f>
        <v>0</v>
      </c>
      <c r="N177" s="216">
        <f>SUMIF('[13]RM Revenue'!$B:$B,'Kitsap Regulated - Price Out'!$A177,'[13]RM Revenue'!Y:Y)</f>
        <v>0</v>
      </c>
      <c r="O177" s="216">
        <f>SUMIF('[13]RM Revenue'!$B:$B,'Kitsap Regulated - Price Out'!$A177,'[13]RM Revenue'!Z:Z)</f>
        <v>0</v>
      </c>
      <c r="P177" s="216">
        <f>SUMIF('[13]RM Revenue'!$B:$B,'Kitsap Regulated - Price Out'!$A177,'[13]RM Revenue'!AA:AA)</f>
        <v>0</v>
      </c>
      <c r="Q177" s="216">
        <f>SUMIF('[13]RM Revenue'!$B:$B,'Kitsap Regulated - Price Out'!$A177,'[13]RM Revenue'!AB:AB)</f>
        <v>0</v>
      </c>
      <c r="R177" s="216">
        <f>SUMIF('[13]RM Revenue'!$B:$B,'Kitsap Regulated - Price Out'!$A177,'[13]RM Revenue'!AC:AC)</f>
        <v>0</v>
      </c>
      <c r="S177" s="216">
        <f>SUMIF('[13]RM Revenue'!$B:$B,'Kitsap Regulated - Price Out'!$A177,'[13]RM Revenue'!AD:AD)</f>
        <v>0</v>
      </c>
      <c r="T177" s="212">
        <f>SUM(H177:S177)</f>
        <v>0</v>
      </c>
      <c r="U177" s="212"/>
      <c r="V177" s="212">
        <f t="shared" si="34"/>
        <v>0</v>
      </c>
      <c r="W177" s="212">
        <f t="shared" si="34"/>
        <v>0</v>
      </c>
      <c r="X177" s="212">
        <f t="shared" si="34"/>
        <v>0</v>
      </c>
      <c r="Y177" s="212">
        <f t="shared" si="34"/>
        <v>0</v>
      </c>
      <c r="Z177" s="212">
        <f t="shared" si="34"/>
        <v>0</v>
      </c>
      <c r="AA177" s="212">
        <f t="shared" si="34"/>
        <v>0</v>
      </c>
      <c r="AB177" s="216">
        <f t="shared" si="37"/>
        <v>0</v>
      </c>
      <c r="AC177" s="216">
        <f t="shared" si="37"/>
        <v>0</v>
      </c>
      <c r="AD177" s="216">
        <f t="shared" si="37"/>
        <v>0</v>
      </c>
      <c r="AE177" s="216">
        <f t="shared" si="36"/>
        <v>0</v>
      </c>
      <c r="AF177" s="216">
        <f t="shared" si="36"/>
        <v>0</v>
      </c>
      <c r="AG177" s="216">
        <f t="shared" si="36"/>
        <v>0</v>
      </c>
    </row>
    <row r="178" spans="1:33" hidden="1">
      <c r="A178" s="192" t="str">
        <f>$D$2&amp;$C$166&amp;C178</f>
        <v>KITSAP CO -REGULATEDCOMMERCIAL RECYCLERECYLOCK</v>
      </c>
      <c r="B178" s="192">
        <f t="shared" si="35"/>
        <v>1</v>
      </c>
      <c r="C178" s="214" t="s">
        <v>391</v>
      </c>
      <c r="D178" s="214" t="str">
        <f>VLOOKUP(C178,'[13]RM Revenue'!J:K,2,FALSE)</f>
        <v>LOCK/UNLOCK RECYCLING</v>
      </c>
      <c r="E178" s="210" t="e">
        <f>VLOOKUP(A178,'[13]Kits Reg Svc Codes Jan-Jun'!$A$1:$H$809,8,FALSE)</f>
        <v>#N/A</v>
      </c>
      <c r="F178" s="215">
        <f>VLOOKUP(A178,'[13]Service Codes'!$A$1:$H$808,8,FALSE)</f>
        <v>0</v>
      </c>
      <c r="G178" s="215"/>
      <c r="H178" s="216">
        <f>SUMIF('[13]RM Revenue'!$B:$B,'Kitsap Regulated - Price Out'!$A178,'[13]RM Revenue'!S:S)</f>
        <v>12.65</v>
      </c>
      <c r="I178" s="216">
        <f>SUMIF('[13]RM Revenue'!$B:$B,'Kitsap Regulated - Price Out'!$A178,'[13]RM Revenue'!T:T)</f>
        <v>12.65</v>
      </c>
      <c r="J178" s="216">
        <f>SUMIF('[13]RM Revenue'!$B:$B,'Kitsap Regulated - Price Out'!$A178,'[13]RM Revenue'!U:U)</f>
        <v>12.65</v>
      </c>
      <c r="K178" s="216">
        <f>SUMIF('[13]RM Revenue'!$B:$B,'Kitsap Regulated - Price Out'!$A178,'[13]RM Revenue'!V:V)</f>
        <v>15.18</v>
      </c>
      <c r="L178" s="216">
        <f>SUMIF('[13]RM Revenue'!$B:$B,'Kitsap Regulated - Price Out'!$A178,'[13]RM Revenue'!W:W)</f>
        <v>0</v>
      </c>
      <c r="M178" s="216">
        <f>SUMIF('[13]RM Revenue'!$B:$B,'Kitsap Regulated - Price Out'!$A178,'[13]RM Revenue'!X:X)</f>
        <v>0</v>
      </c>
      <c r="N178" s="216">
        <f>SUMIF('[13]RM Revenue'!$B:$B,'Kitsap Regulated - Price Out'!$A178,'[13]RM Revenue'!Y:Y)</f>
        <v>0</v>
      </c>
      <c r="O178" s="216">
        <f>SUMIF('[13]RM Revenue'!$B:$B,'Kitsap Regulated - Price Out'!$A178,'[13]RM Revenue'!Z:Z)</f>
        <v>0</v>
      </c>
      <c r="P178" s="216">
        <f>SUMIF('[13]RM Revenue'!$B:$B,'Kitsap Regulated - Price Out'!$A178,'[13]RM Revenue'!AA:AA)</f>
        <v>0</v>
      </c>
      <c r="Q178" s="216">
        <f>SUMIF('[13]RM Revenue'!$B:$B,'Kitsap Regulated - Price Out'!$A178,'[13]RM Revenue'!AB:AB)</f>
        <v>0</v>
      </c>
      <c r="R178" s="216">
        <f>SUMIF('[13]RM Revenue'!$B:$B,'Kitsap Regulated - Price Out'!$A178,'[13]RM Revenue'!AC:AC)</f>
        <v>0</v>
      </c>
      <c r="S178" s="216">
        <f>SUMIF('[13]RM Revenue'!$B:$B,'Kitsap Regulated - Price Out'!$A178,'[13]RM Revenue'!AD:AD)</f>
        <v>0</v>
      </c>
      <c r="T178" s="212">
        <f>SUM(H178:S178)</f>
        <v>53.13</v>
      </c>
      <c r="U178" s="212"/>
      <c r="V178" s="212">
        <f t="shared" si="34"/>
        <v>0</v>
      </c>
      <c r="W178" s="212">
        <f t="shared" si="34"/>
        <v>0</v>
      </c>
      <c r="X178" s="212">
        <f t="shared" si="34"/>
        <v>0</v>
      </c>
      <c r="Y178" s="212">
        <f t="shared" si="34"/>
        <v>0</v>
      </c>
      <c r="Z178" s="212">
        <f t="shared" si="34"/>
        <v>0</v>
      </c>
      <c r="AA178" s="212">
        <f t="shared" si="34"/>
        <v>0</v>
      </c>
      <c r="AB178" s="216">
        <f t="shared" si="37"/>
        <v>0</v>
      </c>
      <c r="AC178" s="216">
        <f t="shared" si="37"/>
        <v>0</v>
      </c>
      <c r="AD178" s="216">
        <f t="shared" si="37"/>
        <v>0</v>
      </c>
      <c r="AE178" s="216">
        <f t="shared" si="36"/>
        <v>0</v>
      </c>
      <c r="AF178" s="216">
        <f t="shared" si="36"/>
        <v>0</v>
      </c>
      <c r="AG178" s="216">
        <f t="shared" si="36"/>
        <v>0</v>
      </c>
    </row>
    <row r="179" spans="1:33" hidden="1">
      <c r="B179" s="192">
        <f t="shared" si="35"/>
        <v>0</v>
      </c>
      <c r="C179" s="217"/>
      <c r="D179" s="218" t="s">
        <v>392</v>
      </c>
      <c r="E179" s="215"/>
      <c r="G179" s="230"/>
      <c r="H179" s="219">
        <f>SUM(H167:H178)</f>
        <v>132.72</v>
      </c>
      <c r="I179" s="219">
        <f t="shared" ref="I179:T179" si="39">SUM(I167:I178)</f>
        <v>88.240000000000009</v>
      </c>
      <c r="J179" s="219">
        <f t="shared" si="39"/>
        <v>114.81</v>
      </c>
      <c r="K179" s="219">
        <f t="shared" si="39"/>
        <v>93.109999999999985</v>
      </c>
      <c r="L179" s="219">
        <f t="shared" si="39"/>
        <v>32.93</v>
      </c>
      <c r="M179" s="219">
        <f t="shared" si="39"/>
        <v>7.62</v>
      </c>
      <c r="N179" s="219">
        <f t="shared" si="39"/>
        <v>32.989999999999995</v>
      </c>
      <c r="O179" s="219">
        <f t="shared" si="39"/>
        <v>8.94</v>
      </c>
      <c r="P179" s="219">
        <f t="shared" si="39"/>
        <v>15.88</v>
      </c>
      <c r="Q179" s="219">
        <f t="shared" si="39"/>
        <v>6.18</v>
      </c>
      <c r="R179" s="219">
        <f t="shared" si="39"/>
        <v>39.86</v>
      </c>
      <c r="S179" s="219">
        <f t="shared" si="39"/>
        <v>2.62</v>
      </c>
      <c r="T179" s="219">
        <f t="shared" si="39"/>
        <v>575.9</v>
      </c>
      <c r="U179" s="231">
        <f>T179-SUM(H179:S179)</f>
        <v>0</v>
      </c>
      <c r="V179" s="212">
        <f t="shared" si="34"/>
        <v>0</v>
      </c>
      <c r="W179" s="212">
        <f t="shared" si="34"/>
        <v>0</v>
      </c>
      <c r="X179" s="212">
        <f t="shared" si="34"/>
        <v>0</v>
      </c>
      <c r="Y179" s="212">
        <f t="shared" si="34"/>
        <v>0</v>
      </c>
      <c r="Z179" s="212">
        <f t="shared" si="34"/>
        <v>0</v>
      </c>
      <c r="AA179" s="212">
        <f t="shared" si="34"/>
        <v>0</v>
      </c>
      <c r="AB179" s="216">
        <f t="shared" si="37"/>
        <v>0</v>
      </c>
      <c r="AC179" s="216">
        <f t="shared" si="37"/>
        <v>0</v>
      </c>
      <c r="AD179" s="216">
        <f t="shared" si="37"/>
        <v>0</v>
      </c>
      <c r="AE179" s="216">
        <f t="shared" si="36"/>
        <v>0</v>
      </c>
      <c r="AF179" s="216">
        <f t="shared" si="36"/>
        <v>0</v>
      </c>
      <c r="AG179" s="216">
        <f t="shared" si="36"/>
        <v>0</v>
      </c>
    </row>
    <row r="180" spans="1:33" hidden="1">
      <c r="E180" s="244"/>
      <c r="V180" s="212">
        <f t="shared" si="34"/>
        <v>0</v>
      </c>
      <c r="W180" s="212">
        <f t="shared" si="34"/>
        <v>0</v>
      </c>
      <c r="X180" s="212">
        <f t="shared" si="34"/>
        <v>0</v>
      </c>
      <c r="Y180" s="212">
        <f t="shared" si="34"/>
        <v>0</v>
      </c>
      <c r="Z180" s="212">
        <f t="shared" si="34"/>
        <v>0</v>
      </c>
      <c r="AA180" s="212">
        <f t="shared" si="34"/>
        <v>0</v>
      </c>
      <c r="AB180" s="216">
        <f t="shared" si="37"/>
        <v>0</v>
      </c>
      <c r="AC180" s="216">
        <f t="shared" si="37"/>
        <v>0</v>
      </c>
      <c r="AD180" s="216">
        <f t="shared" si="37"/>
        <v>0</v>
      </c>
      <c r="AE180" s="216">
        <f t="shared" si="36"/>
        <v>0</v>
      </c>
      <c r="AF180" s="216">
        <f t="shared" si="36"/>
        <v>0</v>
      </c>
      <c r="AG180" s="216">
        <f t="shared" si="36"/>
        <v>0</v>
      </c>
    </row>
    <row r="181" spans="1:33" s="205" customFormat="1" ht="12.75" hidden="1" thickBot="1">
      <c r="B181" s="192"/>
      <c r="C181" s="189"/>
      <c r="D181" s="243" t="s">
        <v>393</v>
      </c>
      <c r="E181" s="198"/>
      <c r="G181" s="189"/>
      <c r="H181" s="245">
        <f t="shared" ref="H181:S181" si="40">H164+H156+H149+H114+H81+H74+H58</f>
        <v>95850.104999999981</v>
      </c>
      <c r="I181" s="245">
        <f t="shared" si="40"/>
        <v>97629.535000000003</v>
      </c>
      <c r="J181" s="245">
        <f t="shared" si="40"/>
        <v>98574.324999999997</v>
      </c>
      <c r="K181" s="245">
        <f t="shared" si="40"/>
        <v>98969.554999999993</v>
      </c>
      <c r="L181" s="245">
        <f t="shared" si="40"/>
        <v>103406.605</v>
      </c>
      <c r="M181" s="245">
        <f t="shared" si="40"/>
        <v>104193.52499999999</v>
      </c>
      <c r="N181" s="245">
        <f t="shared" si="40"/>
        <v>113144.73000000001</v>
      </c>
      <c r="O181" s="245">
        <f t="shared" si="40"/>
        <v>115677.51</v>
      </c>
      <c r="P181" s="245">
        <f t="shared" si="40"/>
        <v>107597.15499999997</v>
      </c>
      <c r="Q181" s="245">
        <f t="shared" si="40"/>
        <v>116121.84499999997</v>
      </c>
      <c r="R181" s="245">
        <f t="shared" si="40"/>
        <v>109529.66</v>
      </c>
      <c r="S181" s="245">
        <f t="shared" si="40"/>
        <v>106886.79999999999</v>
      </c>
      <c r="T181" s="245">
        <f>T164+T156+T149+T114+T81+T74+T58+T179</f>
        <v>1268157.25</v>
      </c>
      <c r="V181" s="212">
        <f t="shared" si="34"/>
        <v>0</v>
      </c>
      <c r="W181" s="212">
        <f t="shared" si="34"/>
        <v>0</v>
      </c>
      <c r="X181" s="212">
        <f t="shared" si="34"/>
        <v>0</v>
      </c>
      <c r="Y181" s="212">
        <f t="shared" si="34"/>
        <v>0</v>
      </c>
      <c r="Z181" s="212">
        <f t="shared" si="34"/>
        <v>0</v>
      </c>
      <c r="AA181" s="212">
        <f t="shared" si="34"/>
        <v>0</v>
      </c>
      <c r="AB181" s="216">
        <f t="shared" si="37"/>
        <v>0</v>
      </c>
      <c r="AC181" s="216">
        <f t="shared" si="37"/>
        <v>0</v>
      </c>
      <c r="AD181" s="216">
        <f t="shared" si="37"/>
        <v>0</v>
      </c>
      <c r="AE181" s="216">
        <f t="shared" si="36"/>
        <v>0</v>
      </c>
      <c r="AF181" s="216">
        <f t="shared" si="36"/>
        <v>0</v>
      </c>
      <c r="AG181" s="216">
        <f t="shared" si="36"/>
        <v>0</v>
      </c>
    </row>
    <row r="182" spans="1:33" s="205" customFormat="1" ht="12.75" hidden="1" thickTop="1">
      <c r="B182" s="192"/>
      <c r="C182" s="189"/>
      <c r="D182" s="189"/>
      <c r="E182" s="198"/>
      <c r="G182" s="243"/>
      <c r="H182" s="246"/>
      <c r="I182" s="189"/>
      <c r="J182" s="189"/>
      <c r="V182" s="212">
        <f t="shared" si="34"/>
        <v>0</v>
      </c>
      <c r="W182" s="212">
        <f t="shared" si="34"/>
        <v>0</v>
      </c>
      <c r="X182" s="212">
        <f t="shared" si="34"/>
        <v>0</v>
      </c>
      <c r="Y182" s="212">
        <f t="shared" si="34"/>
        <v>0</v>
      </c>
      <c r="Z182" s="212">
        <f t="shared" si="34"/>
        <v>0</v>
      </c>
      <c r="AA182" s="212">
        <f t="shared" si="34"/>
        <v>0</v>
      </c>
      <c r="AB182" s="216">
        <f t="shared" si="37"/>
        <v>0</v>
      </c>
      <c r="AC182" s="216">
        <f t="shared" si="37"/>
        <v>0</v>
      </c>
      <c r="AD182" s="216">
        <f t="shared" si="37"/>
        <v>0</v>
      </c>
      <c r="AE182" s="216">
        <f t="shared" si="36"/>
        <v>0</v>
      </c>
      <c r="AF182" s="216">
        <f t="shared" si="36"/>
        <v>0</v>
      </c>
      <c r="AG182" s="216">
        <f t="shared" si="36"/>
        <v>0</v>
      </c>
    </row>
    <row r="183" spans="1:33" s="205" customFormat="1" ht="12" hidden="1">
      <c r="B183" s="192"/>
      <c r="C183" s="189"/>
      <c r="D183" s="189"/>
      <c r="E183" s="198"/>
      <c r="G183" s="243"/>
      <c r="H183" s="247"/>
      <c r="I183" s="248"/>
      <c r="J183" s="189"/>
      <c r="T183" s="249">
        <f>SUM(T10:T181)/3</f>
        <v>1268157.2500000002</v>
      </c>
      <c r="V183" s="212">
        <f t="shared" si="34"/>
        <v>0</v>
      </c>
      <c r="W183" s="212">
        <f t="shared" si="34"/>
        <v>0</v>
      </c>
      <c r="X183" s="212">
        <f t="shared" si="34"/>
        <v>0</v>
      </c>
      <c r="Y183" s="212">
        <f t="shared" si="34"/>
        <v>0</v>
      </c>
      <c r="Z183" s="212">
        <f t="shared" si="34"/>
        <v>0</v>
      </c>
      <c r="AA183" s="212">
        <f t="shared" si="34"/>
        <v>0</v>
      </c>
      <c r="AB183" s="216">
        <f t="shared" si="37"/>
        <v>0</v>
      </c>
      <c r="AC183" s="216">
        <f t="shared" si="37"/>
        <v>0</v>
      </c>
      <c r="AD183" s="216">
        <f t="shared" si="37"/>
        <v>0</v>
      </c>
      <c r="AE183" s="216">
        <f t="shared" si="36"/>
        <v>0</v>
      </c>
      <c r="AF183" s="216">
        <f t="shared" si="36"/>
        <v>0</v>
      </c>
      <c r="AG183" s="216">
        <f t="shared" si="36"/>
        <v>0</v>
      </c>
    </row>
    <row r="184" spans="1:33" hidden="1">
      <c r="E184" s="244"/>
      <c r="V184" s="212">
        <f t="shared" si="34"/>
        <v>0</v>
      </c>
      <c r="W184" s="212">
        <f t="shared" si="34"/>
        <v>0</v>
      </c>
      <c r="X184" s="212">
        <f t="shared" si="34"/>
        <v>0</v>
      </c>
      <c r="Y184" s="212">
        <f t="shared" si="34"/>
        <v>0</v>
      </c>
      <c r="Z184" s="212">
        <f t="shared" si="34"/>
        <v>0</v>
      </c>
      <c r="AA184" s="212">
        <f t="shared" si="34"/>
        <v>0</v>
      </c>
      <c r="AB184" s="216">
        <f t="shared" si="37"/>
        <v>0</v>
      </c>
      <c r="AC184" s="216">
        <f t="shared" si="37"/>
        <v>0</v>
      </c>
      <c r="AD184" s="216">
        <f t="shared" si="37"/>
        <v>0</v>
      </c>
      <c r="AE184" s="216">
        <f t="shared" si="36"/>
        <v>0</v>
      </c>
      <c r="AF184" s="216">
        <f t="shared" si="36"/>
        <v>0</v>
      </c>
      <c r="AG184" s="216">
        <f t="shared" si="36"/>
        <v>0</v>
      </c>
    </row>
    <row r="185" spans="1:33">
      <c r="E185" s="244"/>
      <c r="V185" s="212">
        <f t="shared" si="34"/>
        <v>0</v>
      </c>
      <c r="W185" s="212">
        <f t="shared" si="34"/>
        <v>0</v>
      </c>
      <c r="X185" s="212">
        <f t="shared" si="34"/>
        <v>0</v>
      </c>
      <c r="Y185" s="212">
        <f t="shared" si="34"/>
        <v>0</v>
      </c>
      <c r="Z185" s="212">
        <f t="shared" si="34"/>
        <v>0</v>
      </c>
      <c r="AA185" s="212">
        <f t="shared" si="34"/>
        <v>0</v>
      </c>
      <c r="AB185" s="216">
        <f t="shared" si="37"/>
        <v>0</v>
      </c>
      <c r="AC185" s="216">
        <f t="shared" si="37"/>
        <v>0</v>
      </c>
      <c r="AD185" s="216">
        <f t="shared" si="37"/>
        <v>0</v>
      </c>
      <c r="AE185" s="216">
        <f t="shared" si="36"/>
        <v>0</v>
      </c>
      <c r="AF185" s="216">
        <f t="shared" si="36"/>
        <v>0</v>
      </c>
      <c r="AG185" s="216">
        <f t="shared" si="36"/>
        <v>0</v>
      </c>
    </row>
    <row r="186" spans="1:33">
      <c r="V186" s="212">
        <f t="shared" si="34"/>
        <v>0</v>
      </c>
      <c r="W186" s="212">
        <f t="shared" si="34"/>
        <v>0</v>
      </c>
      <c r="X186" s="212">
        <f t="shared" si="34"/>
        <v>0</v>
      </c>
      <c r="Y186" s="212">
        <f t="shared" si="34"/>
        <v>0</v>
      </c>
      <c r="Z186" s="212">
        <f t="shared" si="34"/>
        <v>0</v>
      </c>
      <c r="AA186" s="212">
        <f t="shared" si="34"/>
        <v>0</v>
      </c>
      <c r="AB186" s="216">
        <f t="shared" si="37"/>
        <v>0</v>
      </c>
      <c r="AC186" s="216">
        <f t="shared" si="37"/>
        <v>0</v>
      </c>
      <c r="AD186" s="216">
        <f t="shared" si="37"/>
        <v>0</v>
      </c>
      <c r="AE186" s="216">
        <f t="shared" si="36"/>
        <v>0</v>
      </c>
      <c r="AF186" s="216">
        <f t="shared" si="36"/>
        <v>0</v>
      </c>
      <c r="AG186" s="216">
        <f t="shared" si="36"/>
        <v>0</v>
      </c>
    </row>
    <row r="187" spans="1:33">
      <c r="V187" s="212">
        <f t="shared" si="34"/>
        <v>0</v>
      </c>
      <c r="W187" s="212">
        <f t="shared" si="34"/>
        <v>0</v>
      </c>
      <c r="X187" s="212">
        <f t="shared" si="34"/>
        <v>0</v>
      </c>
      <c r="Y187" s="212">
        <f t="shared" si="34"/>
        <v>0</v>
      </c>
      <c r="Z187" s="212">
        <f t="shared" si="34"/>
        <v>0</v>
      </c>
      <c r="AA187" s="212">
        <f t="shared" si="34"/>
        <v>0</v>
      </c>
      <c r="AB187" s="216">
        <f t="shared" si="37"/>
        <v>0</v>
      </c>
      <c r="AC187" s="216">
        <f t="shared" si="37"/>
        <v>0</v>
      </c>
      <c r="AD187" s="216">
        <f t="shared" si="37"/>
        <v>0</v>
      </c>
      <c r="AE187" s="216">
        <f t="shared" si="36"/>
        <v>0</v>
      </c>
      <c r="AF187" s="216">
        <f t="shared" si="36"/>
        <v>0</v>
      </c>
      <c r="AG187" s="216">
        <f t="shared" si="36"/>
        <v>0</v>
      </c>
    </row>
    <row r="188" spans="1:33">
      <c r="V188" s="212">
        <f t="shared" si="34"/>
        <v>0</v>
      </c>
      <c r="W188" s="212">
        <f t="shared" si="34"/>
        <v>0</v>
      </c>
      <c r="X188" s="212">
        <f t="shared" si="34"/>
        <v>0</v>
      </c>
      <c r="Y188" s="212">
        <f t="shared" si="34"/>
        <v>0</v>
      </c>
      <c r="Z188" s="212">
        <f t="shared" si="34"/>
        <v>0</v>
      </c>
      <c r="AA188" s="212">
        <f t="shared" si="34"/>
        <v>0</v>
      </c>
      <c r="AB188" s="216">
        <f t="shared" si="37"/>
        <v>0</v>
      </c>
      <c r="AC188" s="216">
        <f t="shared" si="37"/>
        <v>0</v>
      </c>
      <c r="AD188" s="216">
        <f t="shared" si="37"/>
        <v>0</v>
      </c>
      <c r="AE188" s="216">
        <f t="shared" si="36"/>
        <v>0</v>
      </c>
      <c r="AF188" s="216">
        <f t="shared" si="36"/>
        <v>0</v>
      </c>
      <c r="AG188" s="216">
        <f t="shared" si="36"/>
        <v>0</v>
      </c>
    </row>
    <row r="189" spans="1:33">
      <c r="V189" s="212">
        <f t="shared" si="34"/>
        <v>0</v>
      </c>
      <c r="W189" s="212">
        <f t="shared" si="34"/>
        <v>0</v>
      </c>
      <c r="X189" s="212">
        <f t="shared" si="34"/>
        <v>0</v>
      </c>
      <c r="Y189" s="212">
        <f t="shared" si="34"/>
        <v>0</v>
      </c>
      <c r="Z189" s="212">
        <f t="shared" si="34"/>
        <v>0</v>
      </c>
      <c r="AA189" s="212">
        <f t="shared" si="34"/>
        <v>0</v>
      </c>
      <c r="AB189" s="216">
        <f t="shared" si="37"/>
        <v>0</v>
      </c>
      <c r="AC189" s="216">
        <f t="shared" si="37"/>
        <v>0</v>
      </c>
      <c r="AD189" s="216">
        <f t="shared" si="37"/>
        <v>0</v>
      </c>
      <c r="AE189" s="216">
        <f t="shared" si="36"/>
        <v>0</v>
      </c>
      <c r="AF189" s="216">
        <f t="shared" si="36"/>
        <v>0</v>
      </c>
      <c r="AG189" s="216">
        <f t="shared" si="36"/>
        <v>0</v>
      </c>
    </row>
    <row r="190" spans="1:33">
      <c r="V190" s="212">
        <f t="shared" si="34"/>
        <v>0</v>
      </c>
      <c r="W190" s="212">
        <f t="shared" si="34"/>
        <v>0</v>
      </c>
      <c r="X190" s="212">
        <f t="shared" si="34"/>
        <v>0</v>
      </c>
      <c r="Y190" s="212">
        <f t="shared" si="34"/>
        <v>0</v>
      </c>
      <c r="Z190" s="212">
        <f t="shared" si="34"/>
        <v>0</v>
      </c>
      <c r="AA190" s="212">
        <f t="shared" si="34"/>
        <v>0</v>
      </c>
      <c r="AB190" s="216">
        <f t="shared" si="37"/>
        <v>0</v>
      </c>
      <c r="AC190" s="216">
        <f t="shared" si="37"/>
        <v>0</v>
      </c>
      <c r="AD190" s="216">
        <f t="shared" si="37"/>
        <v>0</v>
      </c>
      <c r="AE190" s="216">
        <f t="shared" si="36"/>
        <v>0</v>
      </c>
      <c r="AF190" s="216">
        <f t="shared" si="36"/>
        <v>0</v>
      </c>
      <c r="AG190" s="216">
        <f t="shared" si="36"/>
        <v>0</v>
      </c>
    </row>
    <row r="191" spans="1:33">
      <c r="V191" s="212">
        <f t="shared" si="34"/>
        <v>0</v>
      </c>
      <c r="W191" s="212">
        <f t="shared" si="34"/>
        <v>0</v>
      </c>
      <c r="X191" s="212">
        <f t="shared" si="34"/>
        <v>0</v>
      </c>
      <c r="Y191" s="212">
        <f t="shared" si="34"/>
        <v>0</v>
      </c>
      <c r="Z191" s="212">
        <f t="shared" si="34"/>
        <v>0</v>
      </c>
      <c r="AA191" s="212">
        <f t="shared" si="34"/>
        <v>0</v>
      </c>
      <c r="AB191" s="216">
        <f t="shared" si="37"/>
        <v>0</v>
      </c>
      <c r="AC191" s="216">
        <f t="shared" si="37"/>
        <v>0</v>
      </c>
      <c r="AD191" s="216">
        <f t="shared" si="37"/>
        <v>0</v>
      </c>
      <c r="AE191" s="216">
        <f t="shared" si="36"/>
        <v>0</v>
      </c>
      <c r="AF191" s="216">
        <f t="shared" si="36"/>
        <v>0</v>
      </c>
      <c r="AG191" s="216">
        <f t="shared" si="36"/>
        <v>0</v>
      </c>
    </row>
    <row r="192" spans="1:33">
      <c r="V192" s="212">
        <f>IFERROR(H192/#REF!,0)</f>
        <v>0</v>
      </c>
      <c r="W192" s="212">
        <f>IFERROR(I192/#REF!,0)</f>
        <v>0</v>
      </c>
      <c r="X192" s="212">
        <f>IFERROR(J192/#REF!,0)</f>
        <v>0</v>
      </c>
      <c r="Y192" s="212">
        <f>IFERROR(K192/#REF!,0)</f>
        <v>0</v>
      </c>
      <c r="Z192" s="212">
        <f>IFERROR(L192/#REF!,0)</f>
        <v>0</v>
      </c>
      <c r="AA192" s="212">
        <f>IFERROR(M192/#REF!,0)</f>
        <v>0</v>
      </c>
      <c r="AB192" s="216">
        <f t="shared" si="37"/>
        <v>0</v>
      </c>
      <c r="AC192" s="216">
        <f t="shared" si="37"/>
        <v>0</v>
      </c>
      <c r="AD192" s="216">
        <f t="shared" si="37"/>
        <v>0</v>
      </c>
      <c r="AE192" s="216">
        <f t="shared" si="36"/>
        <v>0</v>
      </c>
      <c r="AF192" s="216">
        <f t="shared" si="36"/>
        <v>0</v>
      </c>
      <c r="AG192" s="216">
        <f t="shared" si="36"/>
        <v>0</v>
      </c>
    </row>
    <row r="193" spans="2:33">
      <c r="V193" s="212">
        <f>IFERROR(H193/#REF!,0)</f>
        <v>0</v>
      </c>
      <c r="W193" s="212">
        <f>IFERROR(I193/#REF!,0)</f>
        <v>0</v>
      </c>
      <c r="X193" s="212">
        <f>IFERROR(J193/#REF!,0)</f>
        <v>0</v>
      </c>
      <c r="Y193" s="212">
        <f>IFERROR(K193/#REF!,0)</f>
        <v>0</v>
      </c>
      <c r="Z193" s="212">
        <f>IFERROR(L193/#REF!,0)</f>
        <v>0</v>
      </c>
      <c r="AA193" s="212">
        <f>IFERROR(M193/#REF!,0)</f>
        <v>0</v>
      </c>
      <c r="AB193" s="216">
        <f t="shared" si="37"/>
        <v>0</v>
      </c>
      <c r="AC193" s="216">
        <f t="shared" si="37"/>
        <v>0</v>
      </c>
      <c r="AD193" s="216">
        <f t="shared" si="37"/>
        <v>0</v>
      </c>
      <c r="AE193" s="216">
        <f t="shared" si="36"/>
        <v>0</v>
      </c>
      <c r="AF193" s="216">
        <f t="shared" si="36"/>
        <v>0</v>
      </c>
      <c r="AG193" s="216">
        <f t="shared" si="36"/>
        <v>0</v>
      </c>
    </row>
    <row r="205" spans="2:33" s="190" customFormat="1" ht="12">
      <c r="B205" s="192"/>
      <c r="E205" s="191"/>
      <c r="K205" s="192"/>
      <c r="L205" s="192"/>
      <c r="M205" s="192"/>
      <c r="N205" s="192"/>
      <c r="O205" s="192"/>
    </row>
    <row r="206" spans="2:33" s="190" customFormat="1" ht="12">
      <c r="E206" s="191"/>
      <c r="K206" s="192"/>
      <c r="L206" s="192"/>
      <c r="M206" s="192"/>
      <c r="N206" s="192"/>
      <c r="O206" s="192"/>
    </row>
    <row r="208" spans="2:33" s="190" customFormat="1" ht="12">
      <c r="E208" s="191"/>
      <c r="K208" s="192"/>
      <c r="L208" s="192"/>
      <c r="M208" s="192"/>
      <c r="N208" s="192"/>
      <c r="O208" s="192"/>
    </row>
    <row r="209" spans="5:15" s="190" customFormat="1" ht="12">
      <c r="E209" s="191"/>
      <c r="K209" s="192"/>
      <c r="L209" s="192"/>
      <c r="M209" s="192"/>
      <c r="N209" s="192"/>
      <c r="O209" s="192"/>
    </row>
    <row r="210" spans="5:15" s="190" customFormat="1" ht="12">
      <c r="E210" s="191"/>
      <c r="K210" s="192"/>
      <c r="L210" s="192"/>
      <c r="M210" s="192"/>
      <c r="N210" s="192"/>
      <c r="O210" s="192"/>
    </row>
    <row r="212" spans="5:15" s="190" customFormat="1" ht="12">
      <c r="E212" s="191"/>
      <c r="K212" s="192"/>
      <c r="L212" s="192"/>
      <c r="M212" s="192"/>
      <c r="N212" s="192"/>
      <c r="O212" s="192"/>
    </row>
    <row r="213" spans="5:15" s="190" customFormat="1" ht="12">
      <c r="E213" s="191"/>
      <c r="K213" s="192"/>
      <c r="L213" s="192"/>
      <c r="M213" s="192"/>
      <c r="N213" s="192"/>
      <c r="O213" s="192"/>
    </row>
    <row r="214" spans="5:15" s="190" customFormat="1" ht="12">
      <c r="E214" s="191"/>
      <c r="K214" s="192"/>
      <c r="L214" s="192"/>
      <c r="M214" s="192"/>
      <c r="N214" s="192"/>
      <c r="O214" s="192"/>
    </row>
    <row r="215" spans="5:15" s="190" customFormat="1" ht="12">
      <c r="E215" s="191"/>
      <c r="K215" s="192"/>
      <c r="L215" s="192"/>
      <c r="M215" s="192"/>
      <c r="N215" s="192"/>
      <c r="O215" s="192"/>
    </row>
    <row r="216" spans="5:15" s="190" customFormat="1" ht="12">
      <c r="E216" s="191"/>
      <c r="K216" s="192"/>
      <c r="L216" s="192"/>
      <c r="M216" s="192"/>
      <c r="N216" s="192"/>
      <c r="O216" s="192"/>
    </row>
  </sheetData>
  <pageMargins left="0.7" right="0.7" top="0.75" bottom="0.75" header="0.3" footer="0.3"/>
  <pageSetup scale="86" fitToHeight="5" orientation="portrait" r:id="rId1"/>
  <headerFooter alignWithMargins="0">
    <oddHeader>&amp;R&amp;F
&amp;A</oddHeader>
    <oddFooter>&amp;L&amp;D&amp;C&amp;P&amp;R&amp;T</oddFooter>
  </headerFooter>
  <rowBreaks count="1" manualBreakCount="1">
    <brk id="115" min="2"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tabSelected="1" view="pageBreakPreview" zoomScale="60" zoomScaleNormal="100" workbookViewId="0">
      <selection activeCell="J18" sqref="J18"/>
    </sheetView>
  </sheetViews>
  <sheetFormatPr defaultRowHeight="15"/>
  <cols>
    <col min="1" max="1" width="11" customWidth="1"/>
    <col min="2" max="2" width="10.85546875" bestFit="1" customWidth="1"/>
    <col min="3" max="3" width="9.5703125" bestFit="1" customWidth="1"/>
    <col min="4" max="4" width="10" bestFit="1" customWidth="1"/>
    <col min="5" max="5" width="13.42578125" bestFit="1" customWidth="1"/>
    <col min="6" max="6" width="11.5703125" bestFit="1" customWidth="1"/>
    <col min="8" max="8" width="11.5703125" bestFit="1" customWidth="1"/>
  </cols>
  <sheetData>
    <row r="1" spans="1:9">
      <c r="A1" s="5" t="s">
        <v>398</v>
      </c>
    </row>
    <row r="2" spans="1:9">
      <c r="A2" s="260" t="s">
        <v>399</v>
      </c>
    </row>
    <row r="3" spans="1:9">
      <c r="A3" s="5" t="s">
        <v>397</v>
      </c>
    </row>
    <row r="4" spans="1:9">
      <c r="A4" s="5"/>
    </row>
    <row r="5" spans="1:9">
      <c r="A5" s="278" t="s">
        <v>420</v>
      </c>
      <c r="B5" s="278"/>
      <c r="C5" s="278"/>
      <c r="D5" s="278"/>
      <c r="E5" s="278"/>
      <c r="F5" s="278"/>
      <c r="G5" s="278"/>
      <c r="H5" s="278"/>
      <c r="I5" s="278"/>
    </row>
    <row r="6" spans="1:9">
      <c r="A6" s="278"/>
      <c r="B6" s="278"/>
      <c r="C6" s="278"/>
      <c r="D6" s="278"/>
      <c r="E6" s="278"/>
      <c r="F6" s="278"/>
      <c r="G6" s="278"/>
      <c r="H6" s="278"/>
      <c r="I6" s="278"/>
    </row>
    <row r="7" spans="1:9">
      <c r="A7" s="278"/>
      <c r="B7" s="278"/>
      <c r="C7" s="278"/>
      <c r="D7" s="278"/>
      <c r="E7" s="278"/>
      <c r="F7" s="278"/>
      <c r="G7" s="278"/>
      <c r="H7" s="278"/>
      <c r="I7" s="278"/>
    </row>
    <row r="8" spans="1:9">
      <c r="A8" s="278"/>
      <c r="B8" s="278"/>
      <c r="C8" s="278"/>
      <c r="D8" s="278"/>
      <c r="E8" s="278"/>
      <c r="F8" s="278"/>
      <c r="G8" s="278"/>
      <c r="H8" s="278"/>
      <c r="I8" s="278"/>
    </row>
    <row r="9" spans="1:9">
      <c r="A9" s="5"/>
    </row>
    <row r="10" spans="1:9">
      <c r="G10" s="277" t="s">
        <v>421</v>
      </c>
      <c r="H10" s="277"/>
    </row>
    <row r="11" spans="1:9">
      <c r="A11" s="261" t="s">
        <v>400</v>
      </c>
      <c r="B11" s="261" t="s">
        <v>401</v>
      </c>
      <c r="C11" s="261" t="s">
        <v>402</v>
      </c>
      <c r="D11" s="261" t="s">
        <v>403</v>
      </c>
      <c r="E11" s="263" t="s">
        <v>416</v>
      </c>
      <c r="F11" s="151" t="s">
        <v>417</v>
      </c>
      <c r="G11" s="266" t="s">
        <v>418</v>
      </c>
      <c r="H11" s="262" t="s">
        <v>417</v>
      </c>
    </row>
    <row r="12" spans="1:9">
      <c r="A12" t="s">
        <v>404</v>
      </c>
      <c r="B12" s="258">
        <f>+'[14]40101 Disposal Landfill'!F119</f>
        <v>309.34500000000008</v>
      </c>
      <c r="C12" s="258">
        <f>+'[14]31005 Pass Thru'!E55</f>
        <v>75.910000000000011</v>
      </c>
      <c r="D12" s="258">
        <f>+B12+C12</f>
        <v>385.25500000000011</v>
      </c>
      <c r="E12" s="264">
        <v>71</v>
      </c>
      <c r="F12" s="264">
        <f>+D12*E12</f>
        <v>27353.105000000007</v>
      </c>
      <c r="G12">
        <v>385.26</v>
      </c>
      <c r="H12" s="264">
        <v>27353.09</v>
      </c>
      <c r="I12" s="264">
        <f t="shared" ref="I12:I13" si="0">+H12/G12</f>
        <v>70.999039609614286</v>
      </c>
    </row>
    <row r="13" spans="1:9">
      <c r="A13" t="s">
        <v>405</v>
      </c>
      <c r="B13" s="258">
        <f>+'[14]40101 Disposal Landfill'!F120</f>
        <v>256.16200000000003</v>
      </c>
      <c r="C13" s="258">
        <f>+'[14]31005 Pass Thru'!E56</f>
        <v>79.37</v>
      </c>
      <c r="D13" s="258">
        <f t="shared" ref="D13:D23" si="1">+B13+C13</f>
        <v>335.53200000000004</v>
      </c>
      <c r="E13" s="264">
        <v>71</v>
      </c>
      <c r="F13" s="264">
        <f t="shared" ref="F13:F23" si="2">+D13*E13</f>
        <v>23822.772000000004</v>
      </c>
      <c r="G13">
        <v>335.53</v>
      </c>
      <c r="H13" s="264">
        <v>23822.76</v>
      </c>
      <c r="I13" s="264">
        <f t="shared" si="0"/>
        <v>71.00038744672608</v>
      </c>
    </row>
    <row r="14" spans="1:9">
      <c r="A14" t="s">
        <v>406</v>
      </c>
      <c r="B14" s="258">
        <f>+'[14]40101 Disposal Landfill'!F121</f>
        <v>277.6705</v>
      </c>
      <c r="C14" s="258">
        <f>+'[14]31005 Pass Thru'!E57</f>
        <v>85.52000000000001</v>
      </c>
      <c r="D14" s="258">
        <f t="shared" si="1"/>
        <v>363.19050000000004</v>
      </c>
      <c r="E14" s="264">
        <v>71</v>
      </c>
      <c r="F14" s="264">
        <f t="shared" si="2"/>
        <v>25786.525500000003</v>
      </c>
      <c r="G14">
        <v>363.24</v>
      </c>
      <c r="H14" s="264">
        <v>25803.01</v>
      </c>
      <c r="I14" s="264">
        <f t="shared" ref="I14:I23" si="3">+H14/G14</f>
        <v>71.035706419997794</v>
      </c>
    </row>
    <row r="15" spans="1:9">
      <c r="A15" t="s">
        <v>407</v>
      </c>
      <c r="B15" s="258">
        <f>+'[14]40101 Disposal Landfill'!F122</f>
        <v>321.55849999999992</v>
      </c>
      <c r="C15" s="258">
        <f>+'[14]31005 Pass Thru'!E58</f>
        <v>93.990000000000023</v>
      </c>
      <c r="D15" s="258">
        <f t="shared" si="1"/>
        <v>415.54849999999993</v>
      </c>
      <c r="E15" s="264">
        <v>71</v>
      </c>
      <c r="F15" s="264">
        <f t="shared" si="2"/>
        <v>29503.943499999994</v>
      </c>
      <c r="G15">
        <v>415.55</v>
      </c>
      <c r="H15" s="264">
        <v>29503.919999999998</v>
      </c>
      <c r="I15" s="264">
        <f t="shared" si="3"/>
        <v>70.999687161593059</v>
      </c>
    </row>
    <row r="16" spans="1:9">
      <c r="A16" t="s">
        <v>408</v>
      </c>
      <c r="B16" s="258">
        <f>+'[14]40101 Disposal Landfill'!F123</f>
        <v>271.762</v>
      </c>
      <c r="C16" s="258">
        <f>+'[14]31005 Pass Thru'!E59</f>
        <v>91.97999999999999</v>
      </c>
      <c r="D16" s="258">
        <f t="shared" si="1"/>
        <v>363.74199999999996</v>
      </c>
      <c r="E16" s="264">
        <v>71</v>
      </c>
      <c r="F16" s="264">
        <f t="shared" si="2"/>
        <v>25825.681999999997</v>
      </c>
      <c r="G16">
        <v>363.74</v>
      </c>
      <c r="H16" s="264">
        <v>25825.67</v>
      </c>
      <c r="I16" s="264">
        <f t="shared" si="3"/>
        <v>71.000357398141517</v>
      </c>
    </row>
    <row r="17" spans="1:9">
      <c r="A17" t="s">
        <v>409</v>
      </c>
      <c r="B17" s="258">
        <f>+'[14]40101 Disposal Landfill'!F124</f>
        <v>274.14999999999998</v>
      </c>
      <c r="C17" s="258">
        <f>+'[14]31005 Pass Thru'!E60</f>
        <v>91.22999999999999</v>
      </c>
      <c r="D17" s="258">
        <f t="shared" si="1"/>
        <v>365.38</v>
      </c>
      <c r="E17" s="264">
        <v>71</v>
      </c>
      <c r="F17" s="264">
        <f t="shared" si="2"/>
        <v>25941.98</v>
      </c>
      <c r="G17">
        <v>365.38</v>
      </c>
      <c r="H17" s="264">
        <v>25941.97</v>
      </c>
      <c r="I17" s="264">
        <f t="shared" si="3"/>
        <v>70.999972631233234</v>
      </c>
    </row>
    <row r="18" spans="1:9">
      <c r="A18" t="s">
        <v>410</v>
      </c>
      <c r="B18" s="258">
        <f>+'[14]40101 Disposal Landfill'!F129</f>
        <v>348.28850000000011</v>
      </c>
      <c r="C18" s="258">
        <f>+'[14]31005 Pass Thru'!E65</f>
        <v>121.58000000000001</v>
      </c>
      <c r="D18" s="258">
        <f t="shared" si="1"/>
        <v>469.86850000000015</v>
      </c>
      <c r="E18" s="264">
        <v>75</v>
      </c>
      <c r="F18" s="264">
        <f t="shared" si="2"/>
        <v>35240.137500000012</v>
      </c>
      <c r="G18">
        <v>469.87</v>
      </c>
      <c r="H18" s="264">
        <v>35240.14</v>
      </c>
      <c r="I18" s="264">
        <f t="shared" si="3"/>
        <v>74.999765892693716</v>
      </c>
    </row>
    <row r="19" spans="1:9">
      <c r="A19" t="s">
        <v>411</v>
      </c>
      <c r="B19" s="258">
        <f>+'[14]40101 Disposal Landfill'!F130</f>
        <v>289.07499999999993</v>
      </c>
      <c r="C19" s="258">
        <f>+'[14]31005 Pass Thru'!E66</f>
        <v>127.78000000000002</v>
      </c>
      <c r="D19" s="258">
        <f t="shared" si="1"/>
        <v>416.85499999999996</v>
      </c>
      <c r="E19" s="264">
        <v>75</v>
      </c>
      <c r="F19" s="264">
        <f t="shared" si="2"/>
        <v>31264.124999999996</v>
      </c>
      <c r="G19">
        <v>416.86</v>
      </c>
      <c r="H19" s="264">
        <v>31264.13</v>
      </c>
      <c r="I19" s="264">
        <f t="shared" si="3"/>
        <v>74.999112411840912</v>
      </c>
    </row>
    <row r="20" spans="1:9">
      <c r="A20" t="s">
        <v>412</v>
      </c>
      <c r="B20" s="258">
        <f>+'[14]40101 Disposal Landfill'!F131</f>
        <v>271.69</v>
      </c>
      <c r="C20" s="258">
        <f>+'[14]31005 Pass Thru'!E67</f>
        <v>93.68</v>
      </c>
      <c r="D20" s="258">
        <f t="shared" si="1"/>
        <v>365.37</v>
      </c>
      <c r="E20" s="264">
        <v>75</v>
      </c>
      <c r="F20" s="264">
        <f t="shared" si="2"/>
        <v>27402.75</v>
      </c>
      <c r="G20">
        <f>378.36-8.56-4.43</f>
        <v>365.37</v>
      </c>
      <c r="H20" s="264">
        <v>27402.75</v>
      </c>
      <c r="I20" s="264">
        <f t="shared" si="3"/>
        <v>75</v>
      </c>
    </row>
    <row r="21" spans="1:9">
      <c r="A21" t="s">
        <v>413</v>
      </c>
      <c r="B21" s="258">
        <f>+'[14]40101 Disposal Landfill'!F132</f>
        <v>320.57000000000011</v>
      </c>
      <c r="C21" s="258">
        <f>+'[14]31005 Pass Thru'!E68</f>
        <v>127.99</v>
      </c>
      <c r="D21" s="258">
        <f t="shared" si="1"/>
        <v>448.56000000000012</v>
      </c>
      <c r="E21" s="264">
        <v>75</v>
      </c>
      <c r="F21" s="264">
        <f t="shared" si="2"/>
        <v>33642.000000000007</v>
      </c>
      <c r="G21">
        <v>448.56</v>
      </c>
      <c r="H21" s="264">
        <v>33661.47</v>
      </c>
      <c r="I21" s="264">
        <f t="shared" si="3"/>
        <v>75.043405564472977</v>
      </c>
    </row>
    <row r="22" spans="1:9">
      <c r="A22" t="s">
        <v>414</v>
      </c>
      <c r="B22" s="258">
        <f>+'[14]40101 Disposal Landfill'!F133</f>
        <v>283.54000000000002</v>
      </c>
      <c r="C22" s="258">
        <f>+'[14]31005 Pass Thru'!E69</f>
        <v>99.039999999999992</v>
      </c>
      <c r="D22" s="258">
        <f t="shared" si="1"/>
        <v>382.58000000000004</v>
      </c>
      <c r="E22" s="264">
        <v>75</v>
      </c>
      <c r="F22" s="264">
        <f t="shared" si="2"/>
        <v>28693.500000000004</v>
      </c>
      <c r="G22">
        <v>382.58</v>
      </c>
      <c r="H22" s="264">
        <v>28733.5</v>
      </c>
      <c r="I22" s="264">
        <f t="shared" si="3"/>
        <v>75.104553296042667</v>
      </c>
    </row>
    <row r="23" spans="1:9">
      <c r="A23" t="s">
        <v>415</v>
      </c>
      <c r="B23" s="259">
        <f>+'[14]40101 Disposal Landfill'!F134</f>
        <v>324.51000000000005</v>
      </c>
      <c r="C23" s="259">
        <f>+'[14]31005 Pass Thru'!E70</f>
        <v>94.34999999999998</v>
      </c>
      <c r="D23" s="259">
        <f t="shared" si="1"/>
        <v>418.86</v>
      </c>
      <c r="E23" s="264">
        <v>75</v>
      </c>
      <c r="F23" s="265">
        <f t="shared" si="2"/>
        <v>31414.5</v>
      </c>
      <c r="G23">
        <v>418.86</v>
      </c>
      <c r="H23" s="264">
        <v>31414.5</v>
      </c>
      <c r="I23" s="267">
        <f t="shared" si="3"/>
        <v>75</v>
      </c>
    </row>
    <row r="24" spans="1:9">
      <c r="B24" s="258">
        <f>+SUM(B12:B23)</f>
        <v>3548.3215</v>
      </c>
      <c r="C24" s="258">
        <f>+SUM(C12:C23)</f>
        <v>1182.42</v>
      </c>
      <c r="D24" s="258">
        <f>+SUM(D12:D23)</f>
        <v>4730.7415000000001</v>
      </c>
      <c r="F24" s="258">
        <f>+SUM(F12:F23)</f>
        <v>345891.02050000004</v>
      </c>
    </row>
  </sheetData>
  <mergeCells count="2">
    <mergeCell ref="G10:H10"/>
    <mergeCell ref="A5:I8"/>
  </mergeCells>
  <pageMargins left="0.7" right="0.7" top="0.75" bottom="0.75" header="0.3" footer="0.3"/>
  <pageSetup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2019-05-15T07:00:00+00:00</OpenedDate>
    <SignificantOrder xmlns="dc463f71-b30c-4ab2-9473-d307f9d35888">false</SignificantOrder>
    <Date1 xmlns="dc463f71-b30c-4ab2-9473-d307f9d35888">2019-05-15T07:00:00+00:00</Date1>
    <IsDocumentOrder xmlns="dc463f71-b30c-4ab2-9473-d307f9d35888">false</IsDocumentOrder>
    <IsHighlyConfidential xmlns="dc463f71-b30c-4ab2-9473-d307f9d35888">false</IsHighlyConfidential>
    <CaseCompanyNames xmlns="dc463f71-b30c-4ab2-9473-d307f9d35888">Mason County Garbage Co., Inc.</CaseCompanyNames>
    <Nickname xmlns="http://schemas.microsoft.com/sharepoint/v3" xsi:nil="true"/>
    <DocketNumber xmlns="dc463f71-b30c-4ab2-9473-d307f9d35888">190416</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1B6EAF8094CD5418966E3D14F84A454" ma:contentTypeVersion="48" ma:contentTypeDescription="" ma:contentTypeScope="" ma:versionID="5e1f4da898d18285ca67b553d78997e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CC421D1-438D-4690-B6CE-026FAC219A51}">
  <ds:schemaRefs>
    <ds:schemaRef ds:uri="http://schemas.microsoft.com/office/2006/documentManagement/types"/>
    <ds:schemaRef ds:uri="http://purl.org/dc/terms/"/>
    <ds:schemaRef ds:uri="http://purl.org/dc/dcmitype/"/>
    <ds:schemaRef ds:uri="http://purl.org/dc/elements/1.1/"/>
    <ds:schemaRef ds:uri="http://www.w3.org/XML/1998/namespace"/>
    <ds:schemaRef ds:uri="http://schemas.microsoft.com/office/infopath/2007/PartnerControls"/>
    <ds:schemaRef ds:uri="http://schemas.openxmlformats.org/package/2006/metadata/core-properties"/>
    <ds:schemaRef ds:uri="7429f450-94b4-4416-870d-2c1407281566"/>
    <ds:schemaRef ds:uri="http://schemas.microsoft.com/office/2006/metadata/properties"/>
  </ds:schemaRefs>
</ds:datastoreItem>
</file>

<file path=customXml/itemProps2.xml><?xml version="1.0" encoding="utf-8"?>
<ds:datastoreItem xmlns:ds="http://schemas.openxmlformats.org/officeDocument/2006/customXml" ds:itemID="{CE932966-AEE5-471D-83A0-CA1328691ECC}">
  <ds:schemaRefs>
    <ds:schemaRef ds:uri="http://schemas.microsoft.com/sharepoint/v3/contenttype/forms"/>
  </ds:schemaRefs>
</ds:datastoreItem>
</file>

<file path=customXml/itemProps3.xml><?xml version="1.0" encoding="utf-8"?>
<ds:datastoreItem xmlns:ds="http://schemas.openxmlformats.org/officeDocument/2006/customXml" ds:itemID="{FDE223FB-9456-4D52-BF38-00155405D2C7}"/>
</file>

<file path=customXml/itemProps4.xml><?xml version="1.0" encoding="utf-8"?>
<ds:datastoreItem xmlns:ds="http://schemas.openxmlformats.org/officeDocument/2006/customXml" ds:itemID="{E804D8D2-5A46-4E05-AD58-B40049880E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References</vt:lpstr>
      <vt:lpstr>DF Calc (Kitsap Co.)</vt:lpstr>
      <vt:lpstr>Prop. Rates</vt:lpstr>
      <vt:lpstr>Kitsap Regulated - Price Out</vt:lpstr>
      <vt:lpstr>Co Tons - Kitsap</vt:lpstr>
      <vt:lpstr>'DF Calc (Kitsap Co.)'!Print_Area</vt:lpstr>
      <vt:lpstr>'Kitsap Regulated - Price Out'!Print_Area</vt:lpstr>
      <vt:lpstr>'Prop. Rates'!Print_Area</vt:lpstr>
      <vt:lpstr>'DF Calc (Kitsap Co.)'!Print_Titles</vt:lpstr>
      <vt:lpstr>'Kitsap Regulated - Price Out'!Print_Titles</vt:lpstr>
      <vt:lpstr>'Prop. Rates'!Print_Titles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Chelsea Paschke</cp:lastModifiedBy>
  <cp:lastPrinted>2019-05-14T20:14:12Z</cp:lastPrinted>
  <dcterms:created xsi:type="dcterms:W3CDTF">2014-10-29T22:31:20Z</dcterms:created>
  <dcterms:modified xsi:type="dcterms:W3CDTF">2019-05-14T20:14:45Z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0x0101006E56B4D1795A2E4DB2F0B01679ED314A0061B6EAF8094CD5418966E3D14F84A454</vt:lpwstr>
  </property>
  <property fmtid="{D5CDD505-2E9C-101B-9397-08002B2CF9AE}" pid="3" name="_docset_NoMedatataSyncRequired">
    <vt:lpwstr>False</vt:lpwstr>
  </property>
  <property fmtid="{D5CDD505-2E9C-101B-9397-08002B2CF9AE}" pid="4" name="IsEFSEC">
    <vt:bool>false</vt:bool>
  </property>
</Properties>
</file>